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F:\Tilskudd\2022\Kompetanse - og innovasjonstilskudd\"/>
    </mc:Choice>
  </mc:AlternateContent>
  <xr:revisionPtr revIDLastSave="0" documentId="8_{A3FC9E74-81B0-48AB-B3C5-9C49DC8C6202}" xr6:coauthVersionLast="47" xr6:coauthVersionMax="47" xr10:uidLastSave="{00000000-0000-0000-0000-000000000000}"/>
  <bookViews>
    <workbookView xWindow="-110" yWindow="-110" windowWidth="19420" windowHeight="10420"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Backend" sheetId="25" state="hidden" r:id="rId8"/>
    <sheet name="Strukturerte søknadsdata" sheetId="2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I8" i="25" l="1"/>
  <c r="CK8" i="25"/>
  <c r="CI9" i="25"/>
  <c r="CI10" i="25" s="1"/>
  <c r="CI11" i="25" s="1"/>
  <c r="CK9" i="25"/>
  <c r="CK10" i="25"/>
  <c r="CK11" i="25"/>
  <c r="CI12" i="25"/>
  <c r="CJ12" i="25"/>
  <c r="CK12" i="25"/>
  <c r="CI13" i="25"/>
  <c r="CI14" i="25" s="1"/>
  <c r="CI15" i="25" s="1"/>
  <c r="CI16" i="25" s="1"/>
  <c r="CI17" i="25" s="1"/>
  <c r="CI18" i="25" s="1"/>
  <c r="CI19" i="25" s="1"/>
  <c r="CI20" i="25" s="1"/>
  <c r="CI21" i="25" s="1"/>
  <c r="CI22" i="25" s="1"/>
  <c r="CK13" i="25"/>
  <c r="CK14" i="25"/>
  <c r="CK15" i="25"/>
  <c r="CK16" i="25"/>
  <c r="CK17" i="25"/>
  <c r="CK18" i="25"/>
  <c r="CK19" i="25"/>
  <c r="CK20" i="25"/>
  <c r="CK21" i="25"/>
  <c r="CK22" i="25"/>
  <c r="CI23" i="25"/>
  <c r="CI24" i="25" s="1"/>
  <c r="CI25" i="25" s="1"/>
  <c r="CI26" i="25" s="1"/>
  <c r="CI27" i="25" s="1"/>
  <c r="CI28" i="25" s="1"/>
  <c r="CI29" i="25" s="1"/>
  <c r="CI30" i="25" s="1"/>
  <c r="CI31" i="25" s="1"/>
  <c r="CI32" i="25" s="1"/>
  <c r="CI33" i="25" s="1"/>
  <c r="CI34" i="25" s="1"/>
  <c r="CI35" i="25" s="1"/>
  <c r="CI36" i="25" s="1"/>
  <c r="CI37" i="25" s="1"/>
  <c r="CI38" i="25" s="1"/>
  <c r="CI39" i="25" s="1"/>
  <c r="CI40" i="25" s="1"/>
  <c r="CJ23" i="25"/>
  <c r="CK23" i="25"/>
  <c r="CK24" i="25"/>
  <c r="CK25" i="25"/>
  <c r="CK26" i="25"/>
  <c r="CK27" i="25"/>
  <c r="CK28" i="25"/>
  <c r="CK29" i="25"/>
  <c r="CK30" i="25"/>
  <c r="CK31" i="25"/>
  <c r="CK32" i="25"/>
  <c r="CK33" i="25"/>
  <c r="CK34" i="25"/>
  <c r="CK35" i="25"/>
  <c r="CK36" i="25"/>
  <c r="CK37" i="25"/>
  <c r="CK38" i="25"/>
  <c r="CK39" i="25"/>
  <c r="CK40" i="25"/>
  <c r="CI41" i="25"/>
  <c r="CI42" i="25" s="1"/>
  <c r="CI43" i="25" s="1"/>
  <c r="CJ41" i="25"/>
  <c r="CK41" i="25"/>
  <c r="CK42" i="25"/>
  <c r="CK43" i="25"/>
  <c r="CI44" i="25"/>
  <c r="CJ44" i="25"/>
  <c r="CK44" i="25"/>
  <c r="CI45" i="25"/>
  <c r="CI46" i="25" s="1"/>
  <c r="CI47" i="25" s="1"/>
  <c r="CI48" i="25" s="1"/>
  <c r="CI49" i="25" s="1"/>
  <c r="CI50" i="25" s="1"/>
  <c r="CI51" i="25" s="1"/>
  <c r="CI52" i="25" s="1"/>
  <c r="CK45" i="25"/>
  <c r="CK46" i="25"/>
  <c r="CK47" i="25"/>
  <c r="CK48" i="25"/>
  <c r="CK49" i="25"/>
  <c r="CK50" i="25"/>
  <c r="CK51" i="25"/>
  <c r="CK52" i="25"/>
  <c r="CK58" i="25"/>
  <c r="CI59" i="25"/>
  <c r="CI60" i="25" s="1"/>
  <c r="CI61" i="25" s="1"/>
  <c r="CI62" i="25" s="1"/>
  <c r="CI63" i="25" s="1"/>
  <c r="CI64" i="25" s="1"/>
  <c r="CI65" i="25" s="1"/>
  <c r="CI66" i="25" s="1"/>
  <c r="CI67" i="25" s="1"/>
  <c r="CI68" i="25" s="1"/>
  <c r="CI69" i="25" s="1"/>
  <c r="CI70" i="25" s="1"/>
  <c r="CJ59" i="25"/>
  <c r="CK59" i="25"/>
  <c r="CK60" i="25"/>
  <c r="CK61" i="25"/>
  <c r="CK62" i="25"/>
  <c r="CK63" i="25"/>
  <c r="CK64" i="25"/>
  <c r="CK65" i="25"/>
  <c r="CK66" i="25"/>
  <c r="CK67" i="25"/>
  <c r="CK68" i="25"/>
  <c r="CK69" i="25"/>
  <c r="CK70" i="25"/>
  <c r="CI71" i="25"/>
  <c r="CI72" i="25" s="1"/>
  <c r="CI73" i="25" s="1"/>
  <c r="CI74" i="25" s="1"/>
  <c r="CJ71" i="25"/>
  <c r="CK71" i="25"/>
  <c r="CK72" i="25"/>
  <c r="CK73" i="25"/>
  <c r="CK74" i="25"/>
  <c r="CI75" i="25"/>
  <c r="CJ75" i="25"/>
  <c r="CK75" i="25"/>
  <c r="CI76" i="25"/>
  <c r="CI77" i="25" s="1"/>
  <c r="CI78" i="25" s="1"/>
  <c r="CI79" i="25" s="1"/>
  <c r="CI80" i="25" s="1"/>
  <c r="CI81" i="25" s="1"/>
  <c r="CI82" i="25" s="1"/>
  <c r="CJ76" i="25"/>
  <c r="CK76" i="25"/>
  <c r="CK77" i="25"/>
  <c r="CK78" i="25"/>
  <c r="CK79" i="25"/>
  <c r="CK80" i="25"/>
  <c r="CK81" i="25"/>
  <c r="CK82" i="25"/>
  <c r="CI83" i="25"/>
  <c r="CI84" i="25" s="1"/>
  <c r="CI85" i="25" s="1"/>
  <c r="CI86" i="25" s="1"/>
  <c r="CI87" i="25" s="1"/>
  <c r="CI88" i="25" s="1"/>
  <c r="CI89" i="25" s="1"/>
  <c r="CI90" i="25" s="1"/>
  <c r="CI91" i="25" s="1"/>
  <c r="CI92" i="25" s="1"/>
  <c r="CI93" i="25" s="1"/>
  <c r="CJ83" i="25"/>
  <c r="CK83" i="25"/>
  <c r="CK84" i="25"/>
  <c r="CK85" i="25"/>
  <c r="CK86" i="25"/>
  <c r="CK87" i="25"/>
  <c r="CK88" i="25"/>
  <c r="CK89" i="25"/>
  <c r="CK90" i="25"/>
  <c r="CK91" i="25"/>
  <c r="CK92" i="25"/>
  <c r="CK93" i="25"/>
  <c r="CI94" i="25"/>
  <c r="CI95" i="25" s="1"/>
  <c r="CI96" i="25" s="1"/>
  <c r="CI97" i="25" s="1"/>
  <c r="CI98" i="25" s="1"/>
  <c r="CI99" i="25" s="1"/>
  <c r="CI100" i="25" s="1"/>
  <c r="CI101" i="25" s="1"/>
  <c r="CI102" i="25" s="1"/>
  <c r="CI103" i="25" s="1"/>
  <c r="CI104" i="25" s="1"/>
  <c r="CI105" i="25" s="1"/>
  <c r="CI106" i="25" s="1"/>
  <c r="CI107" i="25" s="1"/>
  <c r="CI108" i="25" s="1"/>
  <c r="CI109" i="25" s="1"/>
  <c r="CI110" i="25" s="1"/>
  <c r="CI111" i="25" s="1"/>
  <c r="CJ94" i="25"/>
  <c r="CK94" i="25"/>
  <c r="CK95" i="25"/>
  <c r="CK96" i="25"/>
  <c r="CK97" i="25"/>
  <c r="CK98" i="25"/>
  <c r="CK99" i="25"/>
  <c r="CK100" i="25"/>
  <c r="CK101" i="25"/>
  <c r="CK102" i="25"/>
  <c r="CK103" i="25"/>
  <c r="CK104" i="25"/>
  <c r="CK105" i="25"/>
  <c r="CK106" i="25"/>
  <c r="CK107" i="25"/>
  <c r="CK108" i="25"/>
  <c r="CK109" i="25"/>
  <c r="CK110" i="25"/>
  <c r="CK111" i="25"/>
  <c r="CI112" i="25"/>
  <c r="CI113" i="25" s="1"/>
  <c r="CI114" i="25" s="1"/>
  <c r="CJ112" i="25"/>
  <c r="CK112" i="25"/>
  <c r="CK113" i="25"/>
  <c r="CK114" i="25"/>
  <c r="CI115" i="25"/>
  <c r="CI116" i="25" s="1"/>
  <c r="CI117" i="25" s="1"/>
  <c r="CI118" i="25" s="1"/>
  <c r="CI119" i="25" s="1"/>
  <c r="CI120" i="25" s="1"/>
  <c r="CI121" i="25" s="1"/>
  <c r="CI122" i="25" s="1"/>
  <c r="CI123" i="25" s="1"/>
  <c r="CI124" i="25" s="1"/>
  <c r="CI125" i="25" s="1"/>
  <c r="CI126" i="25" s="1"/>
  <c r="CI127" i="25" s="1"/>
  <c r="CI128" i="25" s="1"/>
  <c r="CI129" i="25" s="1"/>
  <c r="CJ115" i="25"/>
  <c r="CK115" i="25"/>
  <c r="CK116" i="25"/>
  <c r="CK117" i="25"/>
  <c r="CK118" i="25"/>
  <c r="CK119" i="25"/>
  <c r="CK120" i="25"/>
  <c r="CK121" i="25"/>
  <c r="CK122" i="25"/>
  <c r="CK123" i="25"/>
  <c r="CK124" i="25"/>
  <c r="CK125" i="25"/>
  <c r="CK126" i="25"/>
  <c r="CK127" i="25"/>
  <c r="CK128" i="25"/>
  <c r="CK129" i="25"/>
  <c r="CI130" i="25"/>
  <c r="CI131" i="25" s="1"/>
  <c r="CI132" i="25" s="1"/>
  <c r="CI133" i="25" s="1"/>
  <c r="CI134" i="25" s="1"/>
  <c r="CI135" i="25" s="1"/>
  <c r="CI136" i="25" s="1"/>
  <c r="CI137" i="25" s="1"/>
  <c r="CI138" i="25" s="1"/>
  <c r="CI139" i="25" s="1"/>
  <c r="CI140" i="25" s="1"/>
  <c r="CI141" i="25" s="1"/>
  <c r="CJ130" i="25"/>
  <c r="CK130" i="25"/>
  <c r="CK131" i="25"/>
  <c r="CK132" i="25"/>
  <c r="CK133" i="25"/>
  <c r="CK134" i="25"/>
  <c r="CK135" i="25"/>
  <c r="CK136" i="25"/>
  <c r="CK137" i="25"/>
  <c r="CK138" i="25"/>
  <c r="CK139" i="25"/>
  <c r="CK140" i="25"/>
  <c r="CK141" i="25"/>
  <c r="CI142" i="25"/>
  <c r="CI143" i="25" s="1"/>
  <c r="CI144" i="25" s="1"/>
  <c r="CI145" i="25" s="1"/>
  <c r="CJ142" i="25"/>
  <c r="CK142" i="25"/>
  <c r="CK143" i="25"/>
  <c r="CK144" i="25"/>
  <c r="CK145" i="25"/>
  <c r="CI146" i="25"/>
  <c r="CJ146" i="25"/>
  <c r="CK146" i="25"/>
  <c r="CI147" i="25"/>
  <c r="CI148" i="25" s="1"/>
  <c r="CI149" i="25" s="1"/>
  <c r="CI150" i="25" s="1"/>
  <c r="CI151" i="25" s="1"/>
  <c r="CI152" i="25" s="1"/>
  <c r="CI153" i="25" s="1"/>
  <c r="CJ147" i="25"/>
  <c r="CK147" i="25"/>
  <c r="CK148" i="25"/>
  <c r="CK149" i="25"/>
  <c r="CK150" i="25"/>
  <c r="CK151" i="25"/>
  <c r="CK152" i="25"/>
  <c r="CK153" i="25"/>
  <c r="CI154" i="25"/>
  <c r="CI155" i="25" s="1"/>
  <c r="CI156" i="25" s="1"/>
  <c r="CI157" i="25" s="1"/>
  <c r="CI158" i="25" s="1"/>
  <c r="CI159" i="25" s="1"/>
  <c r="CI160" i="25" s="1"/>
  <c r="CI161" i="25" s="1"/>
  <c r="CI162" i="25" s="1"/>
  <c r="CI163" i="25" s="1"/>
  <c r="CI164" i="25" s="1"/>
  <c r="CJ154" i="25"/>
  <c r="CK154" i="25"/>
  <c r="CK155" i="25"/>
  <c r="CK156" i="25"/>
  <c r="CK157" i="25"/>
  <c r="CK158" i="25"/>
  <c r="CK159" i="25"/>
  <c r="CK160" i="25"/>
  <c r="CK161" i="25"/>
  <c r="CK162" i="25"/>
  <c r="CK163" i="25"/>
  <c r="CK164" i="25"/>
  <c r="CI165" i="25"/>
  <c r="CI166" i="25" s="1"/>
  <c r="CI167" i="25" s="1"/>
  <c r="CI168" i="25" s="1"/>
  <c r="CI169" i="25" s="1"/>
  <c r="CI170" i="25" s="1"/>
  <c r="CI171" i="25" s="1"/>
  <c r="CI172" i="25" s="1"/>
  <c r="CI173" i="25" s="1"/>
  <c r="CI174" i="25" s="1"/>
  <c r="CI175" i="25" s="1"/>
  <c r="CI176" i="25" s="1"/>
  <c r="CI177" i="25" s="1"/>
  <c r="CI178" i="25" s="1"/>
  <c r="CI179" i="25" s="1"/>
  <c r="CI180" i="25" s="1"/>
  <c r="CI181" i="25" s="1"/>
  <c r="CI182" i="25" s="1"/>
  <c r="CJ165" i="25"/>
  <c r="CK165" i="25"/>
  <c r="CK166" i="25"/>
  <c r="CK167" i="25"/>
  <c r="CK168" i="25"/>
  <c r="CK169" i="25"/>
  <c r="CK170" i="25"/>
  <c r="CK171" i="25"/>
  <c r="CK172" i="25"/>
  <c r="CK173" i="25"/>
  <c r="CK174" i="25"/>
  <c r="CK175" i="25"/>
  <c r="CK176" i="25"/>
  <c r="CK177" i="25"/>
  <c r="CK178" i="25"/>
  <c r="CK179" i="25"/>
  <c r="CK180" i="25"/>
  <c r="CK181" i="25"/>
  <c r="CK182" i="25"/>
  <c r="CI183" i="25"/>
  <c r="CI184" i="25" s="1"/>
  <c r="CI185" i="25" s="1"/>
  <c r="CJ183" i="25"/>
  <c r="CK183" i="25"/>
  <c r="CK184" i="25"/>
  <c r="CK185" i="25"/>
  <c r="CI186" i="25"/>
  <c r="CI187" i="25" s="1"/>
  <c r="CI188" i="25" s="1"/>
  <c r="CI189" i="25" s="1"/>
  <c r="CI190" i="25" s="1"/>
  <c r="CI191" i="25" s="1"/>
  <c r="CI192" i="25" s="1"/>
  <c r="CI193" i="25" s="1"/>
  <c r="CI194" i="25" s="1"/>
  <c r="CI195" i="25" s="1"/>
  <c r="CI196" i="25" s="1"/>
  <c r="CI197" i="25" s="1"/>
  <c r="CI198" i="25" s="1"/>
  <c r="CI199" i="25" s="1"/>
  <c r="CI200" i="25" s="1"/>
  <c r="CJ186" i="25"/>
  <c r="CK186" i="25"/>
  <c r="CK187" i="25"/>
  <c r="CK188" i="25"/>
  <c r="CK189" i="25"/>
  <c r="CK190" i="25"/>
  <c r="CK191" i="25"/>
  <c r="CK192" i="25"/>
  <c r="CK193" i="25"/>
  <c r="CK194" i="25"/>
  <c r="CK195" i="25"/>
  <c r="CK196" i="25"/>
  <c r="CK197" i="25"/>
  <c r="CK198" i="25"/>
  <c r="CK199" i="25"/>
  <c r="CK200" i="25"/>
  <c r="CI201" i="25"/>
  <c r="CI202" i="25" s="1"/>
  <c r="CI203" i="25" s="1"/>
  <c r="CI204" i="25" s="1"/>
  <c r="CI205" i="25" s="1"/>
  <c r="CI206" i="25" s="1"/>
  <c r="CI207" i="25" s="1"/>
  <c r="CI208" i="25" s="1"/>
  <c r="CI209" i="25" s="1"/>
  <c r="CI210" i="25" s="1"/>
  <c r="CI211" i="25" s="1"/>
  <c r="CI212" i="25" s="1"/>
  <c r="CJ201" i="25"/>
  <c r="CK201" i="25"/>
  <c r="CK202" i="25"/>
  <c r="CK203" i="25"/>
  <c r="CK204" i="25"/>
  <c r="CK205" i="25"/>
  <c r="CK206" i="25"/>
  <c r="CK207" i="25"/>
  <c r="CK208" i="25"/>
  <c r="CK209" i="25"/>
  <c r="CK210" i="25"/>
  <c r="CK211" i="25"/>
  <c r="CK212" i="25"/>
  <c r="CI213" i="25"/>
  <c r="CI214" i="25" s="1"/>
  <c r="CI215" i="25" s="1"/>
  <c r="CI216" i="25" s="1"/>
  <c r="CJ213" i="25"/>
  <c r="CK213" i="25"/>
  <c r="CK214" i="25"/>
  <c r="CK215" i="25"/>
  <c r="CK216" i="25"/>
  <c r="CI217" i="25"/>
  <c r="CJ217" i="25"/>
  <c r="CK217" i="25"/>
  <c r="CI218" i="25"/>
  <c r="CI219" i="25" s="1"/>
  <c r="CI220" i="25" s="1"/>
  <c r="CI221" i="25" s="1"/>
  <c r="CI222" i="25" s="1"/>
  <c r="CI223" i="25" s="1"/>
  <c r="CI224" i="25" s="1"/>
  <c r="CJ218" i="25"/>
  <c r="CK218" i="25"/>
  <c r="CK219" i="25"/>
  <c r="CK220" i="25"/>
  <c r="CK221" i="25"/>
  <c r="CK222" i="25"/>
  <c r="CK223" i="25"/>
  <c r="CK224" i="25"/>
  <c r="CI225" i="25"/>
  <c r="CI226" i="25" s="1"/>
  <c r="CI227" i="25" s="1"/>
  <c r="CI228" i="25" s="1"/>
  <c r="CI229" i="25" s="1"/>
  <c r="CI230" i="25" s="1"/>
  <c r="CI231" i="25" s="1"/>
  <c r="CI232" i="25" s="1"/>
  <c r="CI233" i="25" s="1"/>
  <c r="CI234" i="25" s="1"/>
  <c r="CI235" i="25" s="1"/>
  <c r="CJ225" i="25"/>
  <c r="CK225" i="25"/>
  <c r="CK226" i="25"/>
  <c r="CK227" i="25"/>
  <c r="CK228" i="25"/>
  <c r="CK229" i="25"/>
  <c r="CK230" i="25"/>
  <c r="CK231" i="25"/>
  <c r="CK232" i="25"/>
  <c r="CK233" i="25"/>
  <c r="CK234" i="25"/>
  <c r="CK235" i="25"/>
  <c r="CI236" i="25"/>
  <c r="CI237" i="25" s="1"/>
  <c r="CI238" i="25" s="1"/>
  <c r="CI239" i="25" s="1"/>
  <c r="CI240" i="25" s="1"/>
  <c r="CI241" i="25" s="1"/>
  <c r="CI242" i="25" s="1"/>
  <c r="CI243" i="25" s="1"/>
  <c r="CI244" i="25" s="1"/>
  <c r="CI245" i="25" s="1"/>
  <c r="CI246" i="25" s="1"/>
  <c r="CI247" i="25" s="1"/>
  <c r="CI248" i="25" s="1"/>
  <c r="CI249" i="25" s="1"/>
  <c r="CI250" i="25" s="1"/>
  <c r="CI251" i="25" s="1"/>
  <c r="CI252" i="25" s="1"/>
  <c r="CI253" i="25" s="1"/>
  <c r="CJ236" i="25"/>
  <c r="CK236" i="25"/>
  <c r="CK237" i="25"/>
  <c r="CK238" i="25"/>
  <c r="CK239" i="25"/>
  <c r="CK240" i="25"/>
  <c r="CK241" i="25"/>
  <c r="CK242" i="25"/>
  <c r="CK243" i="25"/>
  <c r="CK244" i="25"/>
  <c r="CK245" i="25"/>
  <c r="CK246" i="25"/>
  <c r="CK247" i="25"/>
  <c r="CK248" i="25"/>
  <c r="CK249" i="25"/>
  <c r="CK250" i="25"/>
  <c r="CK251" i="25"/>
  <c r="CK252" i="25"/>
  <c r="CK253" i="25"/>
  <c r="CI254" i="25"/>
  <c r="CI255" i="25" s="1"/>
  <c r="CI256" i="25" s="1"/>
  <c r="CJ254" i="25"/>
  <c r="CK254" i="25"/>
  <c r="CK255" i="25"/>
  <c r="CK256" i="25"/>
  <c r="CI257" i="25"/>
  <c r="CI258" i="25" s="1"/>
  <c r="CI259" i="25" s="1"/>
  <c r="CI260" i="25" s="1"/>
  <c r="CI261" i="25" s="1"/>
  <c r="CI262" i="25" s="1"/>
  <c r="CI263" i="25" s="1"/>
  <c r="CI264" i="25" s="1"/>
  <c r="CI265" i="25" s="1"/>
  <c r="CI266" i="25" s="1"/>
  <c r="CI267" i="25" s="1"/>
  <c r="CI268" i="25" s="1"/>
  <c r="CI269" i="25" s="1"/>
  <c r="CI270" i="25" s="1"/>
  <c r="CI271" i="25" s="1"/>
  <c r="CJ257" i="25"/>
  <c r="CK257" i="25"/>
  <c r="CK258" i="25"/>
  <c r="CK259" i="25"/>
  <c r="CK260" i="25"/>
  <c r="CK261" i="25"/>
  <c r="CK262" i="25"/>
  <c r="CK263" i="25"/>
  <c r="CK264" i="25"/>
  <c r="CK265" i="25"/>
  <c r="CK266" i="25"/>
  <c r="CK267" i="25"/>
  <c r="CK268" i="25"/>
  <c r="CK269" i="25"/>
  <c r="CK270" i="25"/>
  <c r="CK271" i="25"/>
  <c r="CI272" i="25"/>
  <c r="CI273" i="25" s="1"/>
  <c r="CI274" i="25" s="1"/>
  <c r="CI275" i="25" s="1"/>
  <c r="CI276" i="25" s="1"/>
  <c r="CI277" i="25" s="1"/>
  <c r="CI278" i="25" s="1"/>
  <c r="CI279" i="25" s="1"/>
  <c r="CI280" i="25" s="1"/>
  <c r="CI281" i="25" s="1"/>
  <c r="CI282" i="25" s="1"/>
  <c r="CI283" i="25" s="1"/>
  <c r="CJ272" i="25"/>
  <c r="CK272" i="25"/>
  <c r="CK273" i="25"/>
  <c r="CK274" i="25"/>
  <c r="CK275" i="25"/>
  <c r="CK276" i="25"/>
  <c r="CK277" i="25"/>
  <c r="CK278" i="25"/>
  <c r="CK279" i="25"/>
  <c r="CK280" i="25"/>
  <c r="CK281" i="25"/>
  <c r="CK282" i="25"/>
  <c r="CK283" i="25"/>
  <c r="CI284" i="25"/>
  <c r="CI285" i="25" s="1"/>
  <c r="CI286" i="25" s="1"/>
  <c r="CI287" i="25" s="1"/>
  <c r="CJ284" i="25"/>
  <c r="CK284" i="25"/>
  <c r="CK285" i="25"/>
  <c r="CK286" i="25"/>
  <c r="CK287" i="25"/>
  <c r="CI288" i="25"/>
  <c r="CJ288" i="25"/>
  <c r="CK288" i="25"/>
  <c r="CI289" i="25"/>
  <c r="CI290" i="25" s="1"/>
  <c r="CI291" i="25" s="1"/>
  <c r="CI292" i="25" s="1"/>
  <c r="CI293" i="25" s="1"/>
  <c r="CI294" i="25" s="1"/>
  <c r="CI295" i="25" s="1"/>
  <c r="CJ289" i="25"/>
  <c r="CK289" i="25"/>
  <c r="CK290" i="25"/>
  <c r="CK291" i="25"/>
  <c r="CK292" i="25"/>
  <c r="CK293" i="25"/>
  <c r="CK294" i="25"/>
  <c r="CK295" i="25"/>
  <c r="CI296" i="25"/>
  <c r="CI297" i="25" s="1"/>
  <c r="CI298" i="25" s="1"/>
  <c r="CI299" i="25" s="1"/>
  <c r="CI300" i="25" s="1"/>
  <c r="CI301" i="25" s="1"/>
  <c r="CI302" i="25" s="1"/>
  <c r="CI303" i="25" s="1"/>
  <c r="CI304" i="25" s="1"/>
  <c r="CI305" i="25" s="1"/>
  <c r="CI306" i="25" s="1"/>
  <c r="CJ296" i="25"/>
  <c r="CK296" i="25"/>
  <c r="CK297" i="25"/>
  <c r="CK298" i="25"/>
  <c r="CK299" i="25"/>
  <c r="CK300" i="25"/>
  <c r="CK301" i="25"/>
  <c r="CK302" i="25"/>
  <c r="CK303" i="25"/>
  <c r="CK304" i="25"/>
  <c r="CK305" i="25"/>
  <c r="CK306" i="25"/>
  <c r="CI307" i="25"/>
  <c r="CI308" i="25" s="1"/>
  <c r="CI309" i="25" s="1"/>
  <c r="CI310" i="25" s="1"/>
  <c r="CI311" i="25" s="1"/>
  <c r="CI312" i="25" s="1"/>
  <c r="CI313" i="25" s="1"/>
  <c r="CI314" i="25" s="1"/>
  <c r="CI315" i="25" s="1"/>
  <c r="CI316" i="25" s="1"/>
  <c r="CI317" i="25" s="1"/>
  <c r="CI318" i="25" s="1"/>
  <c r="CI319" i="25" s="1"/>
  <c r="CI320" i="25" s="1"/>
  <c r="CI321" i="25" s="1"/>
  <c r="CI322" i="25" s="1"/>
  <c r="CI323" i="25" s="1"/>
  <c r="CI324" i="25" s="1"/>
  <c r="CJ307" i="25"/>
  <c r="CK307" i="25"/>
  <c r="CK308" i="25"/>
  <c r="CK309" i="25"/>
  <c r="CK310" i="25"/>
  <c r="CK311" i="25"/>
  <c r="CK312" i="25"/>
  <c r="CK313" i="25"/>
  <c r="CK314" i="25"/>
  <c r="CK315" i="25"/>
  <c r="CK316" i="25"/>
  <c r="CK317" i="25"/>
  <c r="CK318" i="25"/>
  <c r="CK319" i="25"/>
  <c r="CK320" i="25"/>
  <c r="CK321" i="25"/>
  <c r="CK322" i="25"/>
  <c r="CK323" i="25"/>
  <c r="CK324" i="25"/>
  <c r="CI325" i="25"/>
  <c r="CI326" i="25" s="1"/>
  <c r="CI327" i="25" s="1"/>
  <c r="CJ325" i="25"/>
  <c r="CK325" i="25"/>
  <c r="CK326" i="25"/>
  <c r="CK327" i="25"/>
  <c r="CI328" i="25"/>
  <c r="CI329" i="25" s="1"/>
  <c r="CI330" i="25" s="1"/>
  <c r="CI331" i="25" s="1"/>
  <c r="CI332" i="25" s="1"/>
  <c r="CI333" i="25" s="1"/>
  <c r="CI334" i="25" s="1"/>
  <c r="CI335" i="25" s="1"/>
  <c r="CI336" i="25" s="1"/>
  <c r="CJ328" i="25"/>
  <c r="CK328" i="25"/>
  <c r="CK329" i="25"/>
  <c r="CK330" i="25"/>
  <c r="CK331" i="25"/>
  <c r="CK332" i="25"/>
  <c r="CK333" i="25"/>
  <c r="CK334" i="25"/>
  <c r="CK335" i="25"/>
  <c r="CK336" i="25"/>
  <c r="CK342" i="25"/>
  <c r="CI343" i="25"/>
  <c r="CI344" i="25" s="1"/>
  <c r="CI345" i="25" s="1"/>
  <c r="CI346" i="25" s="1"/>
  <c r="CI347" i="25" s="1"/>
  <c r="CI348" i="25" s="1"/>
  <c r="CI349" i="25" s="1"/>
  <c r="CI350" i="25" s="1"/>
  <c r="CI351" i="25" s="1"/>
  <c r="CI352" i="25" s="1"/>
  <c r="CI353" i="25" s="1"/>
  <c r="CI354" i="25" s="1"/>
  <c r="CJ343" i="25"/>
  <c r="CK343" i="25"/>
  <c r="CK344" i="25"/>
  <c r="CK345" i="25"/>
  <c r="CK346" i="25"/>
  <c r="CK347" i="25"/>
  <c r="CK348" i="25"/>
  <c r="CK349" i="25"/>
  <c r="CK350" i="25"/>
  <c r="CK351" i="25"/>
  <c r="CK352" i="25"/>
  <c r="CK353" i="25"/>
  <c r="CK354" i="25"/>
  <c r="CI355" i="25"/>
  <c r="CI356" i="25" s="1"/>
  <c r="CI357" i="25" s="1"/>
  <c r="CI358" i="25" s="1"/>
  <c r="CI359" i="25" s="1"/>
  <c r="CI360" i="25" s="1"/>
  <c r="CI361" i="25" s="1"/>
  <c r="CI362" i="25" s="1"/>
  <c r="CI363" i="25" s="1"/>
  <c r="CI364" i="25" s="1"/>
  <c r="CI365" i="25" s="1"/>
  <c r="CI366" i="25" s="1"/>
  <c r="CI367" i="25" s="1"/>
  <c r="CI368" i="25" s="1"/>
  <c r="CI369" i="25" s="1"/>
  <c r="CI370" i="25" s="1"/>
  <c r="CI371" i="25" s="1"/>
  <c r="CI372" i="25" s="1"/>
  <c r="CI373" i="25" s="1"/>
  <c r="CI374" i="25" s="1"/>
  <c r="CI375" i="25" s="1"/>
  <c r="CI376" i="25" s="1"/>
  <c r="CI377" i="25" s="1"/>
  <c r="CI378" i="25" s="1"/>
  <c r="CI379" i="25" s="1"/>
  <c r="CI380" i="25" s="1"/>
  <c r="CI381" i="25" s="1"/>
  <c r="CI382" i="25" s="1"/>
  <c r="CI383" i="25" s="1"/>
  <c r="CI384" i="25" s="1"/>
  <c r="CI385" i="25" s="1"/>
  <c r="CI386" i="25" s="1"/>
  <c r="CI387" i="25" s="1"/>
  <c r="CI388" i="25" s="1"/>
  <c r="CI389" i="25" s="1"/>
  <c r="CI390" i="25" s="1"/>
  <c r="CI391" i="25" s="1"/>
  <c r="CI392" i="25" s="1"/>
  <c r="CI393" i="25" s="1"/>
  <c r="CI394" i="25" s="1"/>
  <c r="CI395" i="25" s="1"/>
  <c r="CI396" i="25" s="1"/>
  <c r="CI397" i="25" s="1"/>
  <c r="CI398" i="25" s="1"/>
  <c r="CI399" i="25" s="1"/>
  <c r="CI400" i="25" s="1"/>
  <c r="CJ355" i="25"/>
  <c r="CK355" i="25"/>
  <c r="CK356" i="25"/>
  <c r="CK357" i="25"/>
  <c r="CK358" i="25"/>
  <c r="CK359" i="25"/>
  <c r="CK360" i="25"/>
  <c r="CK361" i="25"/>
  <c r="CK362" i="25"/>
  <c r="CK363" i="25"/>
  <c r="CK364" i="25"/>
  <c r="CK365" i="25"/>
  <c r="CK366" i="25"/>
  <c r="CK367" i="25"/>
  <c r="CK368" i="25"/>
  <c r="CK369" i="25"/>
  <c r="CK370" i="25"/>
  <c r="CK371" i="25"/>
  <c r="CK372" i="25"/>
  <c r="CK373" i="25"/>
  <c r="CK374" i="25"/>
  <c r="CK375" i="25"/>
  <c r="CK376" i="25"/>
  <c r="CK377" i="25"/>
  <c r="CK378" i="25"/>
  <c r="CK379" i="25"/>
  <c r="CK380" i="25"/>
  <c r="CK381" i="25"/>
  <c r="CK382" i="25"/>
  <c r="CK383" i="25"/>
  <c r="CK384" i="25"/>
  <c r="CK385" i="25"/>
  <c r="CK386" i="25"/>
  <c r="CK387" i="25"/>
  <c r="CK388" i="25"/>
  <c r="CK389" i="25"/>
  <c r="CK390" i="25"/>
  <c r="CK391" i="25"/>
  <c r="CK392" i="25"/>
  <c r="CK393" i="25"/>
  <c r="CK394" i="25"/>
  <c r="CK395" i="25"/>
  <c r="CK396" i="25"/>
  <c r="CK397" i="25"/>
  <c r="CK398" i="25"/>
  <c r="CK399" i="25"/>
  <c r="CK400" i="25"/>
  <c r="CF10" i="25"/>
  <c r="CF11" i="25"/>
  <c r="CF12" i="25"/>
  <c r="CF13" i="25"/>
  <c r="CF14" i="25"/>
  <c r="CF15" i="25"/>
  <c r="CF16" i="25"/>
  <c r="CF17" i="25"/>
  <c r="CF18" i="25"/>
  <c r="CF19" i="25"/>
  <c r="CF20" i="25"/>
  <c r="CF21" i="25"/>
  <c r="CF22" i="25"/>
  <c r="CF23" i="25"/>
  <c r="CF24" i="25"/>
  <c r="CF25" i="25"/>
  <c r="CF26" i="25"/>
  <c r="CF27" i="25"/>
  <c r="CF28" i="25"/>
  <c r="CF29" i="25"/>
  <c r="CF30" i="25"/>
  <c r="CF31" i="25"/>
  <c r="CF32" i="25"/>
  <c r="CF33" i="25"/>
  <c r="CF34" i="25"/>
  <c r="CF35" i="25"/>
  <c r="CF36" i="25"/>
  <c r="CF37" i="25"/>
  <c r="CF38" i="25"/>
  <c r="CF39" i="25"/>
  <c r="CF40" i="25"/>
  <c r="CF41" i="25"/>
  <c r="CF42" i="25"/>
  <c r="CF43" i="25"/>
  <c r="CF44" i="25"/>
  <c r="CF45" i="25"/>
  <c r="CF46" i="25"/>
  <c r="CF47" i="25"/>
  <c r="CF48" i="25"/>
  <c r="CF49" i="25"/>
  <c r="CF50" i="25"/>
  <c r="CF51" i="25"/>
  <c r="CF52" i="25"/>
  <c r="CF58" i="25"/>
  <c r="CF59" i="25"/>
  <c r="CF60" i="25"/>
  <c r="CF61" i="25"/>
  <c r="CF62" i="25"/>
  <c r="CF63" i="25"/>
  <c r="CF64" i="25"/>
  <c r="CF65" i="25"/>
  <c r="CF66" i="25"/>
  <c r="CF67" i="25"/>
  <c r="CF68" i="25"/>
  <c r="CF69" i="25"/>
  <c r="CF70" i="25"/>
  <c r="CF71" i="25"/>
  <c r="CF72" i="25"/>
  <c r="CF73" i="25"/>
  <c r="CF74" i="25"/>
  <c r="CF75" i="25"/>
  <c r="CF76" i="25"/>
  <c r="CF77" i="25"/>
  <c r="CF78" i="25"/>
  <c r="CF79" i="25"/>
  <c r="CF80" i="25"/>
  <c r="CF81" i="25"/>
  <c r="CF82" i="25"/>
  <c r="CF83" i="25"/>
  <c r="CF84" i="25"/>
  <c r="CF85" i="25"/>
  <c r="CF86" i="25"/>
  <c r="CF87" i="25"/>
  <c r="CF88" i="25"/>
  <c r="CF89" i="25"/>
  <c r="CF90" i="25"/>
  <c r="CF91" i="25"/>
  <c r="CF92" i="25"/>
  <c r="CF93" i="25"/>
  <c r="CF94" i="25"/>
  <c r="CF95" i="25"/>
  <c r="CF96" i="25"/>
  <c r="CF97" i="25"/>
  <c r="CF98" i="25"/>
  <c r="CF99" i="25"/>
  <c r="CF100" i="25"/>
  <c r="CF101" i="25"/>
  <c r="CF102" i="25"/>
  <c r="CF103" i="25"/>
  <c r="CF104" i="25"/>
  <c r="CF105" i="25"/>
  <c r="CF106" i="25"/>
  <c r="CF107" i="25"/>
  <c r="CF108" i="25"/>
  <c r="CF109" i="25"/>
  <c r="CF110" i="25"/>
  <c r="CF111" i="25"/>
  <c r="CF112" i="25"/>
  <c r="CF113" i="25"/>
  <c r="CF114" i="25"/>
  <c r="CF115" i="25"/>
  <c r="CF116" i="25"/>
  <c r="CF117" i="25"/>
  <c r="CF118" i="25"/>
  <c r="CF119" i="25"/>
  <c r="CF120" i="25"/>
  <c r="CF121" i="25"/>
  <c r="CF122" i="25"/>
  <c r="CF123" i="25"/>
  <c r="CF124" i="25"/>
  <c r="CF125" i="25"/>
  <c r="CF126" i="25"/>
  <c r="CF127" i="25"/>
  <c r="CF128" i="25"/>
  <c r="CF129" i="25"/>
  <c r="CF130" i="25"/>
  <c r="CF131" i="25"/>
  <c r="CF132" i="25"/>
  <c r="CF133" i="25"/>
  <c r="CF134" i="25"/>
  <c r="CF135" i="25"/>
  <c r="CF136" i="25"/>
  <c r="CF137" i="25"/>
  <c r="CF138" i="25"/>
  <c r="CF139" i="25"/>
  <c r="CF140" i="25"/>
  <c r="CF141" i="25"/>
  <c r="CF142" i="25"/>
  <c r="CF143" i="25"/>
  <c r="CF144" i="25"/>
  <c r="CF145" i="25"/>
  <c r="CF146" i="25"/>
  <c r="CF147" i="25"/>
  <c r="CF148" i="25"/>
  <c r="CF149" i="25"/>
  <c r="CF150" i="25"/>
  <c r="CF151" i="25"/>
  <c r="CF152" i="25"/>
  <c r="CF153" i="25"/>
  <c r="CF154" i="25"/>
  <c r="CF155" i="25"/>
  <c r="CF156" i="25"/>
  <c r="CF157" i="25"/>
  <c r="CF158" i="25"/>
  <c r="CF159" i="25"/>
  <c r="CF160" i="25"/>
  <c r="CF161" i="25"/>
  <c r="CF162" i="25"/>
  <c r="CF163" i="25"/>
  <c r="CF164" i="25"/>
  <c r="CF165" i="25"/>
  <c r="CF166" i="25"/>
  <c r="CF167" i="25"/>
  <c r="CF168" i="25"/>
  <c r="CF169" i="25"/>
  <c r="CF170" i="25"/>
  <c r="CF171" i="25"/>
  <c r="CF172" i="25"/>
  <c r="CF173" i="25"/>
  <c r="CF174" i="25"/>
  <c r="CF175" i="25"/>
  <c r="CF176" i="25"/>
  <c r="CF177" i="25"/>
  <c r="CF178" i="25"/>
  <c r="CF179" i="25"/>
  <c r="CF180" i="25"/>
  <c r="CF181" i="25"/>
  <c r="CF182" i="25"/>
  <c r="CF183" i="25"/>
  <c r="CF184" i="25"/>
  <c r="CF185" i="25"/>
  <c r="CF186" i="25"/>
  <c r="CF187" i="25"/>
  <c r="CF188" i="25"/>
  <c r="CF189" i="25"/>
  <c r="CF190" i="25"/>
  <c r="CF191" i="25"/>
  <c r="CF192" i="25"/>
  <c r="CF193" i="25"/>
  <c r="CF194" i="25"/>
  <c r="CF195" i="25"/>
  <c r="CF196" i="25"/>
  <c r="CF197" i="25"/>
  <c r="CF198" i="25"/>
  <c r="CF199" i="25"/>
  <c r="CF200" i="25"/>
  <c r="CF201" i="25"/>
  <c r="CF202" i="25"/>
  <c r="CF203" i="25"/>
  <c r="CF204" i="25"/>
  <c r="CF205" i="25"/>
  <c r="CF206" i="25"/>
  <c r="CF207" i="25"/>
  <c r="CF208" i="25"/>
  <c r="CF209" i="25"/>
  <c r="CF210" i="25"/>
  <c r="CF211" i="25"/>
  <c r="CF212" i="25"/>
  <c r="CF213" i="25"/>
  <c r="CF214" i="25"/>
  <c r="CF215" i="25"/>
  <c r="CF216" i="25"/>
  <c r="CF217" i="25"/>
  <c r="CF218" i="25"/>
  <c r="CF219" i="25"/>
  <c r="CF220" i="25"/>
  <c r="CF221" i="25"/>
  <c r="CF222" i="25"/>
  <c r="CF223" i="25"/>
  <c r="CF224" i="25"/>
  <c r="CF225" i="25"/>
  <c r="CF226" i="25"/>
  <c r="CF227" i="25"/>
  <c r="CF228" i="25"/>
  <c r="CF229" i="25"/>
  <c r="CF230" i="25"/>
  <c r="CF231" i="25"/>
  <c r="CF232" i="25"/>
  <c r="CF233" i="25"/>
  <c r="CF234" i="25"/>
  <c r="CF235" i="25"/>
  <c r="CF236" i="25"/>
  <c r="CF237" i="25"/>
  <c r="CF238" i="25"/>
  <c r="CF239" i="25"/>
  <c r="CF240" i="25"/>
  <c r="CF241" i="25"/>
  <c r="CF242" i="25"/>
  <c r="CF243" i="25"/>
  <c r="CF244" i="25"/>
  <c r="CF245" i="25"/>
  <c r="CF246" i="25"/>
  <c r="CF247" i="25"/>
  <c r="CF248" i="25"/>
  <c r="CF249" i="25"/>
  <c r="CF250" i="25"/>
  <c r="CF251" i="25"/>
  <c r="CF252" i="25"/>
  <c r="CF253" i="25"/>
  <c r="CF254" i="25"/>
  <c r="CF255" i="25"/>
  <c r="CF256" i="25"/>
  <c r="CF257" i="25"/>
  <c r="CF258" i="25"/>
  <c r="CF259" i="25"/>
  <c r="CF260" i="25"/>
  <c r="CF261" i="25"/>
  <c r="CF262" i="25"/>
  <c r="CF263" i="25"/>
  <c r="CF264" i="25"/>
  <c r="CF265" i="25"/>
  <c r="CF266" i="25"/>
  <c r="CF267" i="25"/>
  <c r="CF268" i="25"/>
  <c r="CF269" i="25"/>
  <c r="CF270" i="25"/>
  <c r="CF271" i="25"/>
  <c r="CF272" i="25"/>
  <c r="CF273" i="25"/>
  <c r="CF274" i="25"/>
  <c r="CF275" i="25"/>
  <c r="CF276" i="25"/>
  <c r="CF277" i="25"/>
  <c r="CF278" i="25"/>
  <c r="CF279" i="25"/>
  <c r="CF280" i="25"/>
  <c r="CF281" i="25"/>
  <c r="CF282" i="25"/>
  <c r="CF283" i="25"/>
  <c r="CF284" i="25"/>
  <c r="CF285" i="25"/>
  <c r="CF286" i="25"/>
  <c r="CF287" i="25"/>
  <c r="CF288" i="25"/>
  <c r="CF289" i="25"/>
  <c r="CF290" i="25"/>
  <c r="CF291" i="25"/>
  <c r="CF292" i="25"/>
  <c r="CF293" i="25"/>
  <c r="CF294" i="25"/>
  <c r="CF295" i="25"/>
  <c r="CF296" i="25"/>
  <c r="CF297" i="25"/>
  <c r="CF298" i="25"/>
  <c r="CF299" i="25"/>
  <c r="CF300" i="25"/>
  <c r="CF301" i="25"/>
  <c r="CF302" i="25"/>
  <c r="CF303" i="25"/>
  <c r="CF304" i="25"/>
  <c r="CF305" i="25"/>
  <c r="CF306" i="25"/>
  <c r="CF307" i="25"/>
  <c r="CF308" i="25"/>
  <c r="CF309" i="25"/>
  <c r="CF310" i="25"/>
  <c r="CF311" i="25"/>
  <c r="CF312" i="25"/>
  <c r="CF313" i="25"/>
  <c r="CF314" i="25"/>
  <c r="CF315" i="25"/>
  <c r="CF316" i="25"/>
  <c r="CF317" i="25"/>
  <c r="CF318" i="25"/>
  <c r="CF319" i="25"/>
  <c r="CF320" i="25"/>
  <c r="CF321" i="25"/>
  <c r="CF322" i="25"/>
  <c r="CF323" i="25"/>
  <c r="CF324" i="25"/>
  <c r="CF325" i="25"/>
  <c r="CF326" i="25"/>
  <c r="CF327" i="25"/>
  <c r="CF328" i="25"/>
  <c r="CF329" i="25"/>
  <c r="CF330" i="25"/>
  <c r="CF331" i="25"/>
  <c r="CF332" i="25"/>
  <c r="CF333" i="25"/>
  <c r="CF334" i="25"/>
  <c r="CF335" i="25"/>
  <c r="CF336" i="25"/>
  <c r="CF342" i="25"/>
  <c r="CF343" i="25"/>
  <c r="CF344" i="25"/>
  <c r="CF345" i="25"/>
  <c r="CF346" i="25"/>
  <c r="CF347" i="25"/>
  <c r="CF348" i="25"/>
  <c r="CF349" i="25"/>
  <c r="CF350" i="25"/>
  <c r="CF351" i="25"/>
  <c r="CF352" i="25"/>
  <c r="CF353" i="25"/>
  <c r="CF354" i="25"/>
  <c r="CF355" i="25"/>
  <c r="CF356" i="25"/>
  <c r="CF357" i="25"/>
  <c r="CF358" i="25"/>
  <c r="CF359" i="25"/>
  <c r="CF360" i="25"/>
  <c r="CF361" i="25"/>
  <c r="CF362" i="25"/>
  <c r="CF363" i="25"/>
  <c r="CF364" i="25"/>
  <c r="CF365" i="25"/>
  <c r="CF366" i="25"/>
  <c r="CF367" i="25"/>
  <c r="CF368" i="25"/>
  <c r="CF369" i="25"/>
  <c r="CF370" i="25"/>
  <c r="CF371" i="25"/>
  <c r="CF372" i="25"/>
  <c r="CF373" i="25"/>
  <c r="CF374" i="25"/>
  <c r="CF375" i="25"/>
  <c r="CF376" i="25"/>
  <c r="CF377" i="25"/>
  <c r="CF378" i="25"/>
  <c r="CF379" i="25"/>
  <c r="CF380" i="25"/>
  <c r="CF381" i="25"/>
  <c r="CF382" i="25"/>
  <c r="CF383" i="25"/>
  <c r="CF384" i="25"/>
  <c r="CF385" i="25"/>
  <c r="CF386" i="25"/>
  <c r="CF387" i="25"/>
  <c r="CF388" i="25"/>
  <c r="CF389" i="25"/>
  <c r="CF390" i="25"/>
  <c r="CF391" i="25"/>
  <c r="CF392" i="25"/>
  <c r="CF393" i="25"/>
  <c r="CF394" i="25"/>
  <c r="CF395" i="25"/>
  <c r="CF396" i="25"/>
  <c r="CF397" i="25"/>
  <c r="CF398" i="25"/>
  <c r="CF399" i="25"/>
  <c r="CF400" i="25"/>
  <c r="CB10" i="25"/>
  <c r="CC10" i="25"/>
  <c r="CB11" i="25"/>
  <c r="CC11" i="25"/>
  <c r="CB12" i="25"/>
  <c r="CC12" i="25"/>
  <c r="CB13" i="25"/>
  <c r="CC13" i="25"/>
  <c r="CB14" i="25"/>
  <c r="CC14" i="25"/>
  <c r="CB15" i="25"/>
  <c r="CC15" i="25"/>
  <c r="CB16" i="25"/>
  <c r="CC16" i="25"/>
  <c r="CB17" i="25"/>
  <c r="CC17" i="25"/>
  <c r="CB18" i="25"/>
  <c r="CC18" i="25"/>
  <c r="CB19" i="25"/>
  <c r="CC19" i="25"/>
  <c r="CB20" i="25"/>
  <c r="CC20" i="25"/>
  <c r="CB21" i="25"/>
  <c r="CC21" i="25"/>
  <c r="CB22" i="25"/>
  <c r="CC22" i="25"/>
  <c r="CB23" i="25"/>
  <c r="CC23" i="25"/>
  <c r="CB24" i="25"/>
  <c r="CC24" i="25"/>
  <c r="CB25" i="25"/>
  <c r="CC25" i="25"/>
  <c r="CB26" i="25"/>
  <c r="CC26" i="25"/>
  <c r="CB27" i="25"/>
  <c r="CC27" i="25"/>
  <c r="CB28" i="25"/>
  <c r="CC28" i="25"/>
  <c r="CB29" i="25"/>
  <c r="CC29" i="25"/>
  <c r="CB30" i="25"/>
  <c r="CC30" i="25"/>
  <c r="CB31" i="25"/>
  <c r="CC31" i="25"/>
  <c r="CB32" i="25"/>
  <c r="CC32" i="25"/>
  <c r="CB33" i="25"/>
  <c r="CC33" i="25"/>
  <c r="CB34" i="25"/>
  <c r="CC34" i="25"/>
  <c r="CB35" i="25"/>
  <c r="CC35" i="25"/>
  <c r="CB36" i="25"/>
  <c r="CC36" i="25"/>
  <c r="CB37" i="25"/>
  <c r="CC37" i="25"/>
  <c r="CB38" i="25"/>
  <c r="CC38" i="25"/>
  <c r="CB39" i="25"/>
  <c r="CC39" i="25"/>
  <c r="CB40" i="25"/>
  <c r="CC40" i="25"/>
  <c r="CB41" i="25"/>
  <c r="CC41" i="25"/>
  <c r="CB42" i="25"/>
  <c r="CC42" i="25"/>
  <c r="CB43" i="25"/>
  <c r="CC43" i="25"/>
  <c r="CB44" i="25"/>
  <c r="CC44" i="25"/>
  <c r="CB45" i="25"/>
  <c r="CC45" i="25"/>
  <c r="CB46" i="25"/>
  <c r="CC46" i="25"/>
  <c r="CB47" i="25"/>
  <c r="CC47" i="25"/>
  <c r="CB48" i="25"/>
  <c r="CC48" i="25"/>
  <c r="CB49" i="25"/>
  <c r="CC49" i="25"/>
  <c r="CB50" i="25"/>
  <c r="CC50" i="25"/>
  <c r="CB51" i="25"/>
  <c r="CC51" i="25"/>
  <c r="CB52" i="25"/>
  <c r="CC52" i="25"/>
  <c r="CB53" i="25"/>
  <c r="CB54" i="25"/>
  <c r="CB55" i="25"/>
  <c r="CB56" i="25"/>
  <c r="CB57" i="25"/>
  <c r="CB58" i="25"/>
  <c r="CC58" i="25"/>
  <c r="CB59" i="25"/>
  <c r="CC59" i="25"/>
  <c r="CB60" i="25"/>
  <c r="CC60" i="25"/>
  <c r="CB61" i="25"/>
  <c r="CC61" i="25"/>
  <c r="CB62" i="25"/>
  <c r="CC62" i="25"/>
  <c r="CB63" i="25"/>
  <c r="CC63" i="25"/>
  <c r="CB64" i="25"/>
  <c r="CC64" i="25"/>
  <c r="CB65" i="25"/>
  <c r="CC65" i="25"/>
  <c r="CB66" i="25"/>
  <c r="CC66" i="25"/>
  <c r="CB67" i="25"/>
  <c r="CC67" i="25"/>
  <c r="CB68" i="25"/>
  <c r="CC68" i="25"/>
  <c r="CB69" i="25"/>
  <c r="CC69" i="25"/>
  <c r="CB70" i="25"/>
  <c r="CC70" i="25"/>
  <c r="CB71" i="25"/>
  <c r="CC71" i="25"/>
  <c r="CB72" i="25"/>
  <c r="CC72" i="25"/>
  <c r="CB73" i="25"/>
  <c r="CC73" i="25"/>
  <c r="CB74" i="25"/>
  <c r="CC74" i="25"/>
  <c r="CB75" i="25"/>
  <c r="CC75" i="25"/>
  <c r="CB76" i="25"/>
  <c r="CC76" i="25"/>
  <c r="CB77" i="25"/>
  <c r="CC77" i="25"/>
  <c r="CB78" i="25"/>
  <c r="CC78" i="25"/>
  <c r="CB79" i="25"/>
  <c r="CC79" i="25"/>
  <c r="CB80" i="25"/>
  <c r="CC80" i="25"/>
  <c r="CB81" i="25"/>
  <c r="CC81" i="25"/>
  <c r="CB82" i="25"/>
  <c r="CC82" i="25"/>
  <c r="CB83" i="25"/>
  <c r="CC83" i="25"/>
  <c r="CB84" i="25"/>
  <c r="CC84" i="25"/>
  <c r="CB85" i="25"/>
  <c r="CC85" i="25"/>
  <c r="CB86" i="25"/>
  <c r="CC86" i="25"/>
  <c r="CB87" i="25"/>
  <c r="CC87" i="25"/>
  <c r="CB88" i="25"/>
  <c r="CC88" i="25"/>
  <c r="CB89" i="25"/>
  <c r="CC89" i="25"/>
  <c r="CB90" i="25"/>
  <c r="CC90" i="25"/>
  <c r="CB91" i="25"/>
  <c r="CC91" i="25"/>
  <c r="CB92" i="25"/>
  <c r="CC92" i="25"/>
  <c r="CB93" i="25"/>
  <c r="CC93" i="25"/>
  <c r="CB94" i="25"/>
  <c r="CC94" i="25"/>
  <c r="CB95" i="25"/>
  <c r="CC95" i="25"/>
  <c r="CB96" i="25"/>
  <c r="CC96" i="25"/>
  <c r="CB97" i="25"/>
  <c r="CC97" i="25"/>
  <c r="CB98" i="25"/>
  <c r="CC98" i="25"/>
  <c r="CB99" i="25"/>
  <c r="CC99" i="25"/>
  <c r="CB100" i="25"/>
  <c r="CC100" i="25"/>
  <c r="CB101" i="25"/>
  <c r="CC101" i="25"/>
  <c r="CB102" i="25"/>
  <c r="CC102" i="25"/>
  <c r="CB103" i="25"/>
  <c r="CC103" i="25"/>
  <c r="CB104" i="25"/>
  <c r="CC104" i="25"/>
  <c r="CB105" i="25"/>
  <c r="CC105" i="25"/>
  <c r="CB106" i="25"/>
  <c r="CC106" i="25"/>
  <c r="CB107" i="25"/>
  <c r="CC107" i="25"/>
  <c r="CB108" i="25"/>
  <c r="CC108" i="25"/>
  <c r="CB109" i="25"/>
  <c r="CC109" i="25"/>
  <c r="CB110" i="25"/>
  <c r="CC110" i="25"/>
  <c r="CB111" i="25"/>
  <c r="CC111" i="25"/>
  <c r="CB112" i="25"/>
  <c r="CC112" i="25"/>
  <c r="CB113" i="25"/>
  <c r="CC113" i="25"/>
  <c r="CB114" i="25"/>
  <c r="CC114" i="25"/>
  <c r="CB115" i="25"/>
  <c r="CC115" i="25"/>
  <c r="CB116" i="25"/>
  <c r="CC116" i="25"/>
  <c r="CB117" i="25"/>
  <c r="CC117" i="25"/>
  <c r="CB118" i="25"/>
  <c r="CC118" i="25"/>
  <c r="CB119" i="25"/>
  <c r="CC119" i="25"/>
  <c r="CB120" i="25"/>
  <c r="CC120" i="25"/>
  <c r="CB121" i="25"/>
  <c r="CC121" i="25"/>
  <c r="CB122" i="25"/>
  <c r="CC122" i="25"/>
  <c r="CB123" i="25"/>
  <c r="CC123" i="25"/>
  <c r="CB124" i="25"/>
  <c r="CC124" i="25"/>
  <c r="CB125" i="25"/>
  <c r="CC125" i="25"/>
  <c r="CB126" i="25"/>
  <c r="CC126" i="25"/>
  <c r="CB127" i="25"/>
  <c r="CC127" i="25"/>
  <c r="CB128" i="25"/>
  <c r="CC128" i="25"/>
  <c r="CB129" i="25"/>
  <c r="CC129" i="25"/>
  <c r="CB130" i="25"/>
  <c r="CC130" i="25"/>
  <c r="CB131" i="25"/>
  <c r="CC131" i="25"/>
  <c r="CB132" i="25"/>
  <c r="CC132" i="25"/>
  <c r="CB133" i="25"/>
  <c r="CC133" i="25"/>
  <c r="CB134" i="25"/>
  <c r="CC134" i="25"/>
  <c r="CB135" i="25"/>
  <c r="CC135" i="25"/>
  <c r="CB136" i="25"/>
  <c r="CC136" i="25"/>
  <c r="CB137" i="25"/>
  <c r="CC137" i="25"/>
  <c r="CB138" i="25"/>
  <c r="CC138" i="25"/>
  <c r="CB139" i="25"/>
  <c r="CC139" i="25"/>
  <c r="CB140" i="25"/>
  <c r="CC140" i="25"/>
  <c r="CB141" i="25"/>
  <c r="CC141" i="25"/>
  <c r="CB142" i="25"/>
  <c r="CC142" i="25"/>
  <c r="CB143" i="25"/>
  <c r="CC143" i="25"/>
  <c r="CB144" i="25"/>
  <c r="CC144" i="25"/>
  <c r="CB145" i="25"/>
  <c r="CC145" i="25"/>
  <c r="CB146" i="25"/>
  <c r="CC146" i="25"/>
  <c r="CB147" i="25"/>
  <c r="CC147" i="25"/>
  <c r="CB148" i="25"/>
  <c r="CC148" i="25"/>
  <c r="CB149" i="25"/>
  <c r="CC149" i="25"/>
  <c r="CB150" i="25"/>
  <c r="CC150" i="25"/>
  <c r="CB151" i="25"/>
  <c r="CC151" i="25"/>
  <c r="CB152" i="25"/>
  <c r="CC152" i="25"/>
  <c r="CB153" i="25"/>
  <c r="CC153" i="25"/>
  <c r="CB154" i="25"/>
  <c r="CC154" i="25"/>
  <c r="CB155" i="25"/>
  <c r="CC155" i="25"/>
  <c r="CB156" i="25"/>
  <c r="CC156" i="25"/>
  <c r="CB157" i="25"/>
  <c r="CC157" i="25"/>
  <c r="CB158" i="25"/>
  <c r="CC158" i="25"/>
  <c r="CB159" i="25"/>
  <c r="CC159" i="25"/>
  <c r="CB160" i="25"/>
  <c r="CC160" i="25"/>
  <c r="CB161" i="25"/>
  <c r="CC161" i="25"/>
  <c r="CB162" i="25"/>
  <c r="CC162" i="25"/>
  <c r="CB163" i="25"/>
  <c r="CC163" i="25"/>
  <c r="CB164" i="25"/>
  <c r="CC164" i="25"/>
  <c r="CB165" i="25"/>
  <c r="CC165" i="25"/>
  <c r="CB166" i="25"/>
  <c r="CC166" i="25"/>
  <c r="CB167" i="25"/>
  <c r="CC167" i="25"/>
  <c r="CB168" i="25"/>
  <c r="CC168" i="25"/>
  <c r="CB169" i="25"/>
  <c r="CC169" i="25"/>
  <c r="CB170" i="25"/>
  <c r="CC170" i="25"/>
  <c r="CB171" i="25"/>
  <c r="CC171" i="25"/>
  <c r="CB172" i="25"/>
  <c r="CC172" i="25"/>
  <c r="CB173" i="25"/>
  <c r="CC173" i="25"/>
  <c r="CB174" i="25"/>
  <c r="CC174" i="25"/>
  <c r="CB175" i="25"/>
  <c r="CC175" i="25"/>
  <c r="CB176" i="25"/>
  <c r="CC176" i="25"/>
  <c r="CB177" i="25"/>
  <c r="CC177" i="25"/>
  <c r="CB178" i="25"/>
  <c r="CC178" i="25"/>
  <c r="CB179" i="25"/>
  <c r="CC179" i="25"/>
  <c r="CB180" i="25"/>
  <c r="CC180" i="25"/>
  <c r="CB181" i="25"/>
  <c r="CC181" i="25"/>
  <c r="CB182" i="25"/>
  <c r="CC182" i="25"/>
  <c r="CB183" i="25"/>
  <c r="CC183" i="25"/>
  <c r="CB184" i="25"/>
  <c r="CC184" i="25"/>
  <c r="CB185" i="25"/>
  <c r="CC185" i="25"/>
  <c r="CB186" i="25"/>
  <c r="CC186" i="25"/>
  <c r="CB187" i="25"/>
  <c r="CC187" i="25"/>
  <c r="CB188" i="25"/>
  <c r="CC188" i="25"/>
  <c r="CB189" i="25"/>
  <c r="CC189" i="25"/>
  <c r="CB190" i="25"/>
  <c r="CC190" i="25"/>
  <c r="CB191" i="25"/>
  <c r="CC191" i="25"/>
  <c r="CB192" i="25"/>
  <c r="CC192" i="25"/>
  <c r="CB193" i="25"/>
  <c r="CC193" i="25"/>
  <c r="CB194" i="25"/>
  <c r="CC194" i="25"/>
  <c r="CB195" i="25"/>
  <c r="CC195" i="25"/>
  <c r="CB196" i="25"/>
  <c r="CC196" i="25"/>
  <c r="CB197" i="25"/>
  <c r="CC197" i="25"/>
  <c r="CB198" i="25"/>
  <c r="CC198" i="25"/>
  <c r="CB199" i="25"/>
  <c r="CC199" i="25"/>
  <c r="CB200" i="25"/>
  <c r="CC200" i="25"/>
  <c r="CB201" i="25"/>
  <c r="CC201" i="25"/>
  <c r="CB202" i="25"/>
  <c r="CC202" i="25"/>
  <c r="CB203" i="25"/>
  <c r="CC203" i="25"/>
  <c r="CB204" i="25"/>
  <c r="CC204" i="25"/>
  <c r="CB205" i="25"/>
  <c r="CC205" i="25"/>
  <c r="CB206" i="25"/>
  <c r="CC206" i="25"/>
  <c r="CB207" i="25"/>
  <c r="CC207" i="25"/>
  <c r="CB208" i="25"/>
  <c r="CC208" i="25"/>
  <c r="CB209" i="25"/>
  <c r="CC209" i="25"/>
  <c r="CB210" i="25"/>
  <c r="CC210" i="25"/>
  <c r="CB211" i="25"/>
  <c r="CC211" i="25"/>
  <c r="CB212" i="25"/>
  <c r="CC212" i="25"/>
  <c r="CB213" i="25"/>
  <c r="CC213" i="25"/>
  <c r="CB214" i="25"/>
  <c r="CC214" i="25"/>
  <c r="CB215" i="25"/>
  <c r="CC215" i="25"/>
  <c r="CB216" i="25"/>
  <c r="CC216" i="25"/>
  <c r="CB217" i="25"/>
  <c r="CC217" i="25"/>
  <c r="CB218" i="25"/>
  <c r="CC218" i="25"/>
  <c r="CB219" i="25"/>
  <c r="CC219" i="25"/>
  <c r="CB220" i="25"/>
  <c r="CC220" i="25"/>
  <c r="CB221" i="25"/>
  <c r="CC221" i="25"/>
  <c r="CB222" i="25"/>
  <c r="CC222" i="25"/>
  <c r="CB223" i="25"/>
  <c r="CC223" i="25"/>
  <c r="CB224" i="25"/>
  <c r="CC224" i="25"/>
  <c r="CB225" i="25"/>
  <c r="CC225" i="25"/>
  <c r="CB226" i="25"/>
  <c r="CC226" i="25"/>
  <c r="CB227" i="25"/>
  <c r="CC227" i="25"/>
  <c r="CB228" i="25"/>
  <c r="CC228" i="25"/>
  <c r="CB229" i="25"/>
  <c r="CC229" i="25"/>
  <c r="CB230" i="25"/>
  <c r="CC230" i="25"/>
  <c r="CB231" i="25"/>
  <c r="CC231" i="25"/>
  <c r="CB232" i="25"/>
  <c r="CC232" i="25"/>
  <c r="CB233" i="25"/>
  <c r="CC233" i="25"/>
  <c r="CB234" i="25"/>
  <c r="CC234" i="25"/>
  <c r="CB235" i="25"/>
  <c r="CC235" i="25"/>
  <c r="CB236" i="25"/>
  <c r="CC236" i="25"/>
  <c r="CB237" i="25"/>
  <c r="CC237" i="25"/>
  <c r="CB238" i="25"/>
  <c r="CC238" i="25"/>
  <c r="CB239" i="25"/>
  <c r="CC239" i="25"/>
  <c r="CB240" i="25"/>
  <c r="CC240" i="25"/>
  <c r="CB241" i="25"/>
  <c r="CC241" i="25"/>
  <c r="CB242" i="25"/>
  <c r="CC242" i="25"/>
  <c r="CB243" i="25"/>
  <c r="CC243" i="25"/>
  <c r="CB244" i="25"/>
  <c r="CC244" i="25"/>
  <c r="CB245" i="25"/>
  <c r="CC245" i="25"/>
  <c r="CB246" i="25"/>
  <c r="CC246" i="25"/>
  <c r="CB247" i="25"/>
  <c r="CC247" i="25"/>
  <c r="CB248" i="25"/>
  <c r="CC248" i="25"/>
  <c r="CB249" i="25"/>
  <c r="CC249" i="25"/>
  <c r="CB250" i="25"/>
  <c r="CC250" i="25"/>
  <c r="CB251" i="25"/>
  <c r="CC251" i="25"/>
  <c r="CB252" i="25"/>
  <c r="CC252" i="25"/>
  <c r="CB253" i="25"/>
  <c r="CC253" i="25"/>
  <c r="CB254" i="25"/>
  <c r="CC254" i="25"/>
  <c r="CB255" i="25"/>
  <c r="CC255" i="25"/>
  <c r="CB256" i="25"/>
  <c r="CC256" i="25"/>
  <c r="CB257" i="25"/>
  <c r="CC257" i="25"/>
  <c r="CB258" i="25"/>
  <c r="CC258" i="25"/>
  <c r="CB259" i="25"/>
  <c r="CC259" i="25"/>
  <c r="CB260" i="25"/>
  <c r="CC260" i="25"/>
  <c r="CB261" i="25"/>
  <c r="CC261" i="25"/>
  <c r="CB262" i="25"/>
  <c r="CC262" i="25"/>
  <c r="CB263" i="25"/>
  <c r="CC263" i="25"/>
  <c r="CB264" i="25"/>
  <c r="CC264" i="25"/>
  <c r="CB265" i="25"/>
  <c r="CC265" i="25"/>
  <c r="CB266" i="25"/>
  <c r="CC266" i="25"/>
  <c r="CB267" i="25"/>
  <c r="CC267" i="25"/>
  <c r="CB268" i="25"/>
  <c r="CC268" i="25"/>
  <c r="CB269" i="25"/>
  <c r="CC269" i="25"/>
  <c r="CB270" i="25"/>
  <c r="CC270" i="25"/>
  <c r="CB271" i="25"/>
  <c r="CC271" i="25"/>
  <c r="CB272" i="25"/>
  <c r="CC272" i="25"/>
  <c r="CB273" i="25"/>
  <c r="CC273" i="25"/>
  <c r="CB274" i="25"/>
  <c r="CC274" i="25"/>
  <c r="CB275" i="25"/>
  <c r="CC275" i="25"/>
  <c r="CB276" i="25"/>
  <c r="CC276" i="25"/>
  <c r="CB277" i="25"/>
  <c r="CC277" i="25"/>
  <c r="CB278" i="25"/>
  <c r="CC278" i="25"/>
  <c r="CB279" i="25"/>
  <c r="CC279" i="25"/>
  <c r="CB280" i="25"/>
  <c r="CC280" i="25"/>
  <c r="CB281" i="25"/>
  <c r="CC281" i="25"/>
  <c r="CB282" i="25"/>
  <c r="CC282" i="25"/>
  <c r="CB283" i="25"/>
  <c r="CC283" i="25"/>
  <c r="CB284" i="25"/>
  <c r="CC284" i="25"/>
  <c r="CB285" i="25"/>
  <c r="CC285" i="25"/>
  <c r="CB286" i="25"/>
  <c r="CC286" i="25"/>
  <c r="CB287" i="25"/>
  <c r="CC287" i="25"/>
  <c r="CB288" i="25"/>
  <c r="CC288" i="25"/>
  <c r="CB289" i="25"/>
  <c r="CC289" i="25"/>
  <c r="CB290" i="25"/>
  <c r="CC290" i="25"/>
  <c r="CB291" i="25"/>
  <c r="CC291" i="25"/>
  <c r="CB292" i="25"/>
  <c r="CC292" i="25"/>
  <c r="CB293" i="25"/>
  <c r="CC293" i="25"/>
  <c r="CB294" i="25"/>
  <c r="CC294" i="25"/>
  <c r="CB295" i="25"/>
  <c r="CC295" i="25"/>
  <c r="CB296" i="25"/>
  <c r="CC296" i="25"/>
  <c r="CB297" i="25"/>
  <c r="CC297" i="25"/>
  <c r="CB298" i="25"/>
  <c r="CC298" i="25"/>
  <c r="CB299" i="25"/>
  <c r="CC299" i="25"/>
  <c r="CB300" i="25"/>
  <c r="CC300" i="25"/>
  <c r="CB301" i="25"/>
  <c r="CC301" i="25"/>
  <c r="CB302" i="25"/>
  <c r="CC302" i="25"/>
  <c r="CB303" i="25"/>
  <c r="CC303" i="25"/>
  <c r="CB304" i="25"/>
  <c r="CC304" i="25"/>
  <c r="CB305" i="25"/>
  <c r="CC305" i="25"/>
  <c r="CB306" i="25"/>
  <c r="CC306" i="25"/>
  <c r="CB307" i="25"/>
  <c r="CC307" i="25"/>
  <c r="CB308" i="25"/>
  <c r="CC308" i="25"/>
  <c r="CB309" i="25"/>
  <c r="CC309" i="25"/>
  <c r="CB310" i="25"/>
  <c r="CC310" i="25"/>
  <c r="CB311" i="25"/>
  <c r="CC311" i="25"/>
  <c r="CB312" i="25"/>
  <c r="CC312" i="25"/>
  <c r="CB313" i="25"/>
  <c r="CC313" i="25"/>
  <c r="CB314" i="25"/>
  <c r="CC314" i="25"/>
  <c r="CB315" i="25"/>
  <c r="CC315" i="25"/>
  <c r="CB316" i="25"/>
  <c r="CC316" i="25"/>
  <c r="CB317" i="25"/>
  <c r="CC317" i="25"/>
  <c r="CB318" i="25"/>
  <c r="CC318" i="25"/>
  <c r="CB319" i="25"/>
  <c r="CC319" i="25"/>
  <c r="CB320" i="25"/>
  <c r="CC320" i="25"/>
  <c r="CB321" i="25"/>
  <c r="CC321" i="25"/>
  <c r="CB322" i="25"/>
  <c r="CC322" i="25"/>
  <c r="CB323" i="25"/>
  <c r="CC323" i="25"/>
  <c r="CB324" i="25"/>
  <c r="CC324" i="25"/>
  <c r="CB325" i="25"/>
  <c r="CC325" i="25"/>
  <c r="CB326" i="25"/>
  <c r="CC326" i="25"/>
  <c r="CB327" i="25"/>
  <c r="CC327" i="25"/>
  <c r="CB328" i="25"/>
  <c r="CC328" i="25"/>
  <c r="CB329" i="25"/>
  <c r="CC329" i="25"/>
  <c r="CB330" i="25"/>
  <c r="CC330" i="25"/>
  <c r="CB331" i="25"/>
  <c r="CC331" i="25"/>
  <c r="CB332" i="25"/>
  <c r="CC332" i="25"/>
  <c r="CB333" i="25"/>
  <c r="CC333" i="25"/>
  <c r="CB334" i="25"/>
  <c r="CC334" i="25"/>
  <c r="CB335" i="25"/>
  <c r="CC335" i="25"/>
  <c r="CB336" i="25"/>
  <c r="CC336" i="25"/>
  <c r="CB337" i="25"/>
  <c r="CB338" i="25"/>
  <c r="CB339" i="25"/>
  <c r="CB340" i="25"/>
  <c r="CB341" i="25"/>
  <c r="CB342" i="25"/>
  <c r="CC342" i="25"/>
  <c r="CB343" i="25"/>
  <c r="CC343" i="25"/>
  <c r="CB344" i="25"/>
  <c r="CC344" i="25"/>
  <c r="CB345" i="25"/>
  <c r="CC345" i="25"/>
  <c r="CB346" i="25"/>
  <c r="CC346" i="25"/>
  <c r="CB347" i="25"/>
  <c r="CC347" i="25"/>
  <c r="CB348" i="25"/>
  <c r="CC348" i="25"/>
  <c r="CB349" i="25"/>
  <c r="CC349" i="25"/>
  <c r="CB350" i="25"/>
  <c r="CC350" i="25"/>
  <c r="CB351" i="25"/>
  <c r="CC351" i="25"/>
  <c r="CB352" i="25"/>
  <c r="CC352" i="25"/>
  <c r="CB353" i="25"/>
  <c r="CC353" i="25"/>
  <c r="CB354" i="25"/>
  <c r="CC354" i="25"/>
  <c r="CB355" i="25"/>
  <c r="CC355" i="25"/>
  <c r="CB356" i="25"/>
  <c r="CC356" i="25"/>
  <c r="CB357" i="25"/>
  <c r="CC357" i="25"/>
  <c r="CB358" i="25"/>
  <c r="CC358" i="25"/>
  <c r="CB359" i="25"/>
  <c r="CC359" i="25"/>
  <c r="CB360" i="25"/>
  <c r="CC360" i="25"/>
  <c r="CB361" i="25"/>
  <c r="CC361" i="25"/>
  <c r="CB362" i="25"/>
  <c r="CC362" i="25"/>
  <c r="CB363" i="25"/>
  <c r="CC363" i="25"/>
  <c r="CB364" i="25"/>
  <c r="CC364" i="25"/>
  <c r="CB365" i="25"/>
  <c r="CC365" i="25"/>
  <c r="CB366" i="25"/>
  <c r="CC366" i="25"/>
  <c r="CB367" i="25"/>
  <c r="CC367" i="25"/>
  <c r="CB368" i="25"/>
  <c r="CC368" i="25"/>
  <c r="CB369" i="25"/>
  <c r="CC369" i="25"/>
  <c r="CB370" i="25"/>
  <c r="CC370" i="25"/>
  <c r="CB371" i="25"/>
  <c r="CC371" i="25"/>
  <c r="CB372" i="25"/>
  <c r="CC372" i="25"/>
  <c r="CB373" i="25"/>
  <c r="CC373" i="25"/>
  <c r="CB374" i="25"/>
  <c r="CC374" i="25"/>
  <c r="CB375" i="25"/>
  <c r="CC375" i="25"/>
  <c r="CB376" i="25"/>
  <c r="CC376" i="25"/>
  <c r="CB377" i="25"/>
  <c r="CC377" i="25"/>
  <c r="CB378" i="25"/>
  <c r="CC378" i="25"/>
  <c r="CB379" i="25"/>
  <c r="CC379" i="25"/>
  <c r="CB380" i="25"/>
  <c r="CC380" i="25"/>
  <c r="CB381" i="25"/>
  <c r="CC381" i="25"/>
  <c r="CB382" i="25"/>
  <c r="CC382" i="25"/>
  <c r="CB383" i="25"/>
  <c r="CC383" i="25"/>
  <c r="CB384" i="25"/>
  <c r="CC384" i="25"/>
  <c r="CB385" i="25"/>
  <c r="CC385" i="25"/>
  <c r="CB386" i="25"/>
  <c r="CC386" i="25"/>
  <c r="CB387" i="25"/>
  <c r="CC387" i="25"/>
  <c r="CB388" i="25"/>
  <c r="CC388" i="25"/>
  <c r="CB389" i="25"/>
  <c r="CC389" i="25"/>
  <c r="CB390" i="25"/>
  <c r="CC390" i="25"/>
  <c r="CB391" i="25"/>
  <c r="CC391" i="25"/>
  <c r="CB392" i="25"/>
  <c r="CC392" i="25"/>
  <c r="CB393" i="25"/>
  <c r="CC393" i="25"/>
  <c r="CB394" i="25"/>
  <c r="CC394" i="25"/>
  <c r="CB395" i="25"/>
  <c r="CC395" i="25"/>
  <c r="CB396" i="25"/>
  <c r="CC396" i="25"/>
  <c r="CB397" i="25"/>
  <c r="CC397" i="25"/>
  <c r="CB398" i="25"/>
  <c r="CC398" i="25"/>
  <c r="CB399" i="25"/>
  <c r="CC399" i="25"/>
  <c r="CB400" i="25"/>
  <c r="CC400" i="25"/>
  <c r="BS56" i="25" l="1"/>
  <c r="BS127" i="25"/>
  <c r="BS198" i="25"/>
  <c r="BS269" i="25"/>
  <c r="BS340" i="25"/>
  <c r="BV358" i="25"/>
  <c r="BS356" i="25" a="1"/>
  <c r="BS356" i="25" s="1"/>
  <c r="BR355" i="25"/>
  <c r="BQ355" i="25"/>
  <c r="CA344" i="25" a="1"/>
  <c r="CA344" i="25" s="1"/>
  <c r="BR344" i="25" a="1"/>
  <c r="BR344" i="25" s="1"/>
  <c r="BP342" i="25"/>
  <c r="BS341" i="25"/>
  <c r="BS339" i="25"/>
  <c r="BS338" i="25"/>
  <c r="BS337" i="25"/>
  <c r="BQ337" i="25" a="1"/>
  <c r="BQ337" i="25" s="1"/>
  <c r="CA329" i="25" a="1"/>
  <c r="CA329" i="25" s="1"/>
  <c r="BQ329" i="25" a="1"/>
  <c r="BQ329" i="25" s="1"/>
  <c r="BP327" i="25"/>
  <c r="CA326" i="25"/>
  <c r="BR325" i="25"/>
  <c r="BQ325" i="25"/>
  <c r="CA289" i="25" a="1"/>
  <c r="CA289" i="25" s="1"/>
  <c r="BQ289" i="25" a="1"/>
  <c r="BQ289" i="25" s="1"/>
  <c r="CG353" i="25"/>
  <c r="CG352" i="25"/>
  <c r="CG351" i="25"/>
  <c r="BR356" i="25"/>
  <c r="CG350" i="25"/>
  <c r="BR357" i="25"/>
  <c r="CG349" i="25"/>
  <c r="CG348" i="25"/>
  <c r="CG347" i="25"/>
  <c r="CG346" i="25"/>
  <c r="CG345" i="25"/>
  <c r="CG344" i="25"/>
  <c r="CG343" i="25"/>
  <c r="CG342" i="25"/>
  <c r="CG341" i="25"/>
  <c r="CG340" i="25"/>
  <c r="CG339" i="25"/>
  <c r="CG338" i="25"/>
  <c r="BP343" i="25"/>
  <c r="CG337" i="25"/>
  <c r="CG336" i="25"/>
  <c r="CG335" i="25"/>
  <c r="CG334" i="25"/>
  <c r="CG333" i="25"/>
  <c r="CG332" i="25"/>
  <c r="CG331" i="25"/>
  <c r="CG330" i="25"/>
  <c r="CG329" i="25"/>
  <c r="CG328" i="25"/>
  <c r="CG327" i="25"/>
  <c r="CG326" i="25"/>
  <c r="CG325" i="25"/>
  <c r="CG324" i="25"/>
  <c r="CG323" i="25"/>
  <c r="CG322" i="25"/>
  <c r="BR326" i="25"/>
  <c r="CG321" i="25"/>
  <c r="CG320" i="25"/>
  <c r="CG319" i="25"/>
  <c r="CG318" i="25"/>
  <c r="CG317" i="25"/>
  <c r="CG316" i="25"/>
  <c r="CG315" i="25"/>
  <c r="CG314" i="25"/>
  <c r="CG313" i="25"/>
  <c r="CG312" i="25"/>
  <c r="CG311" i="25"/>
  <c r="CG310" i="25"/>
  <c r="CG309" i="25"/>
  <c r="CG308" i="25"/>
  <c r="CG307" i="25"/>
  <c r="CG306" i="25"/>
  <c r="CG305" i="25"/>
  <c r="CG304" i="25"/>
  <c r="CG303" i="25"/>
  <c r="CG302" i="25"/>
  <c r="CG301" i="25"/>
  <c r="CG300" i="25"/>
  <c r="CG299" i="25"/>
  <c r="CG298" i="25"/>
  <c r="CG297" i="25"/>
  <c r="CG296" i="25"/>
  <c r="CG295" i="25"/>
  <c r="CG294" i="25"/>
  <c r="CG293" i="25"/>
  <c r="CG292" i="25"/>
  <c r="CG291" i="25"/>
  <c r="CG290" i="25"/>
  <c r="CG289" i="25"/>
  <c r="CG288" i="25"/>
  <c r="CG287" i="25"/>
  <c r="CG286" i="25"/>
  <c r="CG285" i="25"/>
  <c r="CG284" i="25"/>
  <c r="BV287" i="25"/>
  <c r="CA286" i="25"/>
  <c r="BS285" i="25" a="1"/>
  <c r="BS285" i="25" s="1"/>
  <c r="BR284" i="25"/>
  <c r="BQ284" i="25"/>
  <c r="CA273" i="25" a="1"/>
  <c r="CA273" i="25" s="1"/>
  <c r="BR273" i="25" a="1"/>
  <c r="BR273" i="25" s="1"/>
  <c r="BP271" i="25"/>
  <c r="BP272" i="25" s="1"/>
  <c r="BQ272" i="25" s="1"/>
  <c r="BS270" i="25"/>
  <c r="BS268" i="25"/>
  <c r="BS267" i="25"/>
  <c r="BS266" i="25"/>
  <c r="BQ266" i="25" a="1"/>
  <c r="BQ266" i="25" s="1"/>
  <c r="CA258" i="25" a="1"/>
  <c r="CA258" i="25" s="1"/>
  <c r="BQ258" i="25" a="1"/>
  <c r="BQ258" i="25" s="1"/>
  <c r="BP256" i="25"/>
  <c r="BP257" i="25" s="1"/>
  <c r="BR257" i="25" s="1"/>
  <c r="CA255" i="25"/>
  <c r="BR254" i="25"/>
  <c r="BQ254" i="25"/>
  <c r="BR255" i="25" s="1"/>
  <c r="CA218" i="25" a="1"/>
  <c r="CA218" i="25" s="1"/>
  <c r="BQ218" i="25" a="1"/>
  <c r="BQ218" i="25" s="1"/>
  <c r="CG283" i="25"/>
  <c r="CG282" i="25"/>
  <c r="CG281" i="25"/>
  <c r="CG280" i="25"/>
  <c r="BR285" i="25"/>
  <c r="CG279" i="25"/>
  <c r="CG278" i="25"/>
  <c r="CG277" i="25"/>
  <c r="CG276" i="25"/>
  <c r="CG275" i="25"/>
  <c r="CG274" i="25"/>
  <c r="CG273" i="25"/>
  <c r="CG272" i="25"/>
  <c r="CG271" i="25"/>
  <c r="CG270" i="25"/>
  <c r="CG269" i="25"/>
  <c r="CG268" i="25"/>
  <c r="CG267" i="25"/>
  <c r="CG266" i="25"/>
  <c r="CG265" i="25"/>
  <c r="CG264" i="25"/>
  <c r="CG263" i="25"/>
  <c r="CG262" i="25"/>
  <c r="CG261" i="25"/>
  <c r="CG260" i="25"/>
  <c r="CG259" i="25"/>
  <c r="CG258" i="25"/>
  <c r="CG257" i="25"/>
  <c r="CG256" i="25"/>
  <c r="CG255" i="25"/>
  <c r="CG254" i="25"/>
  <c r="CG253" i="25"/>
  <c r="CG252" i="25"/>
  <c r="CG251" i="25"/>
  <c r="CG250" i="25"/>
  <c r="CG249" i="25"/>
  <c r="CG248" i="25"/>
  <c r="CG247" i="25"/>
  <c r="CG246" i="25"/>
  <c r="CG245" i="25"/>
  <c r="CG244" i="25"/>
  <c r="CG243" i="25"/>
  <c r="CG242" i="25"/>
  <c r="CG241" i="25"/>
  <c r="CG240" i="25"/>
  <c r="CG239" i="25"/>
  <c r="CG238" i="25"/>
  <c r="CG237" i="25"/>
  <c r="CG236" i="25"/>
  <c r="CG235" i="25"/>
  <c r="CG234" i="25"/>
  <c r="CG233" i="25"/>
  <c r="CG232" i="25"/>
  <c r="CG231" i="25"/>
  <c r="CG230" i="25"/>
  <c r="CG229" i="25"/>
  <c r="CG228" i="25"/>
  <c r="CG227" i="25"/>
  <c r="CG226" i="25"/>
  <c r="CG225" i="25"/>
  <c r="CG224" i="25"/>
  <c r="CG223" i="25"/>
  <c r="CG222" i="25"/>
  <c r="CG221" i="25"/>
  <c r="CG220" i="25"/>
  <c r="CG219" i="25"/>
  <c r="CG218" i="25"/>
  <c r="CG217" i="25"/>
  <c r="CG216" i="25"/>
  <c r="CG215" i="25"/>
  <c r="CG214" i="25"/>
  <c r="E67" i="18"/>
  <c r="E66" i="18"/>
  <c r="H67" i="18"/>
  <c r="H66" i="18"/>
  <c r="G66" i="18"/>
  <c r="H65" i="18"/>
  <c r="E65" i="18"/>
  <c r="BV216" i="25"/>
  <c r="BS214" i="25" a="1"/>
  <c r="BS214" i="25" s="1"/>
  <c r="BR213" i="25"/>
  <c r="BQ213" i="25"/>
  <c r="CA202" i="25" a="1"/>
  <c r="CA202" i="25" s="1"/>
  <c r="BR202" i="25" a="1"/>
  <c r="BR202" i="25" s="1"/>
  <c r="BP200" i="25"/>
  <c r="BS199" i="25"/>
  <c r="BS197" i="25"/>
  <c r="BS196" i="25"/>
  <c r="BS195" i="25"/>
  <c r="BQ195" i="25" a="1"/>
  <c r="BQ195" i="25" s="1"/>
  <c r="CA187" i="25" a="1"/>
  <c r="CA187" i="25" s="1"/>
  <c r="BQ187" i="25" a="1"/>
  <c r="BQ187" i="25" s="1"/>
  <c r="BP185" i="25"/>
  <c r="CA184" i="25"/>
  <c r="BR183" i="25"/>
  <c r="BQ183" i="25"/>
  <c r="CA147" i="25" a="1"/>
  <c r="CA147" i="25" s="1"/>
  <c r="BQ147" i="25" a="1"/>
  <c r="BQ147" i="25" s="1"/>
  <c r="BV145" i="25"/>
  <c r="CA144" i="25"/>
  <c r="BS143" i="25" a="1"/>
  <c r="BS143" i="25" s="1"/>
  <c r="BR142" i="25"/>
  <c r="BQ142" i="25"/>
  <c r="CA131" i="25" a="1"/>
  <c r="CA131" i="25" s="1"/>
  <c r="BR131" i="25" a="1"/>
  <c r="BR131" i="25" s="1"/>
  <c r="BP129" i="25"/>
  <c r="BS128" i="25"/>
  <c r="BS126" i="25"/>
  <c r="BS125" i="25"/>
  <c r="BS124" i="25"/>
  <c r="BQ124" i="25" a="1"/>
  <c r="BQ124" i="25" s="1"/>
  <c r="CA116" i="25" a="1"/>
  <c r="CA116" i="25" s="1"/>
  <c r="BQ116" i="25" a="1"/>
  <c r="BQ116" i="25" s="1"/>
  <c r="BP114" i="25"/>
  <c r="CA113" i="25"/>
  <c r="BR112" i="25"/>
  <c r="BQ112" i="25"/>
  <c r="CA76" i="25" a="1"/>
  <c r="CA76" i="25" s="1"/>
  <c r="BQ76" i="25" a="1"/>
  <c r="BQ76" i="25" s="1"/>
  <c r="H64" i="18"/>
  <c r="G64" i="18"/>
  <c r="E64" i="18"/>
  <c r="H73" i="40"/>
  <c r="H72" i="40"/>
  <c r="G72" i="40"/>
  <c r="D67" i="40"/>
  <c r="K65" i="40"/>
  <c r="F65" i="40"/>
  <c r="J73" i="40" s="1"/>
  <c r="I73" i="40" s="1"/>
  <c r="BW145" i="25" s="1"/>
  <c r="C48" i="40"/>
  <c r="D44" i="40"/>
  <c r="M41" i="40"/>
  <c r="M39" i="40"/>
  <c r="M37" i="40"/>
  <c r="M35" i="40"/>
  <c r="M33" i="40"/>
  <c r="M31" i="40"/>
  <c r="M29" i="40"/>
  <c r="M27" i="40"/>
  <c r="D25" i="40"/>
  <c r="D14" i="40"/>
  <c r="M8" i="40"/>
  <c r="C2" i="40"/>
  <c r="D64" i="18" s="1"/>
  <c r="H72" i="39"/>
  <c r="G72" i="39"/>
  <c r="D67" i="39"/>
  <c r="K65" i="39"/>
  <c r="H73" i="39" s="1"/>
  <c r="F65" i="39"/>
  <c r="C48" i="39"/>
  <c r="D44" i="39"/>
  <c r="M41" i="39"/>
  <c r="M39" i="39"/>
  <c r="M37" i="39"/>
  <c r="M35" i="39"/>
  <c r="M33" i="39"/>
  <c r="M31" i="39"/>
  <c r="M29" i="39"/>
  <c r="M27" i="39"/>
  <c r="D25" i="39"/>
  <c r="D14" i="39"/>
  <c r="M8" i="39"/>
  <c r="C2" i="39"/>
  <c r="D65" i="18" s="1"/>
  <c r="H73" i="38"/>
  <c r="H72" i="38"/>
  <c r="G72" i="38"/>
  <c r="D67" i="38"/>
  <c r="K65" i="38"/>
  <c r="F65" i="38"/>
  <c r="J73" i="38" s="1"/>
  <c r="I73" i="38" s="1"/>
  <c r="BW287" i="25" s="1"/>
  <c r="C48" i="38"/>
  <c r="D44" i="38"/>
  <c r="M41" i="38"/>
  <c r="M39" i="38"/>
  <c r="M37" i="38"/>
  <c r="M35" i="38"/>
  <c r="M33" i="38"/>
  <c r="M31" i="38"/>
  <c r="M29" i="38"/>
  <c r="M27" i="38"/>
  <c r="D25" i="38"/>
  <c r="D14" i="38"/>
  <c r="M8" i="38"/>
  <c r="C2" i="38"/>
  <c r="D66" i="18" s="1"/>
  <c r="H72" i="37"/>
  <c r="G72" i="37"/>
  <c r="D67" i="37"/>
  <c r="K65" i="37"/>
  <c r="H73" i="37" s="1"/>
  <c r="CA357" i="25" s="1"/>
  <c r="F65" i="37"/>
  <c r="G73" i="37" s="1"/>
  <c r="C48" i="37"/>
  <c r="D44" i="37"/>
  <c r="M41" i="37"/>
  <c r="M39" i="37"/>
  <c r="M37" i="37"/>
  <c r="M35" i="37"/>
  <c r="M33" i="37"/>
  <c r="M31" i="37"/>
  <c r="M29" i="37"/>
  <c r="M27" i="37"/>
  <c r="D25" i="37"/>
  <c r="D14" i="37"/>
  <c r="M8" i="37"/>
  <c r="C2" i="37"/>
  <c r="D67" i="18" s="1"/>
  <c r="G73" i="40" l="1"/>
  <c r="F64" i="18" s="1"/>
  <c r="CA143" i="25"/>
  <c r="BZ145" i="25"/>
  <c r="CF56" i="25"/>
  <c r="CC56" i="25"/>
  <c r="CK56" i="25"/>
  <c r="J73" i="39"/>
  <c r="I73" i="39" s="1"/>
  <c r="BW216" i="25" s="1"/>
  <c r="CK337" i="25"/>
  <c r="CC337" i="25"/>
  <c r="CF337" i="25"/>
  <c r="CI337" i="25" s="1"/>
  <c r="CI338" i="25" s="1"/>
  <c r="CI339" i="25" s="1"/>
  <c r="CC340" i="25"/>
  <c r="CK340" i="25"/>
  <c r="CF340" i="25"/>
  <c r="CK338" i="25"/>
  <c r="CC338" i="25"/>
  <c r="CF338" i="25"/>
  <c r="CC339" i="25"/>
  <c r="CK339" i="25"/>
  <c r="CF339" i="25"/>
  <c r="CF341" i="25"/>
  <c r="CC341" i="25"/>
  <c r="CK341" i="25"/>
  <c r="G65" i="18"/>
  <c r="CA215" i="25"/>
  <c r="F67" i="18"/>
  <c r="CA356" i="25"/>
  <c r="J73" i="37"/>
  <c r="G67" i="18"/>
  <c r="BZ287" i="25"/>
  <c r="G73" i="39"/>
  <c r="F65" i="18" s="1"/>
  <c r="BZ216" i="25"/>
  <c r="BR343" i="25"/>
  <c r="BQ343" i="25"/>
  <c r="BR328" i="25"/>
  <c r="CD288" i="25"/>
  <c r="CE288" i="25" s="1"/>
  <c r="BP328" i="25"/>
  <c r="BQ328" i="25" s="1"/>
  <c r="BR358" i="25"/>
  <c r="BR272" i="25"/>
  <c r="BR287" i="25"/>
  <c r="BQ257" i="25"/>
  <c r="BR286" i="25"/>
  <c r="G73" i="38"/>
  <c r="CI340" i="25" l="1"/>
  <c r="CI341" i="25" s="1"/>
  <c r="CI342" i="25" s="1"/>
  <c r="I73" i="37"/>
  <c r="BW358" i="25" s="1"/>
  <c r="BZ358" i="25"/>
  <c r="CD300" i="25"/>
  <c r="CE300" i="25" s="1"/>
  <c r="CJ300" i="25" s="1"/>
  <c r="CD312" i="25"/>
  <c r="CE312" i="25" s="1"/>
  <c r="CJ312" i="25" s="1"/>
  <c r="CD324" i="25"/>
  <c r="CE324" i="25" s="1"/>
  <c r="CJ324" i="25" s="1"/>
  <c r="CD336" i="25"/>
  <c r="CE336" i="25" s="1"/>
  <c r="CJ336" i="25" s="1"/>
  <c r="CD348" i="25"/>
  <c r="CE348" i="25" s="1"/>
  <c r="CJ348" i="25" s="1"/>
  <c r="CD360" i="25"/>
  <c r="CE360" i="25" s="1"/>
  <c r="CJ360" i="25" s="1"/>
  <c r="CD372" i="25"/>
  <c r="CE372" i="25" s="1"/>
  <c r="CJ372" i="25" s="1"/>
  <c r="CD384" i="25"/>
  <c r="CE384" i="25" s="1"/>
  <c r="CJ384" i="25" s="1"/>
  <c r="CD396" i="25"/>
  <c r="CE396" i="25" s="1"/>
  <c r="CJ396" i="25" s="1"/>
  <c r="CD349" i="25"/>
  <c r="CE349" i="25" s="1"/>
  <c r="CJ349" i="25" s="1"/>
  <c r="CD310" i="25"/>
  <c r="CE310" i="25" s="1"/>
  <c r="CJ310" i="25" s="1"/>
  <c r="CD358" i="25"/>
  <c r="CE358" i="25" s="1"/>
  <c r="CJ358" i="25" s="1"/>
  <c r="CD289" i="25"/>
  <c r="CE289" i="25" s="1"/>
  <c r="CD301" i="25"/>
  <c r="CE301" i="25" s="1"/>
  <c r="CJ301" i="25" s="1"/>
  <c r="CD313" i="25"/>
  <c r="CE313" i="25" s="1"/>
  <c r="CJ313" i="25" s="1"/>
  <c r="CD325" i="25"/>
  <c r="CE325" i="25" s="1"/>
  <c r="CD361" i="25"/>
  <c r="CE361" i="25" s="1"/>
  <c r="CJ361" i="25" s="1"/>
  <c r="CD373" i="25"/>
  <c r="CE373" i="25" s="1"/>
  <c r="CJ373" i="25" s="1"/>
  <c r="CD385" i="25"/>
  <c r="CE385" i="25" s="1"/>
  <c r="CJ385" i="25" s="1"/>
  <c r="CD397" i="25"/>
  <c r="CE397" i="25" s="1"/>
  <c r="CJ397" i="25" s="1"/>
  <c r="CD290" i="25"/>
  <c r="CE290" i="25" s="1"/>
  <c r="CJ290" i="25" s="1"/>
  <c r="CD302" i="25"/>
  <c r="CE302" i="25" s="1"/>
  <c r="CJ302" i="25" s="1"/>
  <c r="CD314" i="25"/>
  <c r="CE314" i="25" s="1"/>
  <c r="CJ314" i="25" s="1"/>
  <c r="CD326" i="25"/>
  <c r="CE326" i="25" s="1"/>
  <c r="CJ326" i="25" s="1"/>
  <c r="CD338" i="25"/>
  <c r="CE338" i="25" s="1"/>
  <c r="CJ338" i="25" s="1"/>
  <c r="CD350" i="25"/>
  <c r="CE350" i="25" s="1"/>
  <c r="CJ350" i="25" s="1"/>
  <c r="CD362" i="25"/>
  <c r="CE362" i="25" s="1"/>
  <c r="CJ362" i="25" s="1"/>
  <c r="CD374" i="25"/>
  <c r="CE374" i="25" s="1"/>
  <c r="CJ374" i="25" s="1"/>
  <c r="CD386" i="25"/>
  <c r="CE386" i="25" s="1"/>
  <c r="CJ386" i="25" s="1"/>
  <c r="CD398" i="25"/>
  <c r="CE398" i="25" s="1"/>
  <c r="CJ398" i="25" s="1"/>
  <c r="CD382" i="25"/>
  <c r="CE382" i="25" s="1"/>
  <c r="CJ382" i="25" s="1"/>
  <c r="CD291" i="25"/>
  <c r="CE291" i="25" s="1"/>
  <c r="CJ291" i="25" s="1"/>
  <c r="CD303" i="25"/>
  <c r="CE303" i="25" s="1"/>
  <c r="CJ303" i="25" s="1"/>
  <c r="CD315" i="25"/>
  <c r="CE315" i="25" s="1"/>
  <c r="CJ315" i="25" s="1"/>
  <c r="CD327" i="25"/>
  <c r="CE327" i="25" s="1"/>
  <c r="CJ327" i="25" s="1"/>
  <c r="CD339" i="25"/>
  <c r="CE339" i="25" s="1"/>
  <c r="CJ339" i="25" s="1"/>
  <c r="CD351" i="25"/>
  <c r="CE351" i="25" s="1"/>
  <c r="CJ351" i="25" s="1"/>
  <c r="CD363" i="25"/>
  <c r="CE363" i="25" s="1"/>
  <c r="CJ363" i="25" s="1"/>
  <c r="CD375" i="25"/>
  <c r="CE375" i="25" s="1"/>
  <c r="CJ375" i="25" s="1"/>
  <c r="CD387" i="25"/>
  <c r="CE387" i="25" s="1"/>
  <c r="CJ387" i="25" s="1"/>
  <c r="CD399" i="25"/>
  <c r="CE399" i="25" s="1"/>
  <c r="CJ399" i="25" s="1"/>
  <c r="CD292" i="25"/>
  <c r="CE292" i="25" s="1"/>
  <c r="CJ292" i="25" s="1"/>
  <c r="CD304" i="25"/>
  <c r="CE304" i="25" s="1"/>
  <c r="CJ304" i="25" s="1"/>
  <c r="CD316" i="25"/>
  <c r="CE316" i="25" s="1"/>
  <c r="CJ316" i="25" s="1"/>
  <c r="CD328" i="25"/>
  <c r="CE328" i="25" s="1"/>
  <c r="CD340" i="25"/>
  <c r="CE340" i="25" s="1"/>
  <c r="CJ340" i="25" s="1"/>
  <c r="CD352" i="25"/>
  <c r="CE352" i="25" s="1"/>
  <c r="CJ352" i="25" s="1"/>
  <c r="CD364" i="25"/>
  <c r="CE364" i="25" s="1"/>
  <c r="CJ364" i="25" s="1"/>
  <c r="CD376" i="25"/>
  <c r="CE376" i="25" s="1"/>
  <c r="CJ376" i="25" s="1"/>
  <c r="CD388" i="25"/>
  <c r="CE388" i="25" s="1"/>
  <c r="CJ388" i="25" s="1"/>
  <c r="CD400" i="25"/>
  <c r="CE400" i="25" s="1"/>
  <c r="CJ400" i="25" s="1"/>
  <c r="CD365" i="25"/>
  <c r="CE365" i="25" s="1"/>
  <c r="CJ365" i="25" s="1"/>
  <c r="CD293" i="25"/>
  <c r="CE293" i="25" s="1"/>
  <c r="CJ293" i="25" s="1"/>
  <c r="CD305" i="25"/>
  <c r="CE305" i="25" s="1"/>
  <c r="CJ305" i="25" s="1"/>
  <c r="CD317" i="25"/>
  <c r="CE317" i="25" s="1"/>
  <c r="CJ317" i="25" s="1"/>
  <c r="CD329" i="25"/>
  <c r="CE329" i="25" s="1"/>
  <c r="CJ329" i="25" s="1"/>
  <c r="CD341" i="25"/>
  <c r="CE341" i="25" s="1"/>
  <c r="CJ341" i="25" s="1"/>
  <c r="CD353" i="25"/>
  <c r="CE353" i="25" s="1"/>
  <c r="CJ353" i="25" s="1"/>
  <c r="CD377" i="25"/>
  <c r="CE377" i="25" s="1"/>
  <c r="CJ377" i="25" s="1"/>
  <c r="CD389" i="25"/>
  <c r="CE389" i="25" s="1"/>
  <c r="CJ389" i="25" s="1"/>
  <c r="CD294" i="25"/>
  <c r="CE294" i="25" s="1"/>
  <c r="CJ294" i="25" s="1"/>
  <c r="CD306" i="25"/>
  <c r="CE306" i="25" s="1"/>
  <c r="CJ306" i="25" s="1"/>
  <c r="CD318" i="25"/>
  <c r="CE318" i="25" s="1"/>
  <c r="CJ318" i="25" s="1"/>
  <c r="CD330" i="25"/>
  <c r="CE330" i="25" s="1"/>
  <c r="CJ330" i="25" s="1"/>
  <c r="CD342" i="25"/>
  <c r="CE342" i="25" s="1"/>
  <c r="CJ342" i="25" s="1"/>
  <c r="CD354" i="25"/>
  <c r="CE354" i="25" s="1"/>
  <c r="CJ354" i="25" s="1"/>
  <c r="CD366" i="25"/>
  <c r="CE366" i="25" s="1"/>
  <c r="CJ366" i="25" s="1"/>
  <c r="CD378" i="25"/>
  <c r="CE378" i="25" s="1"/>
  <c r="CJ378" i="25" s="1"/>
  <c r="CD390" i="25"/>
  <c r="CE390" i="25" s="1"/>
  <c r="CJ390" i="25" s="1"/>
  <c r="CD356" i="25"/>
  <c r="CE356" i="25" s="1"/>
  <c r="CJ356" i="25" s="1"/>
  <c r="CD298" i="25"/>
  <c r="CE298" i="25" s="1"/>
  <c r="CJ298" i="25" s="1"/>
  <c r="CD346" i="25"/>
  <c r="CE346" i="25" s="1"/>
  <c r="CJ346" i="25" s="1"/>
  <c r="CD295" i="25"/>
  <c r="CE295" i="25" s="1"/>
  <c r="CJ295" i="25" s="1"/>
  <c r="CD307" i="25"/>
  <c r="CE307" i="25" s="1"/>
  <c r="CD319" i="25"/>
  <c r="CE319" i="25" s="1"/>
  <c r="CJ319" i="25" s="1"/>
  <c r="CD331" i="25"/>
  <c r="CE331" i="25" s="1"/>
  <c r="CJ331" i="25" s="1"/>
  <c r="CD343" i="25"/>
  <c r="CE343" i="25" s="1"/>
  <c r="CD355" i="25"/>
  <c r="CE355" i="25" s="1"/>
  <c r="CD367" i="25"/>
  <c r="CE367" i="25" s="1"/>
  <c r="CJ367" i="25" s="1"/>
  <c r="CD379" i="25"/>
  <c r="CE379" i="25" s="1"/>
  <c r="CJ379" i="25" s="1"/>
  <c r="CD391" i="25"/>
  <c r="CE391" i="25" s="1"/>
  <c r="CJ391" i="25" s="1"/>
  <c r="CD344" i="25"/>
  <c r="CE344" i="25" s="1"/>
  <c r="CJ344" i="25" s="1"/>
  <c r="CD334" i="25"/>
  <c r="CE334" i="25" s="1"/>
  <c r="CJ334" i="25" s="1"/>
  <c r="CD370" i="25"/>
  <c r="CE370" i="25" s="1"/>
  <c r="CJ370" i="25" s="1"/>
  <c r="CD296" i="25"/>
  <c r="CE296" i="25" s="1"/>
  <c r="CD308" i="25"/>
  <c r="CE308" i="25" s="1"/>
  <c r="CJ308" i="25" s="1"/>
  <c r="CD320" i="25"/>
  <c r="CE320" i="25" s="1"/>
  <c r="CJ320" i="25" s="1"/>
  <c r="CD332" i="25"/>
  <c r="CE332" i="25" s="1"/>
  <c r="CJ332" i="25" s="1"/>
  <c r="CD368" i="25"/>
  <c r="CE368" i="25" s="1"/>
  <c r="CJ368" i="25" s="1"/>
  <c r="CD380" i="25"/>
  <c r="CE380" i="25" s="1"/>
  <c r="CJ380" i="25" s="1"/>
  <c r="CD392" i="25"/>
  <c r="CE392" i="25" s="1"/>
  <c r="CJ392" i="25" s="1"/>
  <c r="CD297" i="25"/>
  <c r="CE297" i="25" s="1"/>
  <c r="CJ297" i="25" s="1"/>
  <c r="CD309" i="25"/>
  <c r="CE309" i="25" s="1"/>
  <c r="CJ309" i="25" s="1"/>
  <c r="CD321" i="25"/>
  <c r="CE321" i="25" s="1"/>
  <c r="CJ321" i="25" s="1"/>
  <c r="CD333" i="25"/>
  <c r="CE333" i="25" s="1"/>
  <c r="CJ333" i="25" s="1"/>
  <c r="CD345" i="25"/>
  <c r="CE345" i="25" s="1"/>
  <c r="CJ345" i="25" s="1"/>
  <c r="CD357" i="25"/>
  <c r="CE357" i="25" s="1"/>
  <c r="CJ357" i="25" s="1"/>
  <c r="CD369" i="25"/>
  <c r="CE369" i="25" s="1"/>
  <c r="CJ369" i="25" s="1"/>
  <c r="CD381" i="25"/>
  <c r="CE381" i="25" s="1"/>
  <c r="CJ381" i="25" s="1"/>
  <c r="CD393" i="25"/>
  <c r="CE393" i="25" s="1"/>
  <c r="CJ393" i="25" s="1"/>
  <c r="CD394" i="25"/>
  <c r="CE394" i="25" s="1"/>
  <c r="CJ394" i="25" s="1"/>
  <c r="CD299" i="25"/>
  <c r="CE299" i="25" s="1"/>
  <c r="CJ299" i="25" s="1"/>
  <c r="CD311" i="25"/>
  <c r="CE311" i="25" s="1"/>
  <c r="CJ311" i="25" s="1"/>
  <c r="CD323" i="25"/>
  <c r="CE323" i="25" s="1"/>
  <c r="CJ323" i="25" s="1"/>
  <c r="CD335" i="25"/>
  <c r="CE335" i="25" s="1"/>
  <c r="CJ335" i="25" s="1"/>
  <c r="CD347" i="25"/>
  <c r="CE347" i="25" s="1"/>
  <c r="CJ347" i="25" s="1"/>
  <c r="CD359" i="25"/>
  <c r="CE359" i="25" s="1"/>
  <c r="CJ359" i="25" s="1"/>
  <c r="CD371" i="25"/>
  <c r="CE371" i="25" s="1"/>
  <c r="CJ371" i="25" s="1"/>
  <c r="CD383" i="25"/>
  <c r="CE383" i="25" s="1"/>
  <c r="CJ383" i="25" s="1"/>
  <c r="CD395" i="25"/>
  <c r="CE395" i="25" s="1"/>
  <c r="CJ395" i="25" s="1"/>
  <c r="CD337" i="25"/>
  <c r="CE337" i="25" s="1"/>
  <c r="CJ337" i="25" s="1"/>
  <c r="CD322" i="25"/>
  <c r="CE322" i="25" s="1"/>
  <c r="CJ322" i="25" s="1"/>
  <c r="F66" i="18"/>
  <c r="CA285" i="25"/>
  <c r="CD217" i="25" s="1"/>
  <c r="CA214" i="25"/>
  <c r="CD280" i="25" l="1"/>
  <c r="CE280" i="25" s="1"/>
  <c r="CJ280" i="25" s="1"/>
  <c r="CD281" i="25"/>
  <c r="CE281" i="25" s="1"/>
  <c r="CJ281" i="25" s="1"/>
  <c r="CD282" i="25"/>
  <c r="CE282" i="25" s="1"/>
  <c r="CJ282" i="25" s="1"/>
  <c r="CD283" i="25"/>
  <c r="CE283" i="25" s="1"/>
  <c r="CJ283" i="25" s="1"/>
  <c r="CD284" i="25"/>
  <c r="CE284" i="25" s="1"/>
  <c r="CD285" i="25"/>
  <c r="CE285" i="25" s="1"/>
  <c r="CJ285" i="25" s="1"/>
  <c r="CD274" i="25"/>
  <c r="CE274" i="25" s="1"/>
  <c r="CJ274" i="25" s="1"/>
  <c r="CD286" i="25"/>
  <c r="CE286" i="25" s="1"/>
  <c r="CJ286" i="25" s="1"/>
  <c r="CD275" i="25"/>
  <c r="CE275" i="25" s="1"/>
  <c r="CJ275" i="25" s="1"/>
  <c r="CD287" i="25"/>
  <c r="CE287" i="25" s="1"/>
  <c r="CJ287" i="25" s="1"/>
  <c r="CE217" i="25"/>
  <c r="CD276" i="25"/>
  <c r="CE276" i="25" s="1"/>
  <c r="CJ276" i="25" s="1"/>
  <c r="CD277" i="25"/>
  <c r="CE277" i="25" s="1"/>
  <c r="CJ277" i="25" s="1"/>
  <c r="CD278" i="25"/>
  <c r="CE278" i="25" s="1"/>
  <c r="CJ278" i="25" s="1"/>
  <c r="CD279" i="25"/>
  <c r="CE279" i="25" s="1"/>
  <c r="CJ279" i="25" s="1"/>
  <c r="CD222" i="25"/>
  <c r="CE222" i="25" s="1"/>
  <c r="CJ222" i="25" s="1"/>
  <c r="CD234" i="25"/>
  <c r="CE234" i="25" s="1"/>
  <c r="CJ234" i="25" s="1"/>
  <c r="CD246" i="25"/>
  <c r="CE246" i="25" s="1"/>
  <c r="CJ246" i="25" s="1"/>
  <c r="CD258" i="25"/>
  <c r="CE258" i="25" s="1"/>
  <c r="CJ258" i="25" s="1"/>
  <c r="CD270" i="25"/>
  <c r="CE270" i="25" s="1"/>
  <c r="CJ270" i="25" s="1"/>
  <c r="CD223" i="25"/>
  <c r="CE223" i="25" s="1"/>
  <c r="CJ223" i="25" s="1"/>
  <c r="CD235" i="25"/>
  <c r="CE235" i="25" s="1"/>
  <c r="CJ235" i="25" s="1"/>
  <c r="CD247" i="25"/>
  <c r="CE247" i="25" s="1"/>
  <c r="CJ247" i="25" s="1"/>
  <c r="CD259" i="25"/>
  <c r="CE259" i="25" s="1"/>
  <c r="CJ259" i="25" s="1"/>
  <c r="CD271" i="25"/>
  <c r="CE271" i="25" s="1"/>
  <c r="CJ271" i="25" s="1"/>
  <c r="CD268" i="25"/>
  <c r="CE268" i="25" s="1"/>
  <c r="CJ268" i="25" s="1"/>
  <c r="CD224" i="25"/>
  <c r="CE224" i="25" s="1"/>
  <c r="CJ224" i="25" s="1"/>
  <c r="CD236" i="25"/>
  <c r="CE236" i="25" s="1"/>
  <c r="CD248" i="25"/>
  <c r="CE248" i="25" s="1"/>
  <c r="CJ248" i="25" s="1"/>
  <c r="CD260" i="25"/>
  <c r="CE260" i="25" s="1"/>
  <c r="CJ260" i="25" s="1"/>
  <c r="CD272" i="25"/>
  <c r="CE272" i="25" s="1"/>
  <c r="CD225" i="25"/>
  <c r="CE225" i="25" s="1"/>
  <c r="CD237" i="25"/>
  <c r="CE237" i="25" s="1"/>
  <c r="CJ237" i="25" s="1"/>
  <c r="CD249" i="25"/>
  <c r="CE249" i="25" s="1"/>
  <c r="CJ249" i="25" s="1"/>
  <c r="CD261" i="25"/>
  <c r="CE261" i="25" s="1"/>
  <c r="CJ261" i="25" s="1"/>
  <c r="CD273" i="25"/>
  <c r="CE273" i="25" s="1"/>
  <c r="CJ273" i="25" s="1"/>
  <c r="CD232" i="25"/>
  <c r="CE232" i="25" s="1"/>
  <c r="CJ232" i="25" s="1"/>
  <c r="CD226" i="25"/>
  <c r="CE226" i="25" s="1"/>
  <c r="CJ226" i="25" s="1"/>
  <c r="CD238" i="25"/>
  <c r="CE238" i="25" s="1"/>
  <c r="CJ238" i="25" s="1"/>
  <c r="CD250" i="25"/>
  <c r="CE250" i="25" s="1"/>
  <c r="CJ250" i="25" s="1"/>
  <c r="CD262" i="25"/>
  <c r="CE262" i="25" s="1"/>
  <c r="CJ262" i="25" s="1"/>
  <c r="CD227" i="25"/>
  <c r="CE227" i="25" s="1"/>
  <c r="CJ227" i="25" s="1"/>
  <c r="CD239" i="25"/>
  <c r="CE239" i="25" s="1"/>
  <c r="CJ239" i="25" s="1"/>
  <c r="CD251" i="25"/>
  <c r="CE251" i="25" s="1"/>
  <c r="CJ251" i="25" s="1"/>
  <c r="CD263" i="25"/>
  <c r="CE263" i="25" s="1"/>
  <c r="CJ263" i="25" s="1"/>
  <c r="CD228" i="25"/>
  <c r="CE228" i="25" s="1"/>
  <c r="CJ228" i="25" s="1"/>
  <c r="CD240" i="25"/>
  <c r="CE240" i="25" s="1"/>
  <c r="CJ240" i="25" s="1"/>
  <c r="CD252" i="25"/>
  <c r="CE252" i="25" s="1"/>
  <c r="CJ252" i="25" s="1"/>
  <c r="CD264" i="25"/>
  <c r="CE264" i="25" s="1"/>
  <c r="CJ264" i="25" s="1"/>
  <c r="CD256" i="25"/>
  <c r="CE256" i="25" s="1"/>
  <c r="CJ256" i="25" s="1"/>
  <c r="CD229" i="25"/>
  <c r="CE229" i="25" s="1"/>
  <c r="CJ229" i="25" s="1"/>
  <c r="CD241" i="25"/>
  <c r="CE241" i="25" s="1"/>
  <c r="CJ241" i="25" s="1"/>
  <c r="CD253" i="25"/>
  <c r="CE253" i="25" s="1"/>
  <c r="CJ253" i="25" s="1"/>
  <c r="CD265" i="25"/>
  <c r="CE265" i="25" s="1"/>
  <c r="CJ265" i="25" s="1"/>
  <c r="CD218" i="25"/>
  <c r="CE218" i="25" s="1"/>
  <c r="CD230" i="25"/>
  <c r="CE230" i="25" s="1"/>
  <c r="CJ230" i="25" s="1"/>
  <c r="CD242" i="25"/>
  <c r="CE242" i="25" s="1"/>
  <c r="CJ242" i="25" s="1"/>
  <c r="CD254" i="25"/>
  <c r="CE254" i="25" s="1"/>
  <c r="CD266" i="25"/>
  <c r="CE266" i="25" s="1"/>
  <c r="CJ266" i="25" s="1"/>
  <c r="CD220" i="25"/>
  <c r="CE220" i="25" s="1"/>
  <c r="CJ220" i="25" s="1"/>
  <c r="CD219" i="25"/>
  <c r="CE219" i="25" s="1"/>
  <c r="CJ219" i="25" s="1"/>
  <c r="CD231" i="25"/>
  <c r="CE231" i="25" s="1"/>
  <c r="CJ231" i="25" s="1"/>
  <c r="CD243" i="25"/>
  <c r="CE243" i="25" s="1"/>
  <c r="CJ243" i="25" s="1"/>
  <c r="CD255" i="25"/>
  <c r="CE255" i="25" s="1"/>
  <c r="CJ255" i="25" s="1"/>
  <c r="CD267" i="25"/>
  <c r="CE267" i="25" s="1"/>
  <c r="CJ267" i="25" s="1"/>
  <c r="CD244" i="25"/>
  <c r="CE244" i="25" s="1"/>
  <c r="CJ244" i="25" s="1"/>
  <c r="CD221" i="25"/>
  <c r="CE221" i="25" s="1"/>
  <c r="CJ221" i="25" s="1"/>
  <c r="CD233" i="25"/>
  <c r="CE233" i="25" s="1"/>
  <c r="CJ233" i="25" s="1"/>
  <c r="CD245" i="25"/>
  <c r="CE245" i="25" s="1"/>
  <c r="CJ245" i="25" s="1"/>
  <c r="CD257" i="25"/>
  <c r="CE257" i="25" s="1"/>
  <c r="CD269" i="25"/>
  <c r="CE269" i="25" s="1"/>
  <c r="CJ269" i="25" s="1"/>
  <c r="CG354" i="25"/>
  <c r="CG355" i="25"/>
  <c r="CG356" i="25"/>
  <c r="CG357" i="25"/>
  <c r="CG358" i="25"/>
  <c r="CG359" i="25"/>
  <c r="CG360" i="25"/>
  <c r="CG361" i="25"/>
  <c r="CG362" i="25"/>
  <c r="CG363" i="25"/>
  <c r="CG364" i="25"/>
  <c r="CG365" i="25"/>
  <c r="CG366" i="25"/>
  <c r="CG367" i="25"/>
  <c r="CG368" i="25"/>
  <c r="CG369" i="25"/>
  <c r="CG370" i="25"/>
  <c r="CG371" i="25"/>
  <c r="CG372" i="25"/>
  <c r="CG373" i="25"/>
  <c r="CG374" i="25"/>
  <c r="CG375" i="25"/>
  <c r="CG376" i="25"/>
  <c r="CG377" i="25"/>
  <c r="CG378" i="25"/>
  <c r="CG379" i="25"/>
  <c r="CG380" i="25"/>
  <c r="CG381" i="25"/>
  <c r="CG382" i="25"/>
  <c r="CG383" i="25"/>
  <c r="CG384" i="25"/>
  <c r="CG385" i="25"/>
  <c r="CG386" i="25"/>
  <c r="CG387" i="25"/>
  <c r="CG388" i="25"/>
  <c r="CG389" i="25"/>
  <c r="CG390" i="25"/>
  <c r="CG391" i="25"/>
  <c r="CG392" i="25"/>
  <c r="CG393" i="25"/>
  <c r="CG394" i="25"/>
  <c r="CG395" i="25"/>
  <c r="CG396" i="25"/>
  <c r="CG397" i="25"/>
  <c r="CG398" i="25"/>
  <c r="CG399" i="25"/>
  <c r="CG400" i="25"/>
  <c r="BR214" i="25"/>
  <c r="BR216" i="25"/>
  <c r="BR215" i="25"/>
  <c r="BR184" i="25"/>
  <c r="BR145" i="25"/>
  <c r="BP130" i="25"/>
  <c r="BR144" i="25"/>
  <c r="BR113" i="25"/>
  <c r="BS57" i="25"/>
  <c r="E63" i="18"/>
  <c r="H72" i="9"/>
  <c r="G72" i="9"/>
  <c r="D44" i="9"/>
  <c r="D25" i="9"/>
  <c r="D14" i="9"/>
  <c r="C2" i="9"/>
  <c r="CF57" i="25" l="1"/>
  <c r="CC57" i="25"/>
  <c r="CK57" i="25"/>
  <c r="BP186" i="25"/>
  <c r="BR186" i="25" s="1"/>
  <c r="BP201" i="25"/>
  <c r="BQ201" i="25" s="1"/>
  <c r="BR143" i="25"/>
  <c r="BQ130" i="25"/>
  <c r="BR130" i="25"/>
  <c r="BP115" i="25"/>
  <c r="BR115" i="25" s="1"/>
  <c r="BQ186" i="25" l="1"/>
  <c r="BR201" i="25"/>
  <c r="BQ115" i="25"/>
  <c r="M84" i="14" l="1"/>
  <c r="N84" i="14"/>
  <c r="CG135" i="25"/>
  <c r="CG136" i="25"/>
  <c r="CG137" i="25"/>
  <c r="CG138" i="25"/>
  <c r="CG139" i="25"/>
  <c r="CG140" i="25"/>
  <c r="CG141" i="25"/>
  <c r="CG142" i="25"/>
  <c r="CG143" i="25"/>
  <c r="CG144" i="25"/>
  <c r="CG145" i="25"/>
  <c r="CG146" i="25"/>
  <c r="CG147" i="25"/>
  <c r="CG148" i="25"/>
  <c r="CG149" i="25"/>
  <c r="CG150" i="25"/>
  <c r="CG151" i="25"/>
  <c r="CG152" i="25"/>
  <c r="CG153" i="25"/>
  <c r="CG154" i="25"/>
  <c r="CG155" i="25"/>
  <c r="CG156" i="25"/>
  <c r="CG157" i="25"/>
  <c r="CG158" i="25"/>
  <c r="CG159" i="25"/>
  <c r="CG160" i="25"/>
  <c r="CG161" i="25"/>
  <c r="CG162" i="25"/>
  <c r="CG163" i="25"/>
  <c r="CG164" i="25"/>
  <c r="CG165" i="25"/>
  <c r="CG166" i="25"/>
  <c r="CG167" i="25"/>
  <c r="CG168" i="25"/>
  <c r="CG169" i="25"/>
  <c r="CG170" i="25"/>
  <c r="CG171" i="25"/>
  <c r="CG172" i="25"/>
  <c r="CG173" i="25"/>
  <c r="CG174" i="25"/>
  <c r="CG175" i="25"/>
  <c r="CG176" i="25"/>
  <c r="CG177" i="25"/>
  <c r="CG178" i="25"/>
  <c r="CG179" i="25"/>
  <c r="CG180" i="25"/>
  <c r="CG181" i="25"/>
  <c r="CG182" i="25"/>
  <c r="CG183" i="25"/>
  <c r="CG184" i="25"/>
  <c r="CG185" i="25"/>
  <c r="CG186" i="25"/>
  <c r="CG187" i="25"/>
  <c r="CG188" i="25"/>
  <c r="CG189" i="25"/>
  <c r="CG190" i="25"/>
  <c r="CG191" i="25"/>
  <c r="CG192" i="25"/>
  <c r="CG193" i="25"/>
  <c r="CG194" i="25"/>
  <c r="CG195" i="25"/>
  <c r="CG196" i="25"/>
  <c r="CG197" i="25"/>
  <c r="CG198" i="25"/>
  <c r="CG199" i="25"/>
  <c r="CG200" i="25"/>
  <c r="CG201" i="25"/>
  <c r="CG202" i="25"/>
  <c r="CG203" i="25"/>
  <c r="CG204" i="25"/>
  <c r="CG205" i="25"/>
  <c r="CG206" i="25"/>
  <c r="CG207" i="25"/>
  <c r="CG208" i="25"/>
  <c r="CG209" i="25"/>
  <c r="CG210" i="25"/>
  <c r="CG211" i="25"/>
  <c r="CG212" i="25"/>
  <c r="CG213" i="25"/>
  <c r="CG62" i="25"/>
  <c r="CG63" i="25"/>
  <c r="CG64" i="25"/>
  <c r="CG65" i="25"/>
  <c r="CG66" i="25"/>
  <c r="CG67" i="25"/>
  <c r="CG68" i="25"/>
  <c r="CG69" i="25"/>
  <c r="CG70" i="25"/>
  <c r="CG71" i="25"/>
  <c r="CG72" i="25"/>
  <c r="CG73" i="25"/>
  <c r="CG74" i="25"/>
  <c r="CG75" i="25"/>
  <c r="CG76" i="25"/>
  <c r="CG77" i="25"/>
  <c r="CG78" i="25"/>
  <c r="CG79" i="25"/>
  <c r="CG80" i="25"/>
  <c r="CG81" i="25"/>
  <c r="CG82" i="25"/>
  <c r="CG83" i="25"/>
  <c r="CG84" i="25"/>
  <c r="CG85" i="25"/>
  <c r="CG86" i="25"/>
  <c r="CG87" i="25"/>
  <c r="CG88" i="25"/>
  <c r="CG89" i="25"/>
  <c r="CG90" i="25"/>
  <c r="CG91" i="25"/>
  <c r="CG92" i="25"/>
  <c r="CG93" i="25"/>
  <c r="CG94" i="25"/>
  <c r="CG95" i="25"/>
  <c r="CG96" i="25"/>
  <c r="CG97" i="25"/>
  <c r="CG98" i="25"/>
  <c r="CG99" i="25"/>
  <c r="CG100" i="25"/>
  <c r="CG101" i="25"/>
  <c r="CG102" i="25"/>
  <c r="CG103" i="25"/>
  <c r="CG104" i="25"/>
  <c r="CG105" i="25"/>
  <c r="CG106" i="25"/>
  <c r="CG107" i="25"/>
  <c r="CG108" i="25"/>
  <c r="CG109" i="25"/>
  <c r="CG110" i="25"/>
  <c r="CG111" i="25"/>
  <c r="CG112" i="25"/>
  <c r="CG113" i="25"/>
  <c r="CG114" i="25"/>
  <c r="CG115" i="25"/>
  <c r="CG116" i="25"/>
  <c r="CG117" i="25"/>
  <c r="CG118" i="25"/>
  <c r="CG119" i="25"/>
  <c r="CG120" i="25"/>
  <c r="CG121" i="25"/>
  <c r="CG122" i="25"/>
  <c r="CG123" i="25"/>
  <c r="CG124" i="25"/>
  <c r="CG125" i="25"/>
  <c r="CG126" i="25"/>
  <c r="CG127" i="25"/>
  <c r="CG128" i="25"/>
  <c r="CG129" i="25"/>
  <c r="CG130" i="25"/>
  <c r="CG131" i="25"/>
  <c r="CG132" i="25"/>
  <c r="CG133" i="25"/>
  <c r="CG134" i="25"/>
  <c r="CA45" i="25" l="1" a="1"/>
  <c r="CA45" i="25" s="1"/>
  <c r="CA60" i="25" a="1"/>
  <c r="CA60" i="25" s="1"/>
  <c r="BV74" i="25"/>
  <c r="CG6" i="25"/>
  <c r="CG7" i="25"/>
  <c r="CG8" i="25"/>
  <c r="CG9" i="25"/>
  <c r="CG10" i="25"/>
  <c r="CG11" i="25"/>
  <c r="CG12" i="25"/>
  <c r="CG13" i="25"/>
  <c r="CG14" i="25"/>
  <c r="CG15" i="25"/>
  <c r="CG16" i="25"/>
  <c r="CG17" i="25"/>
  <c r="CG18" i="25"/>
  <c r="CG19" i="25"/>
  <c r="CG20" i="25"/>
  <c r="CG21" i="25"/>
  <c r="CG22" i="25"/>
  <c r="CG23" i="25"/>
  <c r="CG24" i="25"/>
  <c r="CG25" i="25"/>
  <c r="CG26" i="25"/>
  <c r="CG27" i="25"/>
  <c r="CG28" i="25"/>
  <c r="CG29" i="25"/>
  <c r="CG30" i="25"/>
  <c r="CG31" i="25"/>
  <c r="CG32" i="25"/>
  <c r="CG33" i="25"/>
  <c r="CG34" i="25"/>
  <c r="CG35" i="25"/>
  <c r="CG36" i="25"/>
  <c r="CG37" i="25"/>
  <c r="CG38" i="25"/>
  <c r="CG39" i="25"/>
  <c r="CG40" i="25"/>
  <c r="CG41" i="25"/>
  <c r="CG42" i="25"/>
  <c r="CG43" i="25"/>
  <c r="CG44" i="25"/>
  <c r="CG45" i="25"/>
  <c r="CG46" i="25"/>
  <c r="CG47" i="25"/>
  <c r="CG48" i="25"/>
  <c r="CG49" i="25"/>
  <c r="CG50" i="25"/>
  <c r="CG51" i="25"/>
  <c r="CG52" i="25"/>
  <c r="CG53" i="25"/>
  <c r="CG54" i="25"/>
  <c r="CG55" i="25"/>
  <c r="CG56" i="25"/>
  <c r="CG57" i="25"/>
  <c r="CG58" i="25"/>
  <c r="CG59" i="25"/>
  <c r="CG60" i="25"/>
  <c r="CG61" i="25"/>
  <c r="H63" i="18" l="1"/>
  <c r="J65" i="18" l="1"/>
  <c r="I65" i="18" s="1"/>
  <c r="CD146" i="25"/>
  <c r="CE146" i="25" l="1"/>
  <c r="CD216" i="25"/>
  <c r="CE216" i="25" s="1"/>
  <c r="CJ216" i="25" s="1"/>
  <c r="CD212" i="25"/>
  <c r="CE212" i="25" s="1"/>
  <c r="CJ212" i="25" s="1"/>
  <c r="CD213" i="25"/>
  <c r="CE213" i="25" s="1"/>
  <c r="CD214" i="25"/>
  <c r="CE214" i="25" s="1"/>
  <c r="CJ214" i="25" s="1"/>
  <c r="CD215" i="25"/>
  <c r="CE215" i="25" s="1"/>
  <c r="CJ215" i="25" s="1"/>
  <c r="CD196" i="25"/>
  <c r="CE196" i="25" s="1"/>
  <c r="CJ196" i="25" s="1"/>
  <c r="CD211" i="25"/>
  <c r="CE211" i="25" s="1"/>
  <c r="CJ211" i="25" s="1"/>
  <c r="CD173" i="25"/>
  <c r="CE173" i="25" s="1"/>
  <c r="CJ173" i="25" s="1"/>
  <c r="CD156" i="25"/>
  <c r="CE156" i="25" s="1"/>
  <c r="CJ156" i="25" s="1"/>
  <c r="CD149" i="25"/>
  <c r="CE149" i="25" s="1"/>
  <c r="CJ149" i="25" s="1"/>
  <c r="CD210" i="25"/>
  <c r="CE210" i="25" s="1"/>
  <c r="CJ210" i="25" s="1"/>
  <c r="CD162" i="25"/>
  <c r="CE162" i="25" s="1"/>
  <c r="CJ162" i="25" s="1"/>
  <c r="CD195" i="25"/>
  <c r="CE195" i="25" s="1"/>
  <c r="CJ195" i="25" s="1"/>
  <c r="CD194" i="25"/>
  <c r="CE194" i="25" s="1"/>
  <c r="CJ194" i="25" s="1"/>
  <c r="CD155" i="25"/>
  <c r="CE155" i="25" s="1"/>
  <c r="CJ155" i="25" s="1"/>
  <c r="CD160" i="25"/>
  <c r="CE160" i="25" s="1"/>
  <c r="CJ160" i="25" s="1"/>
  <c r="CD165" i="25"/>
  <c r="CE165" i="25" s="1"/>
  <c r="CD209" i="25"/>
  <c r="CE209" i="25" s="1"/>
  <c r="CJ209" i="25" s="1"/>
  <c r="CD192" i="25"/>
  <c r="CE192" i="25" s="1"/>
  <c r="CJ192" i="25" s="1"/>
  <c r="CD188" i="25"/>
  <c r="CE188" i="25" s="1"/>
  <c r="CJ188" i="25" s="1"/>
  <c r="CD154" i="25"/>
  <c r="CE154" i="25" s="1"/>
  <c r="CD148" i="25"/>
  <c r="CE148" i="25" s="1"/>
  <c r="CJ148" i="25" s="1"/>
  <c r="CD171" i="25"/>
  <c r="CE171" i="25" s="1"/>
  <c r="CJ171" i="25" s="1"/>
  <c r="CD207" i="25"/>
  <c r="CE207" i="25" s="1"/>
  <c r="CJ207" i="25" s="1"/>
  <c r="CD206" i="25"/>
  <c r="CE206" i="25" s="1"/>
  <c r="CJ206" i="25" s="1"/>
  <c r="CD181" i="25"/>
  <c r="CE181" i="25" s="1"/>
  <c r="CJ181" i="25" s="1"/>
  <c r="CD204" i="25"/>
  <c r="CE204" i="25" s="1"/>
  <c r="CJ204" i="25" s="1"/>
  <c r="CD153" i="25"/>
  <c r="CE153" i="25" s="1"/>
  <c r="CJ153" i="25" s="1"/>
  <c r="CD159" i="25"/>
  <c r="CE159" i="25" s="1"/>
  <c r="CJ159" i="25" s="1"/>
  <c r="CD164" i="25"/>
  <c r="CE164" i="25" s="1"/>
  <c r="CJ164" i="25" s="1"/>
  <c r="CD190" i="25"/>
  <c r="CE190" i="25" s="1"/>
  <c r="CJ190" i="25" s="1"/>
  <c r="CD172" i="25"/>
  <c r="CE172" i="25" s="1"/>
  <c r="CJ172" i="25" s="1"/>
  <c r="CD203" i="25"/>
  <c r="CE203" i="25" s="1"/>
  <c r="CJ203" i="25" s="1"/>
  <c r="CD179" i="25"/>
  <c r="CE179" i="25" s="1"/>
  <c r="CJ179" i="25" s="1"/>
  <c r="CD201" i="25"/>
  <c r="CE201" i="25" s="1"/>
  <c r="CD186" i="25"/>
  <c r="CE186" i="25" s="1"/>
  <c r="CD189" i="25"/>
  <c r="CE189" i="25" s="1"/>
  <c r="CJ189" i="25" s="1"/>
  <c r="CD205" i="25"/>
  <c r="CE205" i="25" s="1"/>
  <c r="CJ205" i="25" s="1"/>
  <c r="CD191" i="25"/>
  <c r="CE191" i="25" s="1"/>
  <c r="CJ191" i="25" s="1"/>
  <c r="CD200" i="25"/>
  <c r="CE200" i="25" s="1"/>
  <c r="CJ200" i="25" s="1"/>
  <c r="CD152" i="25"/>
  <c r="CE152" i="25" s="1"/>
  <c r="CJ152" i="25" s="1"/>
  <c r="CD176" i="25"/>
  <c r="CE176" i="25" s="1"/>
  <c r="CJ176" i="25" s="1"/>
  <c r="CD202" i="25"/>
  <c r="CE202" i="25" s="1"/>
  <c r="CJ202" i="25" s="1"/>
  <c r="CD184" i="25"/>
  <c r="CE184" i="25" s="1"/>
  <c r="CJ184" i="25" s="1"/>
  <c r="CD197" i="25"/>
  <c r="CE197" i="25" s="1"/>
  <c r="CJ197" i="25" s="1"/>
  <c r="CD193" i="25"/>
  <c r="CE193" i="25" s="1"/>
  <c r="CJ193" i="25" s="1"/>
  <c r="CD163" i="25"/>
  <c r="CE163" i="25" s="1"/>
  <c r="CJ163" i="25" s="1"/>
  <c r="CD199" i="25"/>
  <c r="CE199" i="25" s="1"/>
  <c r="CJ199" i="25" s="1"/>
  <c r="CD175" i="25"/>
  <c r="CE175" i="25" s="1"/>
  <c r="CJ175" i="25" s="1"/>
  <c r="CD208" i="25"/>
  <c r="CE208" i="25" s="1"/>
  <c r="CJ208" i="25" s="1"/>
  <c r="CD174" i="25"/>
  <c r="CE174" i="25" s="1"/>
  <c r="CJ174" i="25" s="1"/>
  <c r="CD187" i="25"/>
  <c r="CE187" i="25" s="1"/>
  <c r="CJ187" i="25" s="1"/>
  <c r="CD170" i="25"/>
  <c r="CE170" i="25" s="1"/>
  <c r="CJ170" i="25" s="1"/>
  <c r="CD185" i="25"/>
  <c r="CE185" i="25" s="1"/>
  <c r="CJ185" i="25" s="1"/>
  <c r="CD168" i="25"/>
  <c r="CE168" i="25" s="1"/>
  <c r="CJ168" i="25" s="1"/>
  <c r="CD198" i="25"/>
  <c r="CE198" i="25" s="1"/>
  <c r="CJ198" i="25" s="1"/>
  <c r="CD166" i="25"/>
  <c r="CE166" i="25" s="1"/>
  <c r="CJ166" i="25" s="1"/>
  <c r="CD180" i="25"/>
  <c r="CE180" i="25" s="1"/>
  <c r="CJ180" i="25" s="1"/>
  <c r="CD183" i="25"/>
  <c r="CE183" i="25" s="1"/>
  <c r="CD150" i="25"/>
  <c r="CE150" i="25" s="1"/>
  <c r="CJ150" i="25" s="1"/>
  <c r="CD147" i="25"/>
  <c r="CE147" i="25" s="1"/>
  <c r="CD182" i="25"/>
  <c r="CE182" i="25" s="1"/>
  <c r="CJ182" i="25" s="1"/>
  <c r="CD178" i="25"/>
  <c r="CE178" i="25" s="1"/>
  <c r="CJ178" i="25" s="1"/>
  <c r="CD177" i="25"/>
  <c r="CE177" i="25" s="1"/>
  <c r="CJ177" i="25" s="1"/>
  <c r="CD158" i="25"/>
  <c r="CE158" i="25" s="1"/>
  <c r="CJ158" i="25" s="1"/>
  <c r="CD151" i="25"/>
  <c r="CE151" i="25" s="1"/>
  <c r="CJ151" i="25" s="1"/>
  <c r="CD169" i="25"/>
  <c r="CE169" i="25" s="1"/>
  <c r="CJ169" i="25" s="1"/>
  <c r="CD167" i="25"/>
  <c r="CE167" i="25" s="1"/>
  <c r="CJ167" i="25" s="1"/>
  <c r="CD161" i="25"/>
  <c r="CE161" i="25" s="1"/>
  <c r="CJ161" i="25" s="1"/>
  <c r="CD157" i="25"/>
  <c r="CE157" i="25" s="1"/>
  <c r="CJ157" i="25" s="1"/>
  <c r="J64" i="18"/>
  <c r="I64" i="18" s="1"/>
  <c r="CD75" i="25"/>
  <c r="CE75" i="25" l="1"/>
  <c r="CD143" i="25"/>
  <c r="CE143" i="25" s="1"/>
  <c r="CJ143" i="25" s="1"/>
  <c r="CD144" i="25"/>
  <c r="CE144" i="25" s="1"/>
  <c r="CJ144" i="25" s="1"/>
  <c r="CD145" i="25"/>
  <c r="CE145" i="25" s="1"/>
  <c r="CJ145" i="25" s="1"/>
  <c r="CD141" i="25"/>
  <c r="CE141" i="25" s="1"/>
  <c r="CJ141" i="25" s="1"/>
  <c r="CD140" i="25"/>
  <c r="CE140" i="25" s="1"/>
  <c r="CJ140" i="25" s="1"/>
  <c r="CD142" i="25"/>
  <c r="CE142" i="25" s="1"/>
  <c r="CD83" i="25"/>
  <c r="CE83" i="25" s="1"/>
  <c r="CD95" i="25"/>
  <c r="CE95" i="25" s="1"/>
  <c r="CJ95" i="25" s="1"/>
  <c r="CD107" i="25"/>
  <c r="CE107" i="25" s="1"/>
  <c r="CJ107" i="25" s="1"/>
  <c r="CD119" i="25"/>
  <c r="CE119" i="25" s="1"/>
  <c r="CJ119" i="25" s="1"/>
  <c r="CD131" i="25"/>
  <c r="CE131" i="25" s="1"/>
  <c r="CJ131" i="25" s="1"/>
  <c r="CD84" i="25"/>
  <c r="CE84" i="25" s="1"/>
  <c r="CJ84" i="25" s="1"/>
  <c r="CD96" i="25"/>
  <c r="CE96" i="25" s="1"/>
  <c r="CJ96" i="25" s="1"/>
  <c r="CD108" i="25"/>
  <c r="CE108" i="25" s="1"/>
  <c r="CJ108" i="25" s="1"/>
  <c r="CD120" i="25"/>
  <c r="CE120" i="25" s="1"/>
  <c r="CJ120" i="25" s="1"/>
  <c r="CD132" i="25"/>
  <c r="CE132" i="25" s="1"/>
  <c r="CJ132" i="25" s="1"/>
  <c r="CD85" i="25"/>
  <c r="CE85" i="25" s="1"/>
  <c r="CJ85" i="25" s="1"/>
  <c r="CD97" i="25"/>
  <c r="CE97" i="25" s="1"/>
  <c r="CJ97" i="25" s="1"/>
  <c r="CD109" i="25"/>
  <c r="CE109" i="25" s="1"/>
  <c r="CJ109" i="25" s="1"/>
  <c r="CD121" i="25"/>
  <c r="CE121" i="25" s="1"/>
  <c r="CJ121" i="25" s="1"/>
  <c r="CD133" i="25"/>
  <c r="CE133" i="25" s="1"/>
  <c r="CJ133" i="25" s="1"/>
  <c r="CD86" i="25"/>
  <c r="CE86" i="25" s="1"/>
  <c r="CJ86" i="25" s="1"/>
  <c r="CD98" i="25"/>
  <c r="CE98" i="25" s="1"/>
  <c r="CJ98" i="25" s="1"/>
  <c r="CD110" i="25"/>
  <c r="CE110" i="25" s="1"/>
  <c r="CJ110" i="25" s="1"/>
  <c r="CD122" i="25"/>
  <c r="CE122" i="25" s="1"/>
  <c r="CJ122" i="25" s="1"/>
  <c r="CD134" i="25"/>
  <c r="CE134" i="25" s="1"/>
  <c r="CJ134" i="25" s="1"/>
  <c r="CD87" i="25"/>
  <c r="CE87" i="25" s="1"/>
  <c r="CJ87" i="25" s="1"/>
  <c r="CD99" i="25"/>
  <c r="CE99" i="25" s="1"/>
  <c r="CJ99" i="25" s="1"/>
  <c r="CD111" i="25"/>
  <c r="CE111" i="25" s="1"/>
  <c r="CJ111" i="25" s="1"/>
  <c r="CD123" i="25"/>
  <c r="CE123" i="25" s="1"/>
  <c r="CJ123" i="25" s="1"/>
  <c r="CD135" i="25"/>
  <c r="CE135" i="25" s="1"/>
  <c r="CJ135" i="25" s="1"/>
  <c r="CD100" i="25"/>
  <c r="CE100" i="25" s="1"/>
  <c r="CJ100" i="25" s="1"/>
  <c r="CD112" i="25"/>
  <c r="CE112" i="25" s="1"/>
  <c r="CD124" i="25"/>
  <c r="CE124" i="25" s="1"/>
  <c r="CJ124" i="25" s="1"/>
  <c r="CD136" i="25"/>
  <c r="CE136" i="25" s="1"/>
  <c r="CJ136" i="25" s="1"/>
  <c r="CD106" i="25"/>
  <c r="CE106" i="25" s="1"/>
  <c r="CJ106" i="25" s="1"/>
  <c r="CD88" i="25"/>
  <c r="CE88" i="25" s="1"/>
  <c r="CJ88" i="25" s="1"/>
  <c r="CD77" i="25"/>
  <c r="CE77" i="25" s="1"/>
  <c r="CJ77" i="25" s="1"/>
  <c r="CD89" i="25"/>
  <c r="CE89" i="25" s="1"/>
  <c r="CJ89" i="25" s="1"/>
  <c r="CD101" i="25"/>
  <c r="CE101" i="25" s="1"/>
  <c r="CJ101" i="25" s="1"/>
  <c r="CD113" i="25"/>
  <c r="CE113" i="25" s="1"/>
  <c r="CJ113" i="25" s="1"/>
  <c r="CD125" i="25"/>
  <c r="CE125" i="25" s="1"/>
  <c r="CJ125" i="25" s="1"/>
  <c r="CD137" i="25"/>
  <c r="CE137" i="25" s="1"/>
  <c r="CJ137" i="25" s="1"/>
  <c r="CD76" i="25"/>
  <c r="CE76" i="25" s="1"/>
  <c r="CD118" i="25"/>
  <c r="CE118" i="25" s="1"/>
  <c r="CJ118" i="25" s="1"/>
  <c r="CD78" i="25"/>
  <c r="CE78" i="25" s="1"/>
  <c r="CJ78" i="25" s="1"/>
  <c r="CD90" i="25"/>
  <c r="CE90" i="25" s="1"/>
  <c r="CJ90" i="25" s="1"/>
  <c r="CD102" i="25"/>
  <c r="CE102" i="25" s="1"/>
  <c r="CJ102" i="25" s="1"/>
  <c r="CD114" i="25"/>
  <c r="CE114" i="25" s="1"/>
  <c r="CJ114" i="25" s="1"/>
  <c r="CD126" i="25"/>
  <c r="CE126" i="25" s="1"/>
  <c r="CJ126" i="25" s="1"/>
  <c r="CD138" i="25"/>
  <c r="CE138" i="25" s="1"/>
  <c r="CJ138" i="25" s="1"/>
  <c r="CD94" i="25"/>
  <c r="CE94" i="25" s="1"/>
  <c r="CD79" i="25"/>
  <c r="CE79" i="25" s="1"/>
  <c r="CJ79" i="25" s="1"/>
  <c r="CD91" i="25"/>
  <c r="CE91" i="25" s="1"/>
  <c r="CJ91" i="25" s="1"/>
  <c r="CD103" i="25"/>
  <c r="CE103" i="25" s="1"/>
  <c r="CJ103" i="25" s="1"/>
  <c r="CD115" i="25"/>
  <c r="CE115" i="25" s="1"/>
  <c r="CD127" i="25"/>
  <c r="CE127" i="25" s="1"/>
  <c r="CJ127" i="25" s="1"/>
  <c r="CD139" i="25"/>
  <c r="CE139" i="25" s="1"/>
  <c r="CJ139" i="25" s="1"/>
  <c r="CD82" i="25"/>
  <c r="CE82" i="25" s="1"/>
  <c r="CJ82" i="25" s="1"/>
  <c r="CD80" i="25"/>
  <c r="CE80" i="25" s="1"/>
  <c r="CJ80" i="25" s="1"/>
  <c r="CD92" i="25"/>
  <c r="CE92" i="25" s="1"/>
  <c r="CJ92" i="25" s="1"/>
  <c r="CD104" i="25"/>
  <c r="CE104" i="25" s="1"/>
  <c r="CJ104" i="25" s="1"/>
  <c r="CD116" i="25"/>
  <c r="CE116" i="25" s="1"/>
  <c r="CJ116" i="25" s="1"/>
  <c r="CD128" i="25"/>
  <c r="CE128" i="25" s="1"/>
  <c r="CJ128" i="25" s="1"/>
  <c r="CD81" i="25"/>
  <c r="CE81" i="25" s="1"/>
  <c r="CJ81" i="25" s="1"/>
  <c r="CD93" i="25"/>
  <c r="CE93" i="25" s="1"/>
  <c r="CJ93" i="25" s="1"/>
  <c r="CD105" i="25"/>
  <c r="CE105" i="25" s="1"/>
  <c r="CJ105" i="25" s="1"/>
  <c r="CD117" i="25"/>
  <c r="CE117" i="25" s="1"/>
  <c r="CJ117" i="25" s="1"/>
  <c r="CD129" i="25"/>
  <c r="CE129" i="25" s="1"/>
  <c r="CJ129" i="25" s="1"/>
  <c r="CD130" i="25"/>
  <c r="CE130" i="25" s="1"/>
  <c r="AD76" i="25" l="1"/>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D107" i="25"/>
  <c r="AD108" i="25"/>
  <c r="AD109" i="25"/>
  <c r="AD110" i="25"/>
  <c r="AD111" i="25"/>
  <c r="AD112" i="25"/>
  <c r="AD113" i="25"/>
  <c r="AD114" i="25"/>
  <c r="AD115" i="25"/>
  <c r="AD116" i="25"/>
  <c r="AD117" i="25"/>
  <c r="AD118" i="25"/>
  <c r="AD119" i="25"/>
  <c r="AD120" i="25"/>
  <c r="AD121" i="25"/>
  <c r="AD122" i="25"/>
  <c r="AD123" i="25"/>
  <c r="AD124" i="25"/>
  <c r="AD125" i="25"/>
  <c r="AD126" i="25"/>
  <c r="AD127" i="25"/>
  <c r="AD128" i="25"/>
  <c r="AD129" i="25"/>
  <c r="AD130" i="25"/>
  <c r="AD131" i="25"/>
  <c r="AD132" i="25"/>
  <c r="AD133" i="25"/>
  <c r="AD134" i="25"/>
  <c r="AD135" i="25"/>
  <c r="AD136" i="25"/>
  <c r="AD137" i="25"/>
  <c r="AD138" i="25"/>
  <c r="AD139" i="25"/>
  <c r="AD140" i="25"/>
  <c r="AD141" i="25"/>
  <c r="AD142" i="25"/>
  <c r="AD143" i="25"/>
  <c r="AD144" i="25"/>
  <c r="AD145" i="25"/>
  <c r="AD146" i="25"/>
  <c r="AD147" i="25"/>
  <c r="AD148" i="25"/>
  <c r="AD149" i="25"/>
  <c r="AD150" i="25"/>
  <c r="AR4" i="25" l="1"/>
  <c r="AQ4" i="25"/>
  <c r="AP4" i="25"/>
  <c r="AT4" i="25"/>
  <c r="D67" i="9" l="1"/>
  <c r="BQ5" i="25" a="1"/>
  <c r="CT149" i="25"/>
  <c r="CT150" i="25"/>
  <c r="CT151" i="25"/>
  <c r="CT152" i="25"/>
  <c r="CT153" i="25"/>
  <c r="CT154" i="25"/>
  <c r="CT155" i="25"/>
  <c r="CT156" i="25"/>
  <c r="CT157" i="25"/>
  <c r="CT158" i="25"/>
  <c r="CT159" i="25"/>
  <c r="CT160" i="25"/>
  <c r="CT161" i="25"/>
  <c r="CT162" i="25"/>
  <c r="CT163" i="25"/>
  <c r="CT164" i="25"/>
  <c r="CT165" i="25"/>
  <c r="CT166" i="25"/>
  <c r="CT167" i="25"/>
  <c r="CT168" i="25"/>
  <c r="CT169" i="25"/>
  <c r="CT170" i="25"/>
  <c r="CT171" i="25"/>
  <c r="CT172" i="25"/>
  <c r="CT173" i="25"/>
  <c r="CT174" i="25"/>
  <c r="CT175" i="25"/>
  <c r="CT176" i="25"/>
  <c r="CT177" i="25"/>
  <c r="CT178" i="25"/>
  <c r="CT179" i="25"/>
  <c r="CT180" i="25"/>
  <c r="CT181" i="25"/>
  <c r="CT182" i="25"/>
  <c r="CT183" i="25"/>
  <c r="CT184" i="25"/>
  <c r="CT185" i="25"/>
  <c r="CT186" i="25"/>
  <c r="CT187" i="25"/>
  <c r="CT188" i="25"/>
  <c r="CT189" i="25"/>
  <c r="CT190" i="25"/>
  <c r="CT191" i="25"/>
  <c r="CT192" i="25"/>
  <c r="CT193" i="25"/>
  <c r="CT194" i="25"/>
  <c r="CT195" i="25"/>
  <c r="CT196" i="25"/>
  <c r="CT197" i="25"/>
  <c r="CT198" i="25"/>
  <c r="CT199" i="25"/>
  <c r="CT200" i="25"/>
  <c r="CT201" i="25"/>
  <c r="CT202" i="25"/>
  <c r="CT203" i="25"/>
  <c r="CT204" i="25"/>
  <c r="CT205" i="25"/>
  <c r="CT206" i="25"/>
  <c r="CT207" i="25"/>
  <c r="CT208" i="25"/>
  <c r="CT209" i="25"/>
  <c r="CT210" i="25"/>
  <c r="CT211" i="25"/>
  <c r="CT212" i="25"/>
  <c r="CT213" i="25"/>
  <c r="CT214" i="25"/>
  <c r="CT215" i="25"/>
  <c r="CT216" i="25"/>
  <c r="CT217" i="25"/>
  <c r="CT218" i="25"/>
  <c r="CT219" i="25"/>
  <c r="CT220" i="25"/>
  <c r="CT221" i="25"/>
  <c r="CT222" i="25"/>
  <c r="CT223" i="25"/>
  <c r="CT224" i="25"/>
  <c r="CT225" i="25"/>
  <c r="CT226" i="25"/>
  <c r="CT227" i="25"/>
  <c r="CT228" i="25"/>
  <c r="CT229" i="25"/>
  <c r="CT230" i="25"/>
  <c r="CT231" i="25"/>
  <c r="CT232" i="25"/>
  <c r="CT233" i="25"/>
  <c r="CT234" i="25"/>
  <c r="CT235" i="25"/>
  <c r="CT236" i="25"/>
  <c r="CT237" i="25"/>
  <c r="CT238" i="25"/>
  <c r="CT239" i="25"/>
  <c r="CT240" i="25"/>
  <c r="CT241" i="25"/>
  <c r="CT242" i="25"/>
  <c r="CT243" i="25"/>
  <c r="CT244" i="25"/>
  <c r="CT245" i="25"/>
  <c r="CT246" i="25"/>
  <c r="CT247" i="25"/>
  <c r="CT248" i="25"/>
  <c r="CT249" i="25"/>
  <c r="CT250" i="25"/>
  <c r="CT251" i="25"/>
  <c r="CT252" i="25"/>
  <c r="CT253" i="25"/>
  <c r="CT254" i="25"/>
  <c r="CT255" i="25"/>
  <c r="CT256" i="25"/>
  <c r="CT257" i="25"/>
  <c r="CT258" i="25"/>
  <c r="CT259" i="25"/>
  <c r="CT260" i="25"/>
  <c r="CT261" i="25"/>
  <c r="CT262" i="25"/>
  <c r="CT263" i="25"/>
  <c r="CT264" i="25"/>
  <c r="CT265" i="25"/>
  <c r="CT266" i="25"/>
  <c r="CT267" i="25"/>
  <c r="CT268" i="25"/>
  <c r="CT269" i="25"/>
  <c r="CT270" i="25"/>
  <c r="CT271" i="25"/>
  <c r="CT272" i="25"/>
  <c r="CT273" i="25"/>
  <c r="CT274" i="25"/>
  <c r="CT275" i="25"/>
  <c r="CT276" i="25"/>
  <c r="CT277" i="25"/>
  <c r="CT278" i="25"/>
  <c r="CT279" i="25"/>
  <c r="CT280" i="25"/>
  <c r="CT281" i="25"/>
  <c r="CT282" i="25"/>
  <c r="CT283" i="25"/>
  <c r="CT284" i="25"/>
  <c r="CT285" i="25"/>
  <c r="CT286" i="25"/>
  <c r="CT287" i="25"/>
  <c r="CT288" i="25"/>
  <c r="CT289" i="25"/>
  <c r="CT290" i="25"/>
  <c r="CT291" i="25"/>
  <c r="CT292" i="25"/>
  <c r="CT293" i="25"/>
  <c r="CT294" i="25"/>
  <c r="CT295" i="25"/>
  <c r="CT296" i="25"/>
  <c r="CT297" i="25"/>
  <c r="CT298" i="25"/>
  <c r="CT299" i="25"/>
  <c r="CT300" i="25"/>
  <c r="CT301" i="25"/>
  <c r="CT302" i="25"/>
  <c r="CT303" i="25"/>
  <c r="CT304" i="25"/>
  <c r="CT305" i="25"/>
  <c r="CT306" i="25"/>
  <c r="CT307" i="25"/>
  <c r="CT308" i="25"/>
  <c r="CT309" i="25"/>
  <c r="CT310" i="25"/>
  <c r="CT311" i="25"/>
  <c r="CT312" i="25"/>
  <c r="CT313" i="25"/>
  <c r="CT314" i="25"/>
  <c r="CT315" i="25"/>
  <c r="CT316" i="25"/>
  <c r="CT317" i="25"/>
  <c r="CT318" i="25"/>
  <c r="CT319" i="25"/>
  <c r="CT320" i="25"/>
  <c r="CT321" i="25"/>
  <c r="CT322" i="25"/>
  <c r="CT323" i="25"/>
  <c r="CT324" i="25"/>
  <c r="CT325" i="25"/>
  <c r="CT326" i="25"/>
  <c r="CT327" i="25"/>
  <c r="CT328" i="25"/>
  <c r="CT329" i="25"/>
  <c r="CT330" i="25"/>
  <c r="CT331" i="25"/>
  <c r="CT332" i="25"/>
  <c r="CT333" i="25"/>
  <c r="CT334" i="25"/>
  <c r="CT335" i="25"/>
  <c r="CT336" i="25"/>
  <c r="CT337" i="25"/>
  <c r="CT338" i="25"/>
  <c r="CT339" i="25"/>
  <c r="CT340" i="25"/>
  <c r="CT341" i="25"/>
  <c r="CT342" i="25"/>
  <c r="CT343" i="25"/>
  <c r="CT344" i="25"/>
  <c r="CT345" i="25"/>
  <c r="CT346" i="25"/>
  <c r="CT347" i="25"/>
  <c r="CT348" i="25"/>
  <c r="CT349" i="25"/>
  <c r="CT350" i="25"/>
  <c r="CT351" i="25"/>
  <c r="CT352" i="25"/>
  <c r="CT353" i="25"/>
  <c r="CT354" i="25"/>
  <c r="CT355" i="25"/>
  <c r="CT356" i="25"/>
  <c r="CT357" i="25"/>
  <c r="CT358" i="25"/>
  <c r="CT359" i="25"/>
  <c r="CT360" i="25"/>
  <c r="CT361" i="25"/>
  <c r="CT362" i="25"/>
  <c r="CT363" i="25"/>
  <c r="CT364" i="25"/>
  <c r="CT365" i="25"/>
  <c r="CT366" i="25"/>
  <c r="CT367" i="25"/>
  <c r="CT368" i="25"/>
  <c r="CT369" i="25"/>
  <c r="CT370" i="25"/>
  <c r="CT371" i="25"/>
  <c r="CT372" i="25"/>
  <c r="CT373" i="25"/>
  <c r="CT374" i="25"/>
  <c r="CT375" i="25"/>
  <c r="CT376" i="25"/>
  <c r="CT377" i="25"/>
  <c r="CT378" i="25"/>
  <c r="CT379" i="25"/>
  <c r="CT380" i="25"/>
  <c r="CT381" i="25"/>
  <c r="CT382" i="25"/>
  <c r="CT383" i="25"/>
  <c r="CT384" i="25"/>
  <c r="CT385" i="25"/>
  <c r="CT386" i="25"/>
  <c r="CT387" i="25"/>
  <c r="CT388" i="25"/>
  <c r="CT389" i="25"/>
  <c r="CT390" i="25"/>
  <c r="CT391" i="25"/>
  <c r="CT392" i="25"/>
  <c r="CT393" i="25"/>
  <c r="CT394" i="25"/>
  <c r="CT395" i="25"/>
  <c r="CT396" i="25"/>
  <c r="CT397" i="25"/>
  <c r="CT398" i="25"/>
  <c r="CT399" i="25"/>
  <c r="CT400" i="25"/>
  <c r="CK4" i="25"/>
  <c r="BQ53" i="25" a="1"/>
  <c r="CF4" i="25"/>
  <c r="CT4" i="25" s="1"/>
  <c r="BQ71" i="25"/>
  <c r="BR71" i="25"/>
  <c r="BR60" i="25" a="1"/>
  <c r="BP58" i="25"/>
  <c r="BS55" i="25"/>
  <c r="BS54" i="25"/>
  <c r="BS53" i="25"/>
  <c r="BQ45" i="25" a="1"/>
  <c r="BP43" i="25"/>
  <c r="BP44" i="25" s="1"/>
  <c r="BR44" i="25" s="1"/>
  <c r="CA42" i="25"/>
  <c r="BR41" i="25"/>
  <c r="BQ41" i="25"/>
  <c r="CA5" i="25" a="1"/>
  <c r="BS72" i="25" a="1"/>
  <c r="CG5" i="25"/>
  <c r="CC4" i="25"/>
  <c r="CG4" i="25"/>
  <c r="W59" i="25"/>
  <c r="W58" i="25"/>
  <c r="W57" i="25"/>
  <c r="W56" i="25"/>
  <c r="W55" i="25"/>
  <c r="W54" i="25"/>
  <c r="W53" i="25"/>
  <c r="Z53" i="25"/>
  <c r="AA53" i="25" s="1"/>
  <c r="Z54" i="25"/>
  <c r="AA54" i="25" s="1"/>
  <c r="Z55" i="25"/>
  <c r="AA55" i="25" s="1"/>
  <c r="Z56" i="25"/>
  <c r="AA56" i="25" s="1"/>
  <c r="Z57" i="25"/>
  <c r="AA57" i="25" s="1"/>
  <c r="Z58" i="25"/>
  <c r="AA58" i="25" s="1"/>
  <c r="Z59" i="25"/>
  <c r="AA59" i="25" s="1"/>
  <c r="AL6" i="25"/>
  <c r="AM6" i="25"/>
  <c r="AN6" i="25"/>
  <c r="AO6" i="25"/>
  <c r="AP6" i="25"/>
  <c r="AQ6" i="25"/>
  <c r="AR6" i="25"/>
  <c r="AS6" i="25"/>
  <c r="AT6" i="25"/>
  <c r="AU6" i="25"/>
  <c r="AL7" i="25"/>
  <c r="AM7" i="25"/>
  <c r="AN7" i="25"/>
  <c r="AO7" i="25"/>
  <c r="AP7" i="25"/>
  <c r="AQ7" i="25"/>
  <c r="AR7" i="25"/>
  <c r="AS7" i="25"/>
  <c r="AT7" i="25"/>
  <c r="AU7" i="25"/>
  <c r="AL8" i="25"/>
  <c r="AM8" i="25"/>
  <c r="AN8" i="25"/>
  <c r="AO8" i="25"/>
  <c r="AP8" i="25"/>
  <c r="AQ8" i="25"/>
  <c r="AR8" i="25"/>
  <c r="AS8" i="25"/>
  <c r="AT8" i="25"/>
  <c r="AU8" i="25"/>
  <c r="AL9" i="25"/>
  <c r="AM9" i="25"/>
  <c r="AN9" i="25"/>
  <c r="AO9" i="25"/>
  <c r="AP9" i="25"/>
  <c r="AQ9" i="25"/>
  <c r="AR9" i="25"/>
  <c r="AS9" i="25"/>
  <c r="AT9" i="25"/>
  <c r="AU9" i="25"/>
  <c r="AL10" i="25"/>
  <c r="AM10" i="25"/>
  <c r="AN10" i="25"/>
  <c r="AO10" i="25"/>
  <c r="AP10" i="25"/>
  <c r="AQ10" i="25"/>
  <c r="AR10" i="25"/>
  <c r="AS10" i="25"/>
  <c r="AT10" i="25"/>
  <c r="AU10" i="25"/>
  <c r="AL11" i="25"/>
  <c r="AM11" i="25"/>
  <c r="AN11" i="25"/>
  <c r="AO11" i="25"/>
  <c r="AP11" i="25"/>
  <c r="AQ11" i="25"/>
  <c r="AR11" i="25"/>
  <c r="AS11" i="25"/>
  <c r="AT11" i="25"/>
  <c r="AU11" i="25"/>
  <c r="AL12" i="25"/>
  <c r="AM12" i="25"/>
  <c r="AN12" i="25"/>
  <c r="AO12" i="25"/>
  <c r="AP12" i="25"/>
  <c r="AQ12" i="25"/>
  <c r="AR12" i="25"/>
  <c r="AS12" i="25"/>
  <c r="AT12" i="25"/>
  <c r="AU12" i="25"/>
  <c r="AL13" i="25"/>
  <c r="AM13" i="25"/>
  <c r="AN13" i="25"/>
  <c r="AO13" i="25"/>
  <c r="AP13" i="25"/>
  <c r="AQ13" i="25"/>
  <c r="AR13" i="25"/>
  <c r="AS13" i="25"/>
  <c r="AT13" i="25"/>
  <c r="AU13" i="25"/>
  <c r="AL14" i="25"/>
  <c r="AM14" i="25"/>
  <c r="AN14" i="25"/>
  <c r="AO14" i="25"/>
  <c r="AP14" i="25"/>
  <c r="AQ14" i="25"/>
  <c r="AR14" i="25"/>
  <c r="AS14" i="25"/>
  <c r="AT14" i="25"/>
  <c r="AU14" i="25"/>
  <c r="AL15" i="25"/>
  <c r="AM15" i="25"/>
  <c r="AN15" i="25"/>
  <c r="AO15" i="25"/>
  <c r="AP15" i="25"/>
  <c r="AQ15" i="25"/>
  <c r="AR15" i="25"/>
  <c r="AS15" i="25"/>
  <c r="AT15" i="25"/>
  <c r="AU15" i="25"/>
  <c r="CF54" i="25" l="1"/>
  <c r="CC54" i="25"/>
  <c r="CK54" i="25"/>
  <c r="CC55" i="25"/>
  <c r="CF55" i="25"/>
  <c r="CK55" i="25"/>
  <c r="CC53" i="25"/>
  <c r="CK53" i="25"/>
  <c r="CF53" i="25"/>
  <c r="CI53" i="25" s="1"/>
  <c r="CT61" i="25"/>
  <c r="CT62" i="25"/>
  <c r="CT63" i="25"/>
  <c r="CT64" i="25"/>
  <c r="CK6" i="25"/>
  <c r="CK7" i="25"/>
  <c r="CA5" i="25"/>
  <c r="BQ5" i="25"/>
  <c r="CB5" i="25" s="1"/>
  <c r="BS72" i="25"/>
  <c r="BR60" i="25"/>
  <c r="CT65" i="25"/>
  <c r="BQ53" i="25"/>
  <c r="BQ45" i="25"/>
  <c r="BR72" i="25"/>
  <c r="BR42" i="25"/>
  <c r="CT146" i="25"/>
  <c r="CT131" i="25"/>
  <c r="CI4" i="25"/>
  <c r="CT142" i="25"/>
  <c r="CT136" i="25"/>
  <c r="CT133" i="25"/>
  <c r="CT130" i="25"/>
  <c r="CT109" i="25"/>
  <c r="CT147" i="25"/>
  <c r="CT108" i="25"/>
  <c r="CK5" i="25"/>
  <c r="CJ4" i="25"/>
  <c r="BR74" i="25"/>
  <c r="BR73" i="25"/>
  <c r="CC8" i="25"/>
  <c r="CC7" i="25"/>
  <c r="CB8" i="25"/>
  <c r="CB7" i="25"/>
  <c r="CC6" i="25"/>
  <c r="CB6" i="25"/>
  <c r="CC9" i="25"/>
  <c r="CB9" i="25"/>
  <c r="BP59" i="25"/>
  <c r="BQ59" i="25" s="1"/>
  <c r="BQ44" i="25"/>
  <c r="E3" i="25" a="1"/>
  <c r="E3" i="25" s="1"/>
  <c r="CI54" i="25" l="1"/>
  <c r="CI55" i="25" s="1"/>
  <c r="CI56" i="25" s="1"/>
  <c r="CI57" i="25" s="1"/>
  <c r="CI58" i="25" s="1"/>
  <c r="CT47" i="25"/>
  <c r="CT72" i="25"/>
  <c r="CT50" i="25"/>
  <c r="CT66" i="25"/>
  <c r="CT38" i="25"/>
  <c r="CT60" i="25"/>
  <c r="CT25" i="25"/>
  <c r="CF9" i="25"/>
  <c r="CT23" i="25"/>
  <c r="CT29" i="25"/>
  <c r="CT20" i="25"/>
  <c r="CF8" i="25"/>
  <c r="CT18" i="25"/>
  <c r="CT27" i="25"/>
  <c r="CC5" i="25"/>
  <c r="CT49" i="25"/>
  <c r="CF5" i="25"/>
  <c r="CI5" i="25" s="1"/>
  <c r="CT35" i="25"/>
  <c r="CT17" i="25"/>
  <c r="CT52" i="25"/>
  <c r="CT21" i="25"/>
  <c r="CT48" i="25"/>
  <c r="CT119" i="25"/>
  <c r="CT148" i="25"/>
  <c r="CT134" i="25"/>
  <c r="CT102" i="25"/>
  <c r="CT105" i="25"/>
  <c r="CT95" i="25"/>
  <c r="CT92" i="25"/>
  <c r="CF6" i="25"/>
  <c r="CT138" i="25"/>
  <c r="CT83" i="25"/>
  <c r="CT117" i="25"/>
  <c r="CT81" i="25"/>
  <c r="CT97" i="25"/>
  <c r="CT107" i="25"/>
  <c r="CT104" i="25"/>
  <c r="CT118" i="25"/>
  <c r="CT135" i="25"/>
  <c r="CT145" i="25"/>
  <c r="CT132" i="25"/>
  <c r="CT144" i="25"/>
  <c r="CT139" i="25"/>
  <c r="CT141" i="25"/>
  <c r="CT143" i="25"/>
  <c r="CT129" i="25"/>
  <c r="CT140" i="25"/>
  <c r="CT87" i="25"/>
  <c r="CT85" i="25"/>
  <c r="CT98" i="25"/>
  <c r="CT100" i="25"/>
  <c r="CT78" i="25"/>
  <c r="CF7" i="25"/>
  <c r="CT89" i="25"/>
  <c r="CT82" i="25"/>
  <c r="CT99" i="25"/>
  <c r="CT84" i="25"/>
  <c r="CT110" i="25"/>
  <c r="CT77" i="25"/>
  <c r="CT115" i="25"/>
  <c r="CT96" i="25"/>
  <c r="CT79" i="25"/>
  <c r="CT90" i="25"/>
  <c r="CT121" i="25"/>
  <c r="CT101" i="25"/>
  <c r="CT86" i="25"/>
  <c r="CT94" i="25"/>
  <c r="BR59" i="25"/>
  <c r="I4" i="25"/>
  <c r="AH5" i="25"/>
  <c r="A2" i="25" a="1"/>
  <c r="CT45" i="25" l="1"/>
  <c r="CT71" i="25"/>
  <c r="CI6" i="25"/>
  <c r="CI7" i="25" s="1"/>
  <c r="CT14" i="25"/>
  <c r="CT19" i="25"/>
  <c r="CT15" i="25"/>
  <c r="CT37" i="25"/>
  <c r="CT41" i="25"/>
  <c r="CT128" i="25"/>
  <c r="CT5" i="25"/>
  <c r="CJ5" i="25"/>
  <c r="CT13" i="25"/>
  <c r="CT26" i="25"/>
  <c r="CT16" i="25"/>
  <c r="CT30" i="25"/>
  <c r="CT33" i="25"/>
  <c r="CT9" i="25"/>
  <c r="CT34" i="25"/>
  <c r="CT69" i="25"/>
  <c r="CT32" i="25"/>
  <c r="CT24" i="25"/>
  <c r="CT10" i="25"/>
  <c r="CT31" i="25"/>
  <c r="CT7" i="25"/>
  <c r="CT70" i="25"/>
  <c r="CT39" i="25"/>
  <c r="CT12" i="25"/>
  <c r="CT28" i="25"/>
  <c r="CT8" i="25"/>
  <c r="CT46" i="25"/>
  <c r="CT106" i="25"/>
  <c r="CT91" i="25"/>
  <c r="CT40" i="25"/>
  <c r="CT6" i="25"/>
  <c r="CT93" i="25"/>
  <c r="CT137" i="25"/>
  <c r="CT125" i="25"/>
  <c r="CT75" i="25"/>
  <c r="CT124" i="25"/>
  <c r="CT80" i="25"/>
  <c r="CT122" i="25"/>
  <c r="CT76" i="25"/>
  <c r="CT123" i="25"/>
  <c r="CT55" i="25"/>
  <c r="CT36" i="25"/>
  <c r="CT51" i="25"/>
  <c r="CT67" i="25"/>
  <c r="CT54" i="25"/>
  <c r="CT116" i="25"/>
  <c r="CT53" i="25"/>
  <c r="CT88" i="25"/>
  <c r="CT103" i="25"/>
  <c r="CT120" i="25"/>
  <c r="CT111" i="25"/>
  <c r="CT73" i="25"/>
  <c r="CT56" i="25"/>
  <c r="CT11" i="25"/>
  <c r="CT68" i="25"/>
  <c r="CT22" i="25"/>
  <c r="CT42" i="25"/>
  <c r="A2" i="25"/>
  <c r="AH6" i="25" a="1"/>
  <c r="AH6" i="25" s="1"/>
  <c r="AK5" i="25"/>
  <c r="AL5" i="25"/>
  <c r="AM5" i="25"/>
  <c r="AN5" i="25"/>
  <c r="AO5" i="25"/>
  <c r="AP5" i="25"/>
  <c r="AQ5" i="25"/>
  <c r="AR5" i="25"/>
  <c r="AS5" i="25"/>
  <c r="AT5" i="25"/>
  <c r="AU5" i="25"/>
  <c r="AI5" i="25"/>
  <c r="AV15" i="25"/>
  <c r="AW3" i="25"/>
  <c r="CT59" i="25" l="1"/>
  <c r="CT44" i="25"/>
  <c r="CT58" i="25"/>
  <c r="CT114" i="25"/>
  <c r="CT113" i="25"/>
  <c r="CT127" i="25"/>
  <c r="CT57" i="25"/>
  <c r="CT43" i="25"/>
  <c r="CT126" i="25"/>
  <c r="CT112" i="25"/>
  <c r="CT74" i="25"/>
  <c r="AJ15" i="25"/>
  <c r="AK15" i="25"/>
  <c r="AF7" i="25" l="1"/>
  <c r="AV12" i="25"/>
  <c r="AV13" i="25"/>
  <c r="AV7" i="25"/>
  <c r="AV9" i="25"/>
  <c r="AV11" i="25"/>
  <c r="AV14" i="25"/>
  <c r="AV8" i="25"/>
  <c r="AV10" i="25"/>
  <c r="AV6" i="25"/>
  <c r="AV5" i="25"/>
  <c r="AF13" i="25"/>
  <c r="AF9" i="25"/>
  <c r="AE10" i="25"/>
  <c r="AG6" i="25"/>
  <c r="AE6" i="25"/>
  <c r="AG14" i="25"/>
  <c r="AE14" i="25"/>
  <c r="AG13" i="25"/>
  <c r="AG9" i="25"/>
  <c r="AE13" i="25"/>
  <c r="AG12" i="25"/>
  <c r="AG8" i="25"/>
  <c r="AE5" i="25"/>
  <c r="AE12" i="25"/>
  <c r="AE8" i="25"/>
  <c r="AG15" i="25"/>
  <c r="AG11" i="25"/>
  <c r="AG7" i="25"/>
  <c r="AE9" i="25"/>
  <c r="AG5" i="25"/>
  <c r="AE15" i="25"/>
  <c r="AE11" i="25"/>
  <c r="AE7" i="25"/>
  <c r="AG10" i="25"/>
  <c r="AF11" i="25" l="1"/>
  <c r="AF15" i="25"/>
  <c r="AF12" i="25"/>
  <c r="AF8" i="25"/>
  <c r="AF6" i="25"/>
  <c r="AF10" i="25"/>
  <c r="AF5" i="25"/>
  <c r="AJ5" i="25" s="1"/>
  <c r="AF14" i="25"/>
  <c r="AJ6" i="25"/>
  <c r="AJ10" i="25"/>
  <c r="AJ11" i="25"/>
  <c r="AK11" i="25"/>
  <c r="AJ7" i="25"/>
  <c r="AJ13" i="25"/>
  <c r="AK13" i="25"/>
  <c r="AJ8" i="25"/>
  <c r="AJ12" i="25"/>
  <c r="AK12" i="25"/>
  <c r="AK7" i="25"/>
  <c r="AJ14" i="25"/>
  <c r="AJ9" i="25"/>
  <c r="AK9" i="25"/>
  <c r="AK6" i="25"/>
  <c r="AK10" i="25"/>
  <c r="AK8" i="25"/>
  <c r="AK14" i="25"/>
  <c r="X53" i="25" l="1"/>
  <c r="X54" i="25"/>
  <c r="X55" i="25"/>
  <c r="X56" i="25"/>
  <c r="X57" i="25"/>
  <c r="X58" i="25"/>
  <c r="X59" i="25"/>
  <c r="Y52" i="25"/>
  <c r="Y53" i="25"/>
  <c r="Y54" i="25"/>
  <c r="Y55" i="25"/>
  <c r="Y56" i="25"/>
  <c r="Y57" i="25"/>
  <c r="Y58" i="25"/>
  <c r="Y59" i="25"/>
  <c r="R5" i="25"/>
  <c r="R6" i="25"/>
  <c r="R7" i="25"/>
  <c r="R8" i="25"/>
  <c r="R9" i="25"/>
  <c r="R10" i="25"/>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4" i="25"/>
  <c r="AM3" i="25" a="1"/>
  <c r="AM3" i="25" s="1"/>
  <c r="AM2" i="25" s="1"/>
  <c r="I148" i="25" l="1"/>
  <c r="I136" i="25"/>
  <c r="I124" i="25"/>
  <c r="I112" i="25"/>
  <c r="I100" i="25"/>
  <c r="I88" i="25"/>
  <c r="I76" i="25"/>
  <c r="I64" i="25"/>
  <c r="I52" i="25"/>
  <c r="I40" i="25"/>
  <c r="I28" i="25"/>
  <c r="I16" i="25"/>
  <c r="I147" i="25"/>
  <c r="I135" i="25"/>
  <c r="I123" i="25"/>
  <c r="I111" i="25"/>
  <c r="I99" i="25"/>
  <c r="I87" i="25"/>
  <c r="I75" i="25"/>
  <c r="I63" i="25"/>
  <c r="I51" i="25"/>
  <c r="I39" i="25"/>
  <c r="I27" i="25"/>
  <c r="I15" i="25"/>
  <c r="I146" i="25"/>
  <c r="I134" i="25"/>
  <c r="I122" i="25"/>
  <c r="I110" i="25"/>
  <c r="I98" i="25"/>
  <c r="I86" i="25"/>
  <c r="I74" i="25"/>
  <c r="I62" i="25"/>
  <c r="I50" i="25"/>
  <c r="I38" i="25"/>
  <c r="I26" i="25"/>
  <c r="I14" i="25"/>
  <c r="I145" i="25"/>
  <c r="I133" i="25"/>
  <c r="I121" i="25"/>
  <c r="I109" i="25"/>
  <c r="I97" i="25"/>
  <c r="I85" i="25"/>
  <c r="I73" i="25"/>
  <c r="I61" i="25"/>
  <c r="I49" i="25"/>
  <c r="I37" i="25"/>
  <c r="I25" i="25"/>
  <c r="I13" i="25"/>
  <c r="I144" i="25"/>
  <c r="I132" i="25"/>
  <c r="I120" i="25"/>
  <c r="I108" i="25"/>
  <c r="I96" i="25"/>
  <c r="I84" i="25"/>
  <c r="I72" i="25"/>
  <c r="I60" i="25"/>
  <c r="I48" i="25"/>
  <c r="I36" i="25"/>
  <c r="I24" i="25"/>
  <c r="I12" i="25"/>
  <c r="I143" i="25"/>
  <c r="I131" i="25"/>
  <c r="I119" i="25"/>
  <c r="I107" i="25"/>
  <c r="I95" i="25"/>
  <c r="I83" i="25"/>
  <c r="I71" i="25"/>
  <c r="I59" i="25"/>
  <c r="I47" i="25"/>
  <c r="I35" i="25"/>
  <c r="I23" i="25"/>
  <c r="I11" i="25"/>
  <c r="I142" i="25"/>
  <c r="I130" i="25"/>
  <c r="I118" i="25"/>
  <c r="I106" i="25"/>
  <c r="I94" i="25"/>
  <c r="I82" i="25"/>
  <c r="I70" i="25"/>
  <c r="I58" i="25"/>
  <c r="I46" i="25"/>
  <c r="I34" i="25"/>
  <c r="I22" i="25"/>
  <c r="I10" i="25"/>
  <c r="I9" i="25"/>
  <c r="I141" i="25"/>
  <c r="I129" i="25"/>
  <c r="I117" i="25"/>
  <c r="I105" i="25"/>
  <c r="I93" i="25"/>
  <c r="I81" i="25"/>
  <c r="I69" i="25"/>
  <c r="I57" i="25"/>
  <c r="I45" i="25"/>
  <c r="I33" i="25"/>
  <c r="I21" i="25"/>
  <c r="I140" i="25"/>
  <c r="I128" i="25"/>
  <c r="I116" i="25"/>
  <c r="I104" i="25"/>
  <c r="I92" i="25"/>
  <c r="I80" i="25"/>
  <c r="I68" i="25"/>
  <c r="I56" i="25"/>
  <c r="I44" i="25"/>
  <c r="I32" i="25"/>
  <c r="I20" i="25"/>
  <c r="I8" i="25"/>
  <c r="I139" i="25"/>
  <c r="I127" i="25"/>
  <c r="I103" i="25"/>
  <c r="I91" i="25"/>
  <c r="I79" i="25"/>
  <c r="I67" i="25"/>
  <c r="I55" i="25"/>
  <c r="I43" i="25"/>
  <c r="I31" i="25"/>
  <c r="I19" i="25"/>
  <c r="I7" i="25"/>
  <c r="I150" i="25"/>
  <c r="I138" i="25"/>
  <c r="I126" i="25"/>
  <c r="I114" i="25"/>
  <c r="I102" i="25"/>
  <c r="I90" i="25"/>
  <c r="I78" i="25"/>
  <c r="I66" i="25"/>
  <c r="I54" i="25"/>
  <c r="I42" i="25"/>
  <c r="I30" i="25"/>
  <c r="I18" i="25"/>
  <c r="I6" i="25"/>
  <c r="J6" i="25" s="1"/>
  <c r="I115" i="25"/>
  <c r="I149" i="25"/>
  <c r="I137" i="25"/>
  <c r="I125" i="25"/>
  <c r="I113" i="25"/>
  <c r="I101" i="25"/>
  <c r="I89" i="25"/>
  <c r="I77" i="25"/>
  <c r="I65" i="25"/>
  <c r="I53" i="25"/>
  <c r="I41" i="25"/>
  <c r="I29" i="25"/>
  <c r="I17" i="25"/>
  <c r="I5" i="25"/>
  <c r="AT2" i="25"/>
  <c r="AO2" i="25"/>
  <c r="AS2" i="25"/>
  <c r="AR2" i="25"/>
  <c r="AQ2" i="25"/>
  <c r="AP2" i="25"/>
  <c r="AN2" i="25"/>
  <c r="AU2" i="25"/>
  <c r="AX5" i="25" l="1" a="1"/>
  <c r="AX5" i="25" s="1"/>
  <c r="AX3" i="25" a="1"/>
  <c r="AX3" i="25" s="1"/>
  <c r="J19" i="25"/>
  <c r="K19" i="25"/>
  <c r="J32" i="25"/>
  <c r="K32" i="25"/>
  <c r="J45" i="25"/>
  <c r="K45" i="25"/>
  <c r="J34" i="25"/>
  <c r="K34" i="25"/>
  <c r="J36" i="25"/>
  <c r="K36" i="25"/>
  <c r="J77" i="25"/>
  <c r="K77" i="25"/>
  <c r="J54" i="25"/>
  <c r="K54" i="25"/>
  <c r="J31" i="25"/>
  <c r="K31" i="25"/>
  <c r="J44" i="25"/>
  <c r="K44" i="25"/>
  <c r="J57" i="25"/>
  <c r="K57" i="25"/>
  <c r="J46" i="25"/>
  <c r="K46" i="25"/>
  <c r="J47" i="25"/>
  <c r="K47" i="25"/>
  <c r="J48" i="25"/>
  <c r="K48" i="25"/>
  <c r="J49" i="25"/>
  <c r="K49" i="25"/>
  <c r="J50" i="25"/>
  <c r="K50" i="25"/>
  <c r="J51" i="25"/>
  <c r="K51" i="25"/>
  <c r="J52" i="25"/>
  <c r="K52" i="25"/>
  <c r="J7" i="25"/>
  <c r="K7" i="25"/>
  <c r="J24" i="25"/>
  <c r="K24" i="25"/>
  <c r="J89" i="25"/>
  <c r="K89" i="25"/>
  <c r="J66" i="25"/>
  <c r="K66" i="25"/>
  <c r="J43" i="25"/>
  <c r="K43" i="25"/>
  <c r="J56" i="25"/>
  <c r="K56" i="25"/>
  <c r="J69" i="25"/>
  <c r="K69" i="25"/>
  <c r="J58" i="25"/>
  <c r="K58" i="25"/>
  <c r="J59" i="25"/>
  <c r="K59" i="25"/>
  <c r="J60" i="25"/>
  <c r="K60" i="25"/>
  <c r="J61" i="25"/>
  <c r="K61" i="25"/>
  <c r="J62" i="25"/>
  <c r="K62" i="25"/>
  <c r="J63" i="25"/>
  <c r="K63" i="25"/>
  <c r="J64" i="25"/>
  <c r="K64" i="25"/>
  <c r="J28" i="25"/>
  <c r="K28" i="25"/>
  <c r="J38" i="25"/>
  <c r="K38" i="25"/>
  <c r="J101" i="25"/>
  <c r="K101" i="25"/>
  <c r="J78" i="25"/>
  <c r="K78" i="25"/>
  <c r="J55" i="25"/>
  <c r="K55" i="25"/>
  <c r="J68" i="25"/>
  <c r="K68" i="25"/>
  <c r="J81" i="25"/>
  <c r="K81" i="25"/>
  <c r="J70" i="25"/>
  <c r="K70" i="25"/>
  <c r="J71" i="25"/>
  <c r="K71" i="25"/>
  <c r="J72" i="25"/>
  <c r="K72" i="25"/>
  <c r="J73" i="25"/>
  <c r="K73" i="25"/>
  <c r="J74" i="25"/>
  <c r="K74" i="25"/>
  <c r="J75" i="25"/>
  <c r="K75" i="25"/>
  <c r="J76" i="25"/>
  <c r="K76" i="25"/>
  <c r="J27" i="25"/>
  <c r="K27" i="25"/>
  <c r="J113" i="25"/>
  <c r="K113" i="25"/>
  <c r="J90" i="25"/>
  <c r="K90" i="25"/>
  <c r="J67" i="25"/>
  <c r="K67" i="25"/>
  <c r="J80" i="25"/>
  <c r="K80" i="25"/>
  <c r="J93" i="25"/>
  <c r="K93" i="25"/>
  <c r="J82" i="25"/>
  <c r="K82" i="25"/>
  <c r="J83" i="25"/>
  <c r="K83" i="25"/>
  <c r="J84" i="25"/>
  <c r="K84" i="25"/>
  <c r="J85" i="25"/>
  <c r="K85" i="25"/>
  <c r="J86" i="25"/>
  <c r="K86" i="25"/>
  <c r="J87" i="25"/>
  <c r="K87" i="25"/>
  <c r="J88" i="25"/>
  <c r="K88" i="25"/>
  <c r="J25" i="25"/>
  <c r="K25" i="25"/>
  <c r="J37" i="25"/>
  <c r="K37" i="25"/>
  <c r="J125" i="25"/>
  <c r="K125" i="25"/>
  <c r="J102" i="25"/>
  <c r="K102" i="25"/>
  <c r="J79" i="25"/>
  <c r="K79" i="25"/>
  <c r="J92" i="25"/>
  <c r="K92" i="25"/>
  <c r="J105" i="25"/>
  <c r="K105" i="25"/>
  <c r="J94" i="25"/>
  <c r="K94" i="25"/>
  <c r="J95" i="25"/>
  <c r="K95" i="25"/>
  <c r="J96" i="25"/>
  <c r="K96" i="25"/>
  <c r="J97" i="25"/>
  <c r="K97" i="25"/>
  <c r="J98" i="25"/>
  <c r="K98" i="25"/>
  <c r="J99" i="25"/>
  <c r="K99" i="25"/>
  <c r="J100" i="25"/>
  <c r="K100" i="25"/>
  <c r="J53" i="25"/>
  <c r="K53" i="25"/>
  <c r="J22" i="25"/>
  <c r="K22" i="25"/>
  <c r="J42" i="25"/>
  <c r="K42" i="25"/>
  <c r="J137" i="25"/>
  <c r="K137" i="25"/>
  <c r="J114" i="25"/>
  <c r="K114" i="25"/>
  <c r="J91" i="25"/>
  <c r="K91" i="25"/>
  <c r="J104" i="25"/>
  <c r="K104" i="25"/>
  <c r="J117" i="25"/>
  <c r="K117" i="25"/>
  <c r="J106" i="25"/>
  <c r="K106" i="25"/>
  <c r="J107" i="25"/>
  <c r="K107" i="25"/>
  <c r="J108" i="25"/>
  <c r="K108" i="25"/>
  <c r="J109" i="25"/>
  <c r="K109" i="25"/>
  <c r="J110" i="25"/>
  <c r="K110" i="25"/>
  <c r="J111" i="25"/>
  <c r="K111" i="25"/>
  <c r="J112" i="25"/>
  <c r="K112" i="25"/>
  <c r="J35" i="25"/>
  <c r="K35" i="25"/>
  <c r="J5" i="25"/>
  <c r="K5" i="25"/>
  <c r="J149" i="25"/>
  <c r="K149" i="25"/>
  <c r="J126" i="25"/>
  <c r="K126" i="25"/>
  <c r="J103" i="25"/>
  <c r="K103" i="25"/>
  <c r="J116" i="25"/>
  <c r="K116" i="25"/>
  <c r="J129" i="25"/>
  <c r="K129" i="25"/>
  <c r="J118" i="25"/>
  <c r="K118" i="25"/>
  <c r="J119" i="25"/>
  <c r="K119" i="25"/>
  <c r="J120" i="25"/>
  <c r="K120" i="25"/>
  <c r="J121" i="25"/>
  <c r="K121" i="25"/>
  <c r="J122" i="25"/>
  <c r="K122" i="25"/>
  <c r="J123" i="25"/>
  <c r="K123" i="25"/>
  <c r="J124" i="25"/>
  <c r="K124" i="25"/>
  <c r="J30" i="25"/>
  <c r="K30" i="25"/>
  <c r="J33" i="25"/>
  <c r="K33" i="25"/>
  <c r="J40" i="25"/>
  <c r="K40" i="25"/>
  <c r="J17" i="25"/>
  <c r="K17" i="25"/>
  <c r="J115" i="25"/>
  <c r="K115" i="25"/>
  <c r="J138" i="25"/>
  <c r="K138" i="25"/>
  <c r="J127" i="25"/>
  <c r="K127" i="25"/>
  <c r="J128" i="25"/>
  <c r="K128" i="25"/>
  <c r="J141" i="25"/>
  <c r="K141" i="25"/>
  <c r="J130" i="25"/>
  <c r="K130" i="25"/>
  <c r="J131" i="25"/>
  <c r="K131" i="25"/>
  <c r="J132" i="25"/>
  <c r="K132" i="25"/>
  <c r="J133" i="25"/>
  <c r="K133" i="25"/>
  <c r="J134" i="25"/>
  <c r="K134" i="25"/>
  <c r="J135" i="25"/>
  <c r="K135" i="25"/>
  <c r="J136" i="25"/>
  <c r="K136" i="25"/>
  <c r="J20" i="25"/>
  <c r="K20" i="25"/>
  <c r="J23" i="25"/>
  <c r="K23" i="25"/>
  <c r="J39" i="25"/>
  <c r="K39" i="25"/>
  <c r="J29" i="25"/>
  <c r="K29" i="25"/>
  <c r="K6" i="25"/>
  <c r="J150" i="25"/>
  <c r="K150" i="25"/>
  <c r="J139" i="25"/>
  <c r="K139" i="25"/>
  <c r="J140" i="25"/>
  <c r="K140" i="25"/>
  <c r="J9" i="25"/>
  <c r="K9" i="25"/>
  <c r="J142" i="25"/>
  <c r="K142" i="25"/>
  <c r="J143" i="25"/>
  <c r="K143" i="25"/>
  <c r="J144" i="25"/>
  <c r="K144" i="25"/>
  <c r="J145" i="25"/>
  <c r="K145" i="25"/>
  <c r="J146" i="25"/>
  <c r="K146" i="25"/>
  <c r="J147" i="25"/>
  <c r="K147" i="25"/>
  <c r="J148" i="25"/>
  <c r="K148" i="25"/>
  <c r="J26" i="25"/>
  <c r="K26" i="25"/>
  <c r="J65" i="25"/>
  <c r="K65" i="25"/>
  <c r="J41" i="25"/>
  <c r="K41" i="25"/>
  <c r="J18" i="25"/>
  <c r="K18" i="25"/>
  <c r="J4" i="25"/>
  <c r="K4" i="25"/>
  <c r="J8" i="25"/>
  <c r="K8" i="25"/>
  <c r="J21" i="25"/>
  <c r="K21" i="25"/>
  <c r="J10" i="25"/>
  <c r="K10" i="25"/>
  <c r="J11" i="25"/>
  <c r="K11" i="25"/>
  <c r="J12" i="25"/>
  <c r="K12" i="25"/>
  <c r="J13" i="25"/>
  <c r="K13" i="25"/>
  <c r="J14" i="25"/>
  <c r="K14" i="25"/>
  <c r="J15" i="25"/>
  <c r="K15" i="25"/>
  <c r="J16" i="25"/>
  <c r="K16" i="25"/>
  <c r="DI5" i="25" l="1" a="1"/>
  <c r="DI5" i="25" s="1"/>
  <c r="L4" i="25" a="1"/>
  <c r="L4" i="25" l="1"/>
  <c r="O4" i="25" s="1" a="1"/>
  <c r="Y51" i="25" l="1"/>
  <c r="Z52" i="25"/>
  <c r="AA52" i="25" s="1"/>
  <c r="W52" i="25"/>
  <c r="X52" i="25"/>
  <c r="W27" i="25"/>
  <c r="Y9" i="25"/>
  <c r="W25" i="25"/>
  <c r="Y5" i="25"/>
  <c r="Y17" i="25"/>
  <c r="Y29" i="25"/>
  <c r="Y41" i="25"/>
  <c r="W41" i="25"/>
  <c r="W29" i="25"/>
  <c r="W17" i="25"/>
  <c r="W5" i="25"/>
  <c r="Z15" i="25"/>
  <c r="AA15" i="25" s="1"/>
  <c r="Z27" i="25"/>
  <c r="AA27" i="25" s="1"/>
  <c r="Z39" i="25"/>
  <c r="AA39" i="25" s="1"/>
  <c r="Z51" i="25"/>
  <c r="AA51" i="25" s="1"/>
  <c r="Z41" i="25"/>
  <c r="AA41" i="25" s="1"/>
  <c r="Y33" i="25"/>
  <c r="W13" i="25"/>
  <c r="Y6" i="25"/>
  <c r="Y18" i="25"/>
  <c r="Y30" i="25"/>
  <c r="Y42" i="25"/>
  <c r="W40" i="25"/>
  <c r="W28" i="25"/>
  <c r="W16" i="25"/>
  <c r="W4" i="25"/>
  <c r="Z16" i="25"/>
  <c r="AA16" i="25" s="1"/>
  <c r="Z28" i="25"/>
  <c r="AA28" i="25" s="1"/>
  <c r="Z40" i="25"/>
  <c r="AA40" i="25" s="1"/>
  <c r="W39" i="25"/>
  <c r="W15" i="25"/>
  <c r="Z19" i="25"/>
  <c r="AA19" i="25" s="1"/>
  <c r="Y8" i="25"/>
  <c r="Y20" i="25"/>
  <c r="Y32" i="25"/>
  <c r="Y44" i="25"/>
  <c r="W50" i="25"/>
  <c r="W38" i="25"/>
  <c r="W26" i="25"/>
  <c r="W14" i="25"/>
  <c r="Z6" i="25"/>
  <c r="AA6" i="25" s="1"/>
  <c r="Z18" i="25"/>
  <c r="AA18" i="25" s="1"/>
  <c r="Z30" i="25"/>
  <c r="AA30" i="25" s="1"/>
  <c r="Z42" i="25"/>
  <c r="AA42" i="25" s="1"/>
  <c r="Z31" i="25"/>
  <c r="AA31" i="25" s="1"/>
  <c r="Y10" i="25"/>
  <c r="Y22" i="25"/>
  <c r="Y34" i="25"/>
  <c r="Y46" i="25"/>
  <c r="W48" i="25"/>
  <c r="W36" i="25"/>
  <c r="W24" i="25"/>
  <c r="W12" i="25"/>
  <c r="Z8" i="25"/>
  <c r="AA8" i="25" s="1"/>
  <c r="Z20" i="25"/>
  <c r="AA20" i="25" s="1"/>
  <c r="Z32" i="25"/>
  <c r="AA32" i="25" s="1"/>
  <c r="Z44" i="25"/>
  <c r="AA44" i="25" s="1"/>
  <c r="Y11" i="25"/>
  <c r="Y23" i="25"/>
  <c r="Y35" i="25"/>
  <c r="Y47" i="25"/>
  <c r="W47" i="25"/>
  <c r="W35" i="25"/>
  <c r="W23" i="25"/>
  <c r="W11" i="25"/>
  <c r="Z9" i="25"/>
  <c r="AA9" i="25" s="1"/>
  <c r="Z21" i="25"/>
  <c r="AA21" i="25" s="1"/>
  <c r="Z33" i="25"/>
  <c r="AA33" i="25" s="1"/>
  <c r="Z45" i="25"/>
  <c r="AA45" i="25" s="1"/>
  <c r="Z34" i="25"/>
  <c r="AA34" i="25" s="1"/>
  <c r="Y7" i="25"/>
  <c r="Z17" i="25"/>
  <c r="AA17" i="25" s="1"/>
  <c r="W49" i="25"/>
  <c r="Y12" i="25"/>
  <c r="Y24" i="25"/>
  <c r="Y36" i="25"/>
  <c r="Y48" i="25"/>
  <c r="W46" i="25"/>
  <c r="W34" i="25"/>
  <c r="W22" i="25"/>
  <c r="W10" i="25"/>
  <c r="Z10" i="25"/>
  <c r="AA10" i="25" s="1"/>
  <c r="Z22" i="25"/>
  <c r="AA22" i="25" s="1"/>
  <c r="Z46" i="25"/>
  <c r="AA46" i="25" s="1"/>
  <c r="Y43" i="25"/>
  <c r="Z7" i="25"/>
  <c r="AA7" i="25" s="1"/>
  <c r="Y13" i="25"/>
  <c r="Y25" i="25"/>
  <c r="Y37" i="25"/>
  <c r="Y49" i="25"/>
  <c r="W45" i="25"/>
  <c r="W33" i="25"/>
  <c r="W21" i="25"/>
  <c r="W9" i="25"/>
  <c r="Z11" i="25"/>
  <c r="AA11" i="25" s="1"/>
  <c r="Z23" i="25"/>
  <c r="AA23" i="25" s="1"/>
  <c r="Z35" i="25"/>
  <c r="AA35" i="25" s="1"/>
  <c r="Z47" i="25"/>
  <c r="AA47" i="25" s="1"/>
  <c r="Y19" i="25"/>
  <c r="Z29" i="25"/>
  <c r="AA29" i="25" s="1"/>
  <c r="Y45" i="25"/>
  <c r="W37" i="25"/>
  <c r="Y14" i="25"/>
  <c r="Y26" i="25"/>
  <c r="Y38" i="25"/>
  <c r="Y50" i="25"/>
  <c r="W44" i="25"/>
  <c r="W32" i="25"/>
  <c r="W20" i="25"/>
  <c r="W8" i="25"/>
  <c r="Z12" i="25"/>
  <c r="AA12" i="25" s="1"/>
  <c r="Z24" i="25"/>
  <c r="AA24" i="25" s="1"/>
  <c r="Z36" i="25"/>
  <c r="AA36" i="25" s="1"/>
  <c r="Z48" i="25"/>
  <c r="AA48" i="25" s="1"/>
  <c r="Y31" i="25"/>
  <c r="Y21" i="25"/>
  <c r="Y15" i="25"/>
  <c r="Y27" i="25"/>
  <c r="Y39" i="25"/>
  <c r="W43" i="25"/>
  <c r="W31" i="25"/>
  <c r="W19" i="25"/>
  <c r="W7" i="25"/>
  <c r="Z13" i="25"/>
  <c r="AA13" i="25" s="1"/>
  <c r="Z25" i="25"/>
  <c r="AA25" i="25" s="1"/>
  <c r="Z37" i="25"/>
  <c r="AA37" i="25" s="1"/>
  <c r="Z49" i="25"/>
  <c r="AA49" i="25" s="1"/>
  <c r="Y4" i="25"/>
  <c r="Y16" i="25"/>
  <c r="Y28" i="25"/>
  <c r="Y40" i="25"/>
  <c r="W42" i="25"/>
  <c r="W30" i="25"/>
  <c r="W18" i="25"/>
  <c r="W6" i="25"/>
  <c r="Z14" i="25"/>
  <c r="AA14" i="25" s="1"/>
  <c r="Z26" i="25"/>
  <c r="AA26" i="25" s="1"/>
  <c r="Z38" i="25"/>
  <c r="AA38" i="25" s="1"/>
  <c r="Z50" i="25"/>
  <c r="AA50" i="25" s="1"/>
  <c r="W51" i="25"/>
  <c r="Z5" i="25"/>
  <c r="AA5" i="25" s="1"/>
  <c r="Z43" i="25"/>
  <c r="AA43" i="25" s="1"/>
  <c r="X7" i="25"/>
  <c r="X8" i="25" s="1"/>
  <c r="X20" i="25"/>
  <c r="X33" i="25"/>
  <c r="X9" i="25"/>
  <c r="X21" i="25"/>
  <c r="X34" i="25"/>
  <c r="X35" i="25" s="1"/>
  <c r="X49" i="25"/>
  <c r="X10" i="25"/>
  <c r="X22" i="25"/>
  <c r="X50" i="25"/>
  <c r="X11" i="25"/>
  <c r="X23" i="25"/>
  <c r="X36" i="25"/>
  <c r="X37" i="25" s="1"/>
  <c r="X51" i="25"/>
  <c r="X12" i="25"/>
  <c r="X24" i="25"/>
  <c r="X38" i="25"/>
  <c r="X13" i="25"/>
  <c r="X25" i="25"/>
  <c r="X39" i="25"/>
  <c r="X14" i="25"/>
  <c r="X26" i="25"/>
  <c r="X27" i="25" s="1"/>
  <c r="X40" i="25"/>
  <c r="X19" i="25"/>
  <c r="X15" i="25"/>
  <c r="X16" i="25" s="1"/>
  <c r="X28" i="25"/>
  <c r="X41" i="25"/>
  <c r="X42" i="25" s="1"/>
  <c r="X43" i="25" s="1"/>
  <c r="X32" i="25"/>
  <c r="X29" i="25"/>
  <c r="X17" i="25"/>
  <c r="X30" i="25"/>
  <c r="X44" i="25"/>
  <c r="X5" i="25"/>
  <c r="X6" i="25" s="1"/>
  <c r="X18" i="25"/>
  <c r="X31" i="25"/>
  <c r="X45" i="25"/>
  <c r="X46" i="25" s="1"/>
  <c r="X47" i="25" s="1"/>
  <c r="X48" i="25" s="1"/>
  <c r="O4" i="25"/>
  <c r="Z4" i="25" s="1"/>
  <c r="AA4" i="25" s="1"/>
  <c r="AW20" i="25" l="1" a="1"/>
  <c r="AW20" i="25" s="1"/>
  <c r="Z3" i="25"/>
  <c r="S4" i="25"/>
  <c r="V4" i="25"/>
  <c r="V5" i="25" s="1"/>
  <c r="V6" i="25" s="1"/>
  <c r="V7" i="25" s="1"/>
  <c r="V8" i="25" s="1"/>
  <c r="V9" i="25" s="1"/>
  <c r="V10" i="25" s="1"/>
  <c r="V11" i="25" s="1"/>
  <c r="V12" i="25" s="1"/>
  <c r="V13" i="25" s="1"/>
  <c r="V14" i="25" s="1"/>
  <c r="V15" i="25" s="1"/>
  <c r="V16" i="25" s="1"/>
  <c r="V17" i="25" s="1"/>
  <c r="V18" i="25" s="1"/>
  <c r="V19" i="25" s="1"/>
  <c r="V20" i="25" s="1"/>
  <c r="V21" i="25" s="1"/>
  <c r="V22" i="25" s="1"/>
  <c r="V23" i="25" s="1"/>
  <c r="V24" i="25" s="1"/>
  <c r="V25" i="25" s="1"/>
  <c r="V26" i="25" s="1"/>
  <c r="V27" i="25" s="1"/>
  <c r="V28" i="25" s="1"/>
  <c r="V29" i="25" s="1"/>
  <c r="V30" i="25" s="1"/>
  <c r="V31" i="25" s="1"/>
  <c r="V32" i="25" s="1"/>
  <c r="V33" i="25" s="1"/>
  <c r="V34" i="25" s="1"/>
  <c r="V35" i="25" s="1"/>
  <c r="V36" i="25" s="1"/>
  <c r="V37" i="25" s="1"/>
  <c r="V38" i="25" s="1"/>
  <c r="V39" i="25" s="1"/>
  <c r="V40" i="25" s="1"/>
  <c r="V41" i="25" s="1"/>
  <c r="V42" i="25" s="1"/>
  <c r="V43" i="25" s="1"/>
  <c r="V44" i="25" s="1"/>
  <c r="V45" i="25" s="1"/>
  <c r="V46" i="25" s="1"/>
  <c r="V47" i="25" s="1"/>
  <c r="V48" i="25" s="1"/>
  <c r="V49" i="25" s="1"/>
  <c r="V50" i="25" s="1"/>
  <c r="V51" i="25" s="1"/>
  <c r="V52" i="25" s="1"/>
  <c r="V53" i="25" s="1"/>
  <c r="V54" i="25" s="1"/>
  <c r="V55" i="25" s="1"/>
  <c r="V56" i="25" s="1"/>
  <c r="V57" i="25" s="1"/>
  <c r="V58" i="25" s="1"/>
  <c r="V59" i="25" s="1"/>
  <c r="U4" i="25"/>
  <c r="U5" i="25" s="1"/>
  <c r="U6" i="25" s="1"/>
  <c r="U7" i="25" s="1"/>
  <c r="U8" i="25" s="1"/>
  <c r="U9" i="25" s="1"/>
  <c r="U10" i="25" s="1"/>
  <c r="U11" i="25" s="1"/>
  <c r="U12" i="25" s="1"/>
  <c r="U13" i="25" s="1"/>
  <c r="U14" i="25" s="1"/>
  <c r="U15" i="25" s="1"/>
  <c r="U16" i="25" s="1"/>
  <c r="U17" i="25" s="1"/>
  <c r="U18" i="25" s="1"/>
  <c r="U19" i="25" s="1"/>
  <c r="U20" i="25" s="1"/>
  <c r="U21" i="25" s="1"/>
  <c r="U22" i="25" s="1"/>
  <c r="U23" i="25" s="1"/>
  <c r="U24" i="25" s="1"/>
  <c r="U25" i="25" s="1"/>
  <c r="U26" i="25" s="1"/>
  <c r="U27" i="25" s="1"/>
  <c r="U28" i="25" s="1"/>
  <c r="U29" i="25" s="1"/>
  <c r="U30" i="25" s="1"/>
  <c r="U31" i="25" s="1"/>
  <c r="U32" i="25" s="1"/>
  <c r="U33" i="25" s="1"/>
  <c r="U34" i="25" s="1"/>
  <c r="U35" i="25" s="1"/>
  <c r="U36" i="25" s="1"/>
  <c r="U37" i="25" s="1"/>
  <c r="U38" i="25" s="1"/>
  <c r="U39" i="25" s="1"/>
  <c r="U40" i="25" s="1"/>
  <c r="U41" i="25" s="1"/>
  <c r="U42" i="25" s="1"/>
  <c r="U43" i="25" s="1"/>
  <c r="U44" i="25" s="1"/>
  <c r="U45" i="25" s="1"/>
  <c r="U46" i="25" s="1"/>
  <c r="U47" i="25" s="1"/>
  <c r="U48" i="25" s="1"/>
  <c r="U49" i="25" s="1"/>
  <c r="U50" i="25" s="1"/>
  <c r="U51" i="25" s="1"/>
  <c r="U52" i="25" s="1"/>
  <c r="U53" i="25" s="1"/>
  <c r="U54" i="25" s="1"/>
  <c r="U55" i="25" s="1"/>
  <c r="U56" i="25" s="1"/>
  <c r="U57" i="25" s="1"/>
  <c r="U58" i="25" s="1"/>
  <c r="U59" i="25" s="1"/>
  <c r="X4" i="25"/>
  <c r="T4" i="25"/>
  <c r="T5" i="25" s="1"/>
  <c r="T6" i="25" s="1"/>
  <c r="T7" i="25" s="1"/>
  <c r="T8" i="25" s="1"/>
  <c r="T9" i="25" s="1"/>
  <c r="T10" i="25" s="1"/>
  <c r="T11" i="25" s="1"/>
  <c r="T12" i="25" s="1"/>
  <c r="T13" i="25" s="1"/>
  <c r="T14" i="25" s="1"/>
  <c r="T15" i="25" s="1"/>
  <c r="T16" i="25" s="1"/>
  <c r="T17" i="25" s="1"/>
  <c r="T18" i="25" s="1"/>
  <c r="T19" i="25" s="1"/>
  <c r="T20" i="25" s="1"/>
  <c r="T21" i="25" s="1"/>
  <c r="T22" i="25" s="1"/>
  <c r="T23" i="25" s="1"/>
  <c r="T24" i="25" s="1"/>
  <c r="T25" i="25" s="1"/>
  <c r="T26" i="25" s="1"/>
  <c r="T27" i="25" s="1"/>
  <c r="T28" i="25" s="1"/>
  <c r="T29" i="25" s="1"/>
  <c r="T30" i="25" s="1"/>
  <c r="T31" i="25" s="1"/>
  <c r="T32" i="25" s="1"/>
  <c r="T33" i="25" s="1"/>
  <c r="T34" i="25" s="1"/>
  <c r="T35" i="25" s="1"/>
  <c r="T36" i="25" s="1"/>
  <c r="T37" i="25" s="1"/>
  <c r="T38" i="25" s="1"/>
  <c r="T39" i="25" s="1"/>
  <c r="T40" i="25" s="1"/>
  <c r="T41" i="25" s="1"/>
  <c r="T42" i="25" s="1"/>
  <c r="T43" i="25" s="1"/>
  <c r="T44" i="25" s="1"/>
  <c r="T45" i="25" s="1"/>
  <c r="T46" i="25" s="1"/>
  <c r="T47" i="25" s="1"/>
  <c r="T48" i="25" s="1"/>
  <c r="T49" i="25" s="1"/>
  <c r="T50" i="25" s="1"/>
  <c r="T51" i="25" s="1"/>
  <c r="T52" i="25" s="1"/>
  <c r="T53" i="25" s="1"/>
  <c r="T54" i="25" s="1"/>
  <c r="T55" i="25" s="1"/>
  <c r="T56" i="25" s="1"/>
  <c r="T57" i="25" s="1"/>
  <c r="T58" i="25" s="1"/>
  <c r="T59" i="25" s="1"/>
  <c r="S5" i="25" l="1"/>
  <c r="S6" i="25" s="1"/>
  <c r="S7" i="25" s="1"/>
  <c r="S8" i="25" s="1"/>
  <c r="S9" i="25" s="1"/>
  <c r="S10" i="25" s="1"/>
  <c r="S11" i="25" s="1"/>
  <c r="S12" i="25" s="1"/>
  <c r="S13" i="25" s="1"/>
  <c r="S14" i="25" s="1"/>
  <c r="S15" i="25" s="1"/>
  <c r="S16" i="25" s="1"/>
  <c r="S17" i="25" s="1"/>
  <c r="S18" i="25" s="1"/>
  <c r="S19" i="25" s="1"/>
  <c r="S20" i="25" s="1"/>
  <c r="S21" i="25" s="1"/>
  <c r="S22" i="25" s="1"/>
  <c r="S23" i="25" s="1"/>
  <c r="S24" i="25" s="1"/>
  <c r="S25" i="25" s="1"/>
  <c r="S26" i="25" s="1"/>
  <c r="S27" i="25" s="1"/>
  <c r="S28" i="25" s="1"/>
  <c r="S29" i="25" s="1"/>
  <c r="S30" i="25" s="1"/>
  <c r="S31" i="25" s="1"/>
  <c r="S32" i="25" s="1"/>
  <c r="S33" i="25" s="1"/>
  <c r="S34" i="25" s="1"/>
  <c r="S35" i="25" s="1"/>
  <c r="S36" i="25" s="1"/>
  <c r="S37" i="25" s="1"/>
  <c r="S38" i="25" s="1"/>
  <c r="S39" i="25" s="1"/>
  <c r="S40" i="25" s="1"/>
  <c r="S41" i="25" s="1"/>
  <c r="S42" i="25" s="1"/>
  <c r="S43" i="25" s="1"/>
  <c r="S44" i="25" s="1"/>
  <c r="S45" i="25" s="1"/>
  <c r="S46" i="25" s="1"/>
  <c r="S47" i="25" s="1"/>
  <c r="S48" i="25" s="1"/>
  <c r="S49" i="25" s="1"/>
  <c r="S50" i="25" s="1"/>
  <c r="S51" i="25" s="1"/>
  <c r="S52" i="25" s="1"/>
  <c r="S53" i="25" s="1"/>
  <c r="S54" i="25" s="1"/>
  <c r="S55" i="25" s="1"/>
  <c r="S56" i="25" s="1"/>
  <c r="S57" i="25" s="1"/>
  <c r="S58" i="25" s="1"/>
  <c r="S59" i="25" s="1"/>
  <c r="AC161" i="25"/>
  <c r="AE20" i="25" l="1" a="1"/>
  <c r="AC102" i="25"/>
  <c r="AC166" i="25"/>
  <c r="AC120" i="25"/>
  <c r="AC106" i="25"/>
  <c r="AC158" i="25"/>
  <c r="AC128" i="25"/>
  <c r="AC112" i="25"/>
  <c r="AC108" i="25"/>
  <c r="AC137" i="25"/>
  <c r="AC122" i="25"/>
  <c r="AC94" i="25"/>
  <c r="AC115" i="25"/>
  <c r="AC154" i="25"/>
  <c r="AC109" i="25"/>
  <c r="AC99" i="25"/>
  <c r="AC152" i="25"/>
  <c r="AC132" i="25"/>
  <c r="AC139" i="25"/>
  <c r="AC86" i="25"/>
  <c r="AC127" i="25"/>
  <c r="AC82" i="25"/>
  <c r="AC76" i="25"/>
  <c r="AC131" i="25"/>
  <c r="AC91" i="25"/>
  <c r="AC116" i="25"/>
  <c r="AC95" i="25"/>
  <c r="AC98" i="25"/>
  <c r="AC118" i="25"/>
  <c r="AC104" i="25"/>
  <c r="AC88" i="25"/>
  <c r="AC125" i="25"/>
  <c r="AC143" i="25"/>
  <c r="AC103" i="25"/>
  <c r="AC145" i="25"/>
  <c r="AC84" i="25"/>
  <c r="AC101" i="25"/>
  <c r="AC138" i="25"/>
  <c r="AC147" i="25"/>
  <c r="AC133" i="25"/>
  <c r="AC77" i="25"/>
  <c r="AC119" i="25"/>
  <c r="AC141" i="25"/>
  <c r="AC79" i="25"/>
  <c r="AC153" i="25"/>
  <c r="AC90" i="25"/>
  <c r="AC159" i="25"/>
  <c r="AC136" i="25"/>
  <c r="AC146" i="25"/>
  <c r="AC96" i="25"/>
  <c r="AC157" i="25"/>
  <c r="AC114" i="25"/>
  <c r="AC123" i="25"/>
  <c r="AC121" i="25"/>
  <c r="AC140" i="25"/>
  <c r="AC148" i="25"/>
  <c r="AC107" i="25"/>
  <c r="AC129" i="25"/>
  <c r="AC164" i="25"/>
  <c r="AC124" i="25"/>
  <c r="AC117" i="25"/>
  <c r="AC78" i="25"/>
  <c r="AC87" i="25"/>
  <c r="AC97" i="25"/>
  <c r="AC92" i="25"/>
  <c r="AC100" i="25"/>
  <c r="AC83" i="25"/>
  <c r="AC105" i="25"/>
  <c r="AC165" i="25"/>
  <c r="AC163" i="25"/>
  <c r="AC149" i="25"/>
  <c r="AC85" i="25"/>
  <c r="AC80" i="25"/>
  <c r="AC93" i="25"/>
  <c r="AC156" i="25"/>
  <c r="AC151" i="25"/>
  <c r="AC113" i="25"/>
  <c r="AC134" i="25"/>
  <c r="AC150" i="25"/>
  <c r="AC135" i="25"/>
  <c r="AC142" i="25"/>
  <c r="AC81" i="25"/>
  <c r="AC160" i="25"/>
  <c r="AC162" i="25"/>
  <c r="AC89" i="25"/>
  <c r="AC110" i="25"/>
  <c r="AC144" i="25"/>
  <c r="AC126" i="25"/>
  <c r="AC111" i="25"/>
  <c r="AC130" i="25"/>
  <c r="AC155" i="25"/>
  <c r="AE20" i="25" l="1"/>
  <c r="AD32" i="25"/>
  <c r="AD44" i="25"/>
  <c r="AV44" i="25" s="1" a="1"/>
  <c r="AV44" i="25" s="1"/>
  <c r="AD56" i="25"/>
  <c r="AD68" i="25"/>
  <c r="AV68" i="25" s="1" a="1"/>
  <c r="AV68" i="25" s="1"/>
  <c r="AD63" i="25"/>
  <c r="AV63" i="25" s="1" a="1"/>
  <c r="AV63" i="25" s="1"/>
  <c r="AD28" i="25"/>
  <c r="AV28" i="25" s="1" a="1"/>
  <c r="AV28" i="25" s="1"/>
  <c r="AD29" i="25"/>
  <c r="AV29" i="25" s="1" a="1"/>
  <c r="AV29" i="25" s="1"/>
  <c r="AD42" i="25"/>
  <c r="AV42" i="25" s="1" a="1"/>
  <c r="AV42" i="25" s="1"/>
  <c r="AD21" i="25"/>
  <c r="AV21" i="25" s="1" a="1"/>
  <c r="AV21" i="25" s="1"/>
  <c r="AD33" i="25"/>
  <c r="AV33" i="25" s="1" a="1"/>
  <c r="AV33" i="25" s="1"/>
  <c r="AD45" i="25"/>
  <c r="AV45" i="25" s="1" a="1"/>
  <c r="AV45" i="25" s="1"/>
  <c r="AD57" i="25"/>
  <c r="AD69" i="25"/>
  <c r="AD39" i="25"/>
  <c r="AD52" i="25"/>
  <c r="AV52" i="25" s="1" a="1"/>
  <c r="AV52" i="25" s="1"/>
  <c r="AD30" i="25"/>
  <c r="AD22" i="25"/>
  <c r="AV22" i="25" s="1" a="1"/>
  <c r="AV22" i="25" s="1"/>
  <c r="AD34" i="25"/>
  <c r="AV34" i="25" s="1" a="1"/>
  <c r="AV34" i="25" s="1"/>
  <c r="AD46" i="25"/>
  <c r="AV46" i="25" s="1" a="1"/>
  <c r="AV46" i="25" s="1"/>
  <c r="AD58" i="25"/>
  <c r="AV58" i="25" s="1" a="1"/>
  <c r="AV58" i="25" s="1"/>
  <c r="AD70" i="25"/>
  <c r="AV70" i="25" s="1" a="1"/>
  <c r="AV70" i="25" s="1"/>
  <c r="AD51" i="25"/>
  <c r="AV51" i="25" s="1" a="1"/>
  <c r="AV51" i="25" s="1"/>
  <c r="AD64" i="25"/>
  <c r="AV64" i="25" s="1" a="1"/>
  <c r="AV64" i="25" s="1"/>
  <c r="AD65" i="25"/>
  <c r="AD66" i="25"/>
  <c r="AV66" i="25" s="1" a="1"/>
  <c r="AV66" i="25" s="1"/>
  <c r="AD23" i="25"/>
  <c r="AV23" i="25" s="1" a="1"/>
  <c r="AV23" i="25" s="1"/>
  <c r="AD35" i="25"/>
  <c r="AV35" i="25" s="1" a="1"/>
  <c r="AV35" i="25" s="1"/>
  <c r="AD47" i="25"/>
  <c r="AD59" i="25"/>
  <c r="AV59" i="25" s="1" a="1"/>
  <c r="AV59" i="25" s="1"/>
  <c r="AD71" i="25"/>
  <c r="AV71" i="25" s="1" a="1"/>
  <c r="AV71" i="25" s="1"/>
  <c r="AD27" i="25"/>
  <c r="AD40" i="25"/>
  <c r="AV40" i="25" s="1" a="1"/>
  <c r="AV40" i="25" s="1"/>
  <c r="AD53" i="25"/>
  <c r="AV53" i="25" s="1" a="1"/>
  <c r="AV53" i="25" s="1"/>
  <c r="AD54" i="25"/>
  <c r="AV54" i="25" s="1" a="1"/>
  <c r="AV54" i="25" s="1"/>
  <c r="AD24" i="25"/>
  <c r="AV24" i="25" s="1" a="1"/>
  <c r="AV24" i="25" s="1"/>
  <c r="AD36" i="25"/>
  <c r="AV36" i="25" s="1" a="1"/>
  <c r="AV36" i="25" s="1"/>
  <c r="AD48" i="25"/>
  <c r="AV48" i="25" s="1" a="1"/>
  <c r="AV48" i="25" s="1"/>
  <c r="AD60" i="25"/>
  <c r="AD72" i="25"/>
  <c r="AV72" i="25" s="1" a="1"/>
  <c r="AV72" i="25" s="1"/>
  <c r="AD75" i="25"/>
  <c r="AD41" i="25"/>
  <c r="AV41" i="25" s="1" a="1"/>
  <c r="AV41" i="25" s="1"/>
  <c r="AD25" i="25"/>
  <c r="AV25" i="25" s="1" a="1"/>
  <c r="AV25" i="25" s="1"/>
  <c r="AD37" i="25"/>
  <c r="AV37" i="25" s="1" a="1"/>
  <c r="AV37" i="25" s="1"/>
  <c r="AD49" i="25"/>
  <c r="AV49" i="25" s="1" a="1"/>
  <c r="AV49" i="25" s="1"/>
  <c r="AD61" i="25"/>
  <c r="AV61" i="25" s="1" a="1"/>
  <c r="AV61" i="25" s="1"/>
  <c r="AD73" i="25"/>
  <c r="AV73" i="25" s="1" a="1"/>
  <c r="AV73" i="25" s="1"/>
  <c r="AD26" i="25"/>
  <c r="AV26" i="25" s="1" a="1"/>
  <c r="AV26" i="25" s="1"/>
  <c r="AD38" i="25"/>
  <c r="AD50" i="25"/>
  <c r="AV50" i="25" s="1" a="1"/>
  <c r="AV50" i="25" s="1"/>
  <c r="AD62" i="25"/>
  <c r="AD74" i="25"/>
  <c r="AV74" i="25" s="1" a="1"/>
  <c r="AV74" i="25" s="1"/>
  <c r="AD31" i="25"/>
  <c r="AV31" i="25" s="1" a="1"/>
  <c r="AV31" i="25" s="1"/>
  <c r="AD43" i="25"/>
  <c r="AV43" i="25" s="1" a="1"/>
  <c r="AV43" i="25" s="1"/>
  <c r="AD55" i="25"/>
  <c r="AV55" i="25" s="1" a="1"/>
  <c r="AV55" i="25" s="1"/>
  <c r="AD67" i="25"/>
  <c r="AV67" i="25" s="1" a="1"/>
  <c r="AV67" i="25" s="1"/>
  <c r="AD20" i="25"/>
  <c r="AV20" i="25" s="1" a="1"/>
  <c r="AV20" i="25" s="1"/>
  <c r="AC35" i="25"/>
  <c r="AM35" i="25" s="1" a="1"/>
  <c r="AM35" i="25" s="1"/>
  <c r="AC41" i="25"/>
  <c r="AC60" i="25"/>
  <c r="AM60" i="25" s="1" a="1"/>
  <c r="AM60" i="25" s="1"/>
  <c r="AC42" i="25"/>
  <c r="AC33" i="25"/>
  <c r="AC63" i="25"/>
  <c r="AV65" i="25" a="1"/>
  <c r="AV65" i="25" s="1"/>
  <c r="AC47" i="25"/>
  <c r="AC64" i="25"/>
  <c r="AC30" i="25"/>
  <c r="AC40" i="25"/>
  <c r="AM40" i="25" s="1" a="1"/>
  <c r="AM40" i="25" s="1"/>
  <c r="AV32" i="25" a="1"/>
  <c r="AV32" i="25" s="1"/>
  <c r="AC26" i="25"/>
  <c r="AC48" i="25"/>
  <c r="AC39" i="25"/>
  <c r="AC21" i="25"/>
  <c r="AC74" i="25"/>
  <c r="AC38" i="25"/>
  <c r="AM38" i="25" s="1" a="1"/>
  <c r="AM38" i="25" s="1"/>
  <c r="AC23" i="25"/>
  <c r="AC56" i="25"/>
  <c r="AC36" i="25"/>
  <c r="AC61" i="25"/>
  <c r="AC62" i="25"/>
  <c r="AC32" i="25"/>
  <c r="AM32" i="25" s="1" a="1"/>
  <c r="AM32" i="25" s="1"/>
  <c r="AV27" i="25" a="1"/>
  <c r="AV27" i="25" s="1"/>
  <c r="AC53" i="25"/>
  <c r="AC20" i="25"/>
  <c r="AC46" i="25"/>
  <c r="AC75" i="25"/>
  <c r="AC72" i="25"/>
  <c r="AV39" i="25" a="1"/>
  <c r="AV39" i="25" s="1"/>
  <c r="AC43" i="25"/>
  <c r="AV69" i="25" a="1"/>
  <c r="AV69" i="25" s="1"/>
  <c r="AC67" i="25"/>
  <c r="AC70" i="25"/>
  <c r="AV47" i="25" a="1"/>
  <c r="AV47" i="25" s="1"/>
  <c r="AC51" i="25"/>
  <c r="AM51" i="25" s="1" a="1"/>
  <c r="AM51" i="25" s="1"/>
  <c r="AC54" i="25"/>
  <c r="AM54" i="25" s="1" a="1"/>
  <c r="AM54" i="25" s="1"/>
  <c r="AC34" i="25"/>
  <c r="AC65" i="25"/>
  <c r="AC31" i="25"/>
  <c r="AV60" i="25" a="1"/>
  <c r="AV60" i="25" s="1"/>
  <c r="AC49" i="25"/>
  <c r="AC52" i="25"/>
  <c r="AC22" i="25"/>
  <c r="AC73" i="25"/>
  <c r="AC69" i="25"/>
  <c r="AC57" i="25"/>
  <c r="AV75" i="25" a="1"/>
  <c r="AV75" i="25" s="1"/>
  <c r="AC58" i="25"/>
  <c r="AV57" i="25" a="1"/>
  <c r="AV57" i="25" s="1"/>
  <c r="AV38" i="25" a="1"/>
  <c r="AV38" i="25" s="1"/>
  <c r="AC37" i="25"/>
  <c r="AC50" i="25"/>
  <c r="AC44" i="25"/>
  <c r="AC68" i="25"/>
  <c r="AC66" i="25"/>
  <c r="AC29" i="25"/>
  <c r="AV62" i="25" a="1"/>
  <c r="AV62" i="25" s="1"/>
  <c r="AC27" i="25"/>
  <c r="AM27" i="25" s="1" a="1"/>
  <c r="AM27" i="25" s="1"/>
  <c r="AC45" i="25"/>
  <c r="AC24" i="25"/>
  <c r="AM24" i="25" s="1" a="1"/>
  <c r="AM24" i="25" s="1"/>
  <c r="AV56" i="25" a="1"/>
  <c r="AV56" i="25" s="1"/>
  <c r="AV30" i="25" a="1"/>
  <c r="AV30" i="25" s="1"/>
  <c r="AC55" i="25"/>
  <c r="AC25" i="25"/>
  <c r="AC59" i="25"/>
  <c r="AC28" i="25"/>
  <c r="AC71" i="25"/>
  <c r="AM42" i="25" a="1"/>
  <c r="AM42" i="25" s="1"/>
  <c r="D63" i="18"/>
  <c r="M41" i="9"/>
  <c r="M39" i="9"/>
  <c r="M37" i="9"/>
  <c r="M35" i="9"/>
  <c r="M33" i="9"/>
  <c r="M31" i="9"/>
  <c r="M29" i="9"/>
  <c r="M27" i="9"/>
  <c r="M8" i="9"/>
  <c r="G55" i="18"/>
  <c r="H55" i="18"/>
  <c r="I55" i="18"/>
  <c r="J55" i="18"/>
  <c r="C48" i="9"/>
  <c r="E43" i="18"/>
  <c r="K43" i="18"/>
  <c r="J43" i="18"/>
  <c r="I43" i="18"/>
  <c r="H43" i="18"/>
  <c r="G43" i="18"/>
  <c r="F43" i="18"/>
  <c r="I10" i="14"/>
  <c r="AO28" i="25" l="1" a="1"/>
  <c r="AO28" i="25" s="1"/>
  <c r="AQ28" i="25" a="1"/>
  <c r="AQ28" i="25" s="1"/>
  <c r="AP28" i="25" a="1"/>
  <c r="AP28" i="25" s="1"/>
  <c r="AR28" i="25" a="1"/>
  <c r="AR28" i="25" s="1"/>
  <c r="AS28" i="25" a="1"/>
  <c r="AS28" i="25" s="1"/>
  <c r="AN28" i="25" a="1"/>
  <c r="AN28" i="25" s="1"/>
  <c r="AN47" i="25" a="1"/>
  <c r="AN47" i="25" s="1"/>
  <c r="AO47" i="25" a="1"/>
  <c r="AO47" i="25" s="1"/>
  <c r="AP47" i="25" a="1"/>
  <c r="AP47" i="25" s="1"/>
  <c r="AQ47" i="25" a="1"/>
  <c r="AQ47" i="25" s="1"/>
  <c r="AR47" i="25" a="1"/>
  <c r="AR47" i="25" s="1"/>
  <c r="AS47" i="25" a="1"/>
  <c r="AS47" i="25" s="1"/>
  <c r="AM25" i="25" a="1"/>
  <c r="AM25" i="25" s="1"/>
  <c r="AR25" i="25" a="1"/>
  <c r="AR25" i="25" s="1"/>
  <c r="AS25" i="25" a="1"/>
  <c r="AS25" i="25" s="1"/>
  <c r="AT25" i="25" a="1"/>
  <c r="AT25" i="25" s="1"/>
  <c r="AU25" i="25" a="1"/>
  <c r="AU25" i="25" s="1"/>
  <c r="AN25" i="25" a="1"/>
  <c r="AN25" i="25" s="1"/>
  <c r="AP25" i="25" a="1"/>
  <c r="AP25" i="25" s="1"/>
  <c r="AQ25" i="25" a="1"/>
  <c r="AQ25" i="25" s="1"/>
  <c r="AO25" i="25" a="1"/>
  <c r="AO25" i="25" s="1"/>
  <c r="AM47" i="25" a="1"/>
  <c r="AM47" i="25" s="1"/>
  <c r="AR71" i="25" a="1"/>
  <c r="AR71" i="25" s="1"/>
  <c r="AS71" i="25" a="1"/>
  <c r="AS71" i="25" s="1"/>
  <c r="AN71" i="25" a="1"/>
  <c r="AN71" i="25" s="1"/>
  <c r="AO71" i="25" a="1"/>
  <c r="AO71" i="25" s="1"/>
  <c r="AT71" i="25" a="1"/>
  <c r="AT71" i="25" s="1"/>
  <c r="AP71" i="25" a="1"/>
  <c r="AP71" i="25" s="1"/>
  <c r="AQ71" i="25" a="1"/>
  <c r="AQ71" i="25" s="1"/>
  <c r="AU71" i="25" a="1"/>
  <c r="AU71" i="25" s="1"/>
  <c r="AN51" i="25" a="1"/>
  <c r="AN51" i="25" s="1"/>
  <c r="AS51" i="25" a="1"/>
  <c r="AS51" i="25" s="1"/>
  <c r="AO51" i="25" a="1"/>
  <c r="AO51" i="25" s="1"/>
  <c r="AP51" i="25" a="1"/>
  <c r="AP51" i="25" s="1"/>
  <c r="AQ51" i="25" a="1"/>
  <c r="AQ51" i="25" s="1"/>
  <c r="AR51" i="25" a="1"/>
  <c r="AR51" i="25" s="1"/>
  <c r="AQ32" i="25" a="1"/>
  <c r="AQ32" i="25" s="1"/>
  <c r="AT32" i="25" a="1"/>
  <c r="AT32" i="25" s="1"/>
  <c r="AU32" i="25" a="1"/>
  <c r="AU32" i="25" s="1"/>
  <c r="AN32" i="25" a="1"/>
  <c r="AN32" i="25" s="1"/>
  <c r="AO32" i="25" a="1"/>
  <c r="AO32" i="25" s="1"/>
  <c r="AP32" i="25" a="1"/>
  <c r="AP32" i="25" s="1"/>
  <c r="AR32" i="25" a="1"/>
  <c r="AR32" i="25" s="1"/>
  <c r="AS32" i="25" a="1"/>
  <c r="AS32" i="25" s="1"/>
  <c r="AP38" i="25" a="1"/>
  <c r="AP38" i="25" s="1"/>
  <c r="AQ38" i="25" a="1"/>
  <c r="AQ38" i="25" s="1"/>
  <c r="AN38" i="25" a="1"/>
  <c r="AN38" i="25" s="1"/>
  <c r="AO38" i="25" a="1"/>
  <c r="AO38" i="25" s="1"/>
  <c r="AR38" i="25" a="1"/>
  <c r="AR38" i="25" s="1"/>
  <c r="AS38" i="25" a="1"/>
  <c r="AS38" i="25" s="1"/>
  <c r="AM30" i="25" a="1"/>
  <c r="AM30" i="25" s="1"/>
  <c r="AR30" i="25" a="1"/>
  <c r="AR30" i="25" s="1"/>
  <c r="AN30" i="25" a="1"/>
  <c r="AN30" i="25" s="1"/>
  <c r="AQ30" i="25" a="1"/>
  <c r="AQ30" i="25" s="1"/>
  <c r="AS30" i="25" a="1"/>
  <c r="AS30" i="25" s="1"/>
  <c r="AO30" i="25" a="1"/>
  <c r="AO30" i="25" s="1"/>
  <c r="AP30" i="25" a="1"/>
  <c r="AP30" i="25" s="1"/>
  <c r="AP61" i="25" a="1"/>
  <c r="AP61" i="25" s="1"/>
  <c r="AR61" i="25" a="1"/>
  <c r="AR61" i="25" s="1"/>
  <c r="AQ61" i="25" a="1"/>
  <c r="AQ61" i="25" s="1"/>
  <c r="AS61" i="25" a="1"/>
  <c r="AS61" i="25" s="1"/>
  <c r="AN61" i="25" a="1"/>
  <c r="AN61" i="25" s="1"/>
  <c r="AO61" i="25" a="1"/>
  <c r="AO61" i="25" s="1"/>
  <c r="AM21" i="25" a="1"/>
  <c r="AM21" i="25" s="1"/>
  <c r="AN21" i="25" a="1"/>
  <c r="AN21" i="25" s="1"/>
  <c r="AU21" i="25" a="1"/>
  <c r="AU21" i="25" s="1"/>
  <c r="AO21" i="25" a="1"/>
  <c r="AO21" i="25" s="1"/>
  <c r="AR21" i="25" a="1"/>
  <c r="AR21" i="25" s="1"/>
  <c r="AP21" i="25" a="1"/>
  <c r="AP21" i="25" s="1"/>
  <c r="AQ21" i="25" a="1"/>
  <c r="AQ21" i="25" s="1"/>
  <c r="AS21" i="25" a="1"/>
  <c r="AS21" i="25" s="1"/>
  <c r="AT21" i="25" a="1"/>
  <c r="AT21" i="25" s="1"/>
  <c r="AQ35" i="25" a="1"/>
  <c r="AQ35" i="25" s="1"/>
  <c r="AO35" i="25" a="1"/>
  <c r="AO35" i="25" s="1"/>
  <c r="AP35" i="25" a="1"/>
  <c r="AP35" i="25" s="1"/>
  <c r="AN35" i="25" a="1"/>
  <c r="AN35" i="25" s="1"/>
  <c r="AR35" i="25" a="1"/>
  <c r="AR35" i="25" s="1"/>
  <c r="AS35" i="25" a="1"/>
  <c r="AS35" i="25" s="1"/>
  <c r="AM46" i="25" a="1"/>
  <c r="AM46" i="25" s="1"/>
  <c r="AP46" i="25" a="1"/>
  <c r="AP46" i="25" s="1"/>
  <c r="AR46" i="25" a="1"/>
  <c r="AR46" i="25" s="1"/>
  <c r="AQ46" i="25" a="1"/>
  <c r="AQ46" i="25" s="1"/>
  <c r="AS46" i="25" a="1"/>
  <c r="AS46" i="25" s="1"/>
  <c r="AN46" i="25" a="1"/>
  <c r="AN46" i="25" s="1"/>
  <c r="AO46" i="25" a="1"/>
  <c r="AO46" i="25" s="1"/>
  <c r="AO55" i="25" a="1"/>
  <c r="AO55" i="25" s="1"/>
  <c r="AP55" i="25" a="1"/>
  <c r="AP55" i="25" s="1"/>
  <c r="AR55" i="25" a="1"/>
  <c r="AR55" i="25" s="1"/>
  <c r="AQ55" i="25" a="1"/>
  <c r="AQ55" i="25" s="1"/>
  <c r="AS55" i="25" a="1"/>
  <c r="AS55" i="25" s="1"/>
  <c r="AN55" i="25" a="1"/>
  <c r="AN55" i="25" s="1"/>
  <c r="AT44" i="25" a="1"/>
  <c r="AT44" i="25" s="1"/>
  <c r="AU44" i="25" a="1"/>
  <c r="AU44" i="25" s="1"/>
  <c r="AO44" i="25" a="1"/>
  <c r="AO44" i="25" s="1"/>
  <c r="AP44" i="25" a="1"/>
  <c r="AP44" i="25" s="1"/>
  <c r="AN44" i="25" a="1"/>
  <c r="AN44" i="25" s="1"/>
  <c r="AR44" i="25" a="1"/>
  <c r="AR44" i="25" s="1"/>
  <c r="AS44" i="25" a="1"/>
  <c r="AS44" i="25" s="1"/>
  <c r="AQ44" i="25" a="1"/>
  <c r="AQ44" i="25" s="1"/>
  <c r="AO31" i="25" a="1"/>
  <c r="AO31" i="25" s="1"/>
  <c r="AQ31" i="25" a="1"/>
  <c r="AQ31" i="25" s="1"/>
  <c r="AP31" i="25" a="1"/>
  <c r="AP31" i="25" s="1"/>
  <c r="AR31" i="25" a="1"/>
  <c r="AR31" i="25" s="1"/>
  <c r="AS31" i="25" a="1"/>
  <c r="AS31" i="25" s="1"/>
  <c r="AN31" i="25" a="1"/>
  <c r="AN31" i="25" s="1"/>
  <c r="AN20" i="25" a="1"/>
  <c r="AN20" i="25" s="1"/>
  <c r="AR20" i="25" a="1"/>
  <c r="AR20" i="25" s="1"/>
  <c r="AS20" i="25" a="1"/>
  <c r="AS20" i="25" s="1"/>
  <c r="AT20" i="25" a="1"/>
  <c r="AT20" i="25" s="1"/>
  <c r="AQ20" i="25" a="1"/>
  <c r="AQ20" i="25" s="1"/>
  <c r="AO20" i="25" a="1"/>
  <c r="AO20" i="25" s="1"/>
  <c r="AP20" i="25" a="1"/>
  <c r="AP20" i="25" s="1"/>
  <c r="AU20" i="25" a="1"/>
  <c r="AU20" i="25" s="1"/>
  <c r="AM36" i="25" a="1"/>
  <c r="AM36" i="25" s="1"/>
  <c r="AN36" i="25" a="1"/>
  <c r="AN36" i="25" s="1"/>
  <c r="AO36" i="25" a="1"/>
  <c r="AO36" i="25" s="1"/>
  <c r="AS36" i="25" a="1"/>
  <c r="AS36" i="25" s="1"/>
  <c r="AP36" i="25" a="1"/>
  <c r="AP36" i="25" s="1"/>
  <c r="AQ36" i="25" a="1"/>
  <c r="AQ36" i="25" s="1"/>
  <c r="AR36" i="25" a="1"/>
  <c r="AR36" i="25" s="1"/>
  <c r="AN39" i="25" a="1"/>
  <c r="AN39" i="25" s="1"/>
  <c r="AT39" i="25" a="1"/>
  <c r="AT39" i="25" s="1"/>
  <c r="AO39" i="25" a="1"/>
  <c r="AO39" i="25" s="1"/>
  <c r="AP39" i="25" a="1"/>
  <c r="AP39" i="25" s="1"/>
  <c r="AQ39" i="25" a="1"/>
  <c r="AQ39" i="25" s="1"/>
  <c r="AR39" i="25" a="1"/>
  <c r="AR39" i="25" s="1"/>
  <c r="AS39" i="25" a="1"/>
  <c r="AS39" i="25" s="1"/>
  <c r="AO66" i="25" a="1"/>
  <c r="AO66" i="25" s="1"/>
  <c r="AQ66" i="25" a="1"/>
  <c r="AQ66" i="25" s="1"/>
  <c r="AP66" i="25" a="1"/>
  <c r="AP66" i="25" s="1"/>
  <c r="AR66" i="25" a="1"/>
  <c r="AR66" i="25" s="1"/>
  <c r="AS66" i="25" a="1"/>
  <c r="AS66" i="25" s="1"/>
  <c r="AT66" i="25" a="1"/>
  <c r="AT66" i="25" s="1"/>
  <c r="AU66" i="25" a="1"/>
  <c r="AU66" i="25" s="1"/>
  <c r="AN66" i="25" a="1"/>
  <c r="AN66" i="25" s="1"/>
  <c r="AT68" i="25" a="1"/>
  <c r="AT68" i="25" s="1"/>
  <c r="AR68" i="25" a="1"/>
  <c r="AR68" i="25" s="1"/>
  <c r="AN68" i="25" a="1"/>
  <c r="AN68" i="25" s="1"/>
  <c r="AS68" i="25" a="1"/>
  <c r="AS68" i="25" s="1"/>
  <c r="AO68" i="25" a="1"/>
  <c r="AO68" i="25" s="1"/>
  <c r="AP68" i="25" a="1"/>
  <c r="AP68" i="25" s="1"/>
  <c r="AQ68" i="25" a="1"/>
  <c r="AQ68" i="25" s="1"/>
  <c r="AU68" i="25" a="1"/>
  <c r="AU68" i="25" s="1"/>
  <c r="AO69" i="25" a="1"/>
  <c r="AO69" i="25" s="1"/>
  <c r="AQ69" i="25" a="1"/>
  <c r="AQ69" i="25" s="1"/>
  <c r="AP69" i="25" a="1"/>
  <c r="AP69" i="25" s="1"/>
  <c r="AR69" i="25" a="1"/>
  <c r="AR69" i="25" s="1"/>
  <c r="AS69" i="25" a="1"/>
  <c r="AS69" i="25" s="1"/>
  <c r="AT69" i="25" a="1"/>
  <c r="AT69" i="25" s="1"/>
  <c r="AU69" i="25" a="1"/>
  <c r="AU69" i="25" s="1"/>
  <c r="AN69" i="25" a="1"/>
  <c r="AN69" i="25" s="1"/>
  <c r="AP56" i="25" a="1"/>
  <c r="AP56" i="25" s="1"/>
  <c r="AQ56" i="25" a="1"/>
  <c r="AQ56" i="25" s="1"/>
  <c r="AO56" i="25" a="1"/>
  <c r="AO56" i="25" s="1"/>
  <c r="AN56" i="25" a="1"/>
  <c r="AN56" i="25" s="1"/>
  <c r="AR56" i="25" a="1"/>
  <c r="AR56" i="25" s="1"/>
  <c r="AS56" i="25" a="1"/>
  <c r="AS56" i="25" s="1"/>
  <c r="AN48" i="25" a="1"/>
  <c r="AN48" i="25" s="1"/>
  <c r="AO48" i="25" a="1"/>
  <c r="AO48" i="25" s="1"/>
  <c r="AP48" i="25" a="1"/>
  <c r="AP48" i="25" s="1"/>
  <c r="AQ48" i="25" a="1"/>
  <c r="AQ48" i="25" s="1"/>
  <c r="AR48" i="25" a="1"/>
  <c r="AR48" i="25" s="1"/>
  <c r="AS48" i="25" a="1"/>
  <c r="AS48" i="25" s="1"/>
  <c r="AS63" i="25" a="1"/>
  <c r="AS63" i="25" s="1"/>
  <c r="AO63" i="25" a="1"/>
  <c r="AO63" i="25" s="1"/>
  <c r="AP63" i="25" a="1"/>
  <c r="AP63" i="25" s="1"/>
  <c r="AQ63" i="25" a="1"/>
  <c r="AQ63" i="25" s="1"/>
  <c r="AR63" i="25" a="1"/>
  <c r="AR63" i="25" s="1"/>
  <c r="AN63" i="25" a="1"/>
  <c r="AN63" i="25" s="1"/>
  <c r="AR74" i="25" a="1"/>
  <c r="AR74" i="25" s="1"/>
  <c r="AT74" i="25" a="1"/>
  <c r="AT74" i="25" s="1"/>
  <c r="AN74" i="25" a="1"/>
  <c r="AN74" i="25" s="1"/>
  <c r="AO74" i="25" a="1"/>
  <c r="AO74" i="25" s="1"/>
  <c r="AS74" i="25" a="1"/>
  <c r="AS74" i="25" s="1"/>
  <c r="AP74" i="25" a="1"/>
  <c r="AP74" i="25" s="1"/>
  <c r="AQ74" i="25" a="1"/>
  <c r="AQ74" i="25" s="1"/>
  <c r="AU74" i="25" a="1"/>
  <c r="AU74" i="25" s="1"/>
  <c r="AM53" i="25" a="1"/>
  <c r="AM53" i="25" s="1"/>
  <c r="AT53" i="25" a="1"/>
  <c r="AT53" i="25" s="1"/>
  <c r="AU53" i="25" a="1"/>
  <c r="AU53" i="25" s="1"/>
  <c r="AN53" i="25" a="1"/>
  <c r="AN53" i="25" s="1"/>
  <c r="AQ53" i="25" a="1"/>
  <c r="AQ53" i="25" s="1"/>
  <c r="AO53" i="25" a="1"/>
  <c r="AO53" i="25" s="1"/>
  <c r="AR53" i="25" a="1"/>
  <c r="AR53" i="25" s="1"/>
  <c r="AS53" i="25" a="1"/>
  <c r="AS53" i="25" s="1"/>
  <c r="AP53" i="25" a="1"/>
  <c r="AP53" i="25" s="1"/>
  <c r="AP37" i="25" a="1"/>
  <c r="AP37" i="25" s="1"/>
  <c r="AR37" i="25" a="1"/>
  <c r="AR37" i="25" s="1"/>
  <c r="AQ37" i="25" a="1"/>
  <c r="AQ37" i="25" s="1"/>
  <c r="AS37" i="25" a="1"/>
  <c r="AS37" i="25" s="1"/>
  <c r="AN37" i="25" a="1"/>
  <c r="AN37" i="25" s="1"/>
  <c r="AO37" i="25" a="1"/>
  <c r="AO37" i="25" s="1"/>
  <c r="AS70" i="25" a="1"/>
  <c r="AS70" i="25" s="1"/>
  <c r="AU70" i="25" a="1"/>
  <c r="AU70" i="25" s="1"/>
  <c r="AT70" i="25" a="1"/>
  <c r="AT70" i="25" s="1"/>
  <c r="AO70" i="25" a="1"/>
  <c r="AO70" i="25" s="1"/>
  <c r="AN70" i="25" a="1"/>
  <c r="AN70" i="25" s="1"/>
  <c r="AQ70" i="25" a="1"/>
  <c r="AQ70" i="25" s="1"/>
  <c r="AR70" i="25" a="1"/>
  <c r="AR70" i="25" s="1"/>
  <c r="AP70" i="25" a="1"/>
  <c r="AP70" i="25" s="1"/>
  <c r="AR26" i="25" a="1"/>
  <c r="AR26" i="25" s="1"/>
  <c r="AS26" i="25" a="1"/>
  <c r="AS26" i="25" s="1"/>
  <c r="AO26" i="25" a="1"/>
  <c r="AO26" i="25" s="1"/>
  <c r="AN26" i="25" a="1"/>
  <c r="AN26" i="25" s="1"/>
  <c r="AP26" i="25" a="1"/>
  <c r="AP26" i="25" s="1"/>
  <c r="AQ26" i="25" a="1"/>
  <c r="AQ26" i="25" s="1"/>
  <c r="AN33" i="25" a="1"/>
  <c r="AN33" i="25" s="1"/>
  <c r="AS33" i="25" a="1"/>
  <c r="AS33" i="25" s="1"/>
  <c r="AO33" i="25" a="1"/>
  <c r="AO33" i="25" s="1"/>
  <c r="AT33" i="25" a="1"/>
  <c r="AT33" i="25" s="1"/>
  <c r="AP33" i="25" a="1"/>
  <c r="AP33" i="25" s="1"/>
  <c r="AQ33" i="25" a="1"/>
  <c r="AQ33" i="25" s="1"/>
  <c r="AR33" i="25" a="1"/>
  <c r="AR33" i="25" s="1"/>
  <c r="AU33" i="25" a="1"/>
  <c r="AU33" i="25" s="1"/>
  <c r="AP29" i="25" a="1"/>
  <c r="AP29" i="25" s="1"/>
  <c r="AS29" i="25" a="1"/>
  <c r="AS29" i="25" s="1"/>
  <c r="AN29" i="25" a="1"/>
  <c r="AN29" i="25" s="1"/>
  <c r="AO29" i="25" a="1"/>
  <c r="AO29" i="25" s="1"/>
  <c r="AQ29" i="25" a="1"/>
  <c r="AQ29" i="25" s="1"/>
  <c r="AR29" i="25" a="1"/>
  <c r="AR29" i="25" s="1"/>
  <c r="AO75" i="25" a="1"/>
  <c r="AO75" i="25" s="1"/>
  <c r="AQ75" i="25" a="1"/>
  <c r="AQ75" i="25" s="1"/>
  <c r="AP75" i="25" a="1"/>
  <c r="AP75" i="25" s="1"/>
  <c r="AR75" i="25" a="1"/>
  <c r="AR75" i="25" s="1"/>
  <c r="AS75" i="25" a="1"/>
  <c r="AS75" i="25" s="1"/>
  <c r="AT75" i="25" a="1"/>
  <c r="AT75" i="25" s="1"/>
  <c r="AU75" i="25" a="1"/>
  <c r="AU75" i="25" s="1"/>
  <c r="AN75" i="25" a="1"/>
  <c r="AN75" i="25" s="1"/>
  <c r="AN73" i="25" a="1"/>
  <c r="AN73" i="25" s="1"/>
  <c r="AS73" i="25" a="1"/>
  <c r="AS73" i="25" s="1"/>
  <c r="AU73" i="25" a="1"/>
  <c r="AU73" i="25" s="1"/>
  <c r="AP73" i="25" a="1"/>
  <c r="AP73" i="25" s="1"/>
  <c r="AT73" i="25" a="1"/>
  <c r="AT73" i="25" s="1"/>
  <c r="AQ73" i="25" a="1"/>
  <c r="AQ73" i="25" s="1"/>
  <c r="AR73" i="25" a="1"/>
  <c r="AR73" i="25" s="1"/>
  <c r="AO73" i="25" a="1"/>
  <c r="AO73" i="25" s="1"/>
  <c r="AR67" i="25" a="1"/>
  <c r="AR67" i="25" s="1"/>
  <c r="AS67" i="25" a="1"/>
  <c r="AS67" i="25" s="1"/>
  <c r="AT67" i="25" a="1"/>
  <c r="AT67" i="25" s="1"/>
  <c r="AU67" i="25" a="1"/>
  <c r="AU67" i="25" s="1"/>
  <c r="AP67" i="25" a="1"/>
  <c r="AP67" i="25" s="1"/>
  <c r="AN67" i="25" a="1"/>
  <c r="AN67" i="25" s="1"/>
  <c r="AO67" i="25" a="1"/>
  <c r="AO67" i="25" s="1"/>
  <c r="AQ67" i="25" a="1"/>
  <c r="AQ67" i="25" s="1"/>
  <c r="AN42" i="25" a="1"/>
  <c r="AN42" i="25" s="1"/>
  <c r="AO42" i="25" a="1"/>
  <c r="AO42" i="25" s="1"/>
  <c r="AP42" i="25" a="1"/>
  <c r="AP42" i="25" s="1"/>
  <c r="AQ42" i="25" a="1"/>
  <c r="AQ42" i="25" s="1"/>
  <c r="AR42" i="25" a="1"/>
  <c r="AR42" i="25" s="1"/>
  <c r="AS42" i="25" a="1"/>
  <c r="AS42" i="25" s="1"/>
  <c r="AT59" i="25" a="1"/>
  <c r="AT59" i="25" s="1"/>
  <c r="AO59" i="25" a="1"/>
  <c r="AO59" i="25" s="1"/>
  <c r="AU59" i="25" a="1"/>
  <c r="AU59" i="25" s="1"/>
  <c r="AP59" i="25" a="1"/>
  <c r="AP59" i="25" s="1"/>
  <c r="AQ59" i="25" a="1"/>
  <c r="AQ59" i="25" s="1"/>
  <c r="AN59" i="25" a="1"/>
  <c r="AN59" i="25" s="1"/>
  <c r="AR59" i="25" a="1"/>
  <c r="AR59" i="25" s="1"/>
  <c r="AS59" i="25" a="1"/>
  <c r="AS59" i="25" s="1"/>
  <c r="AS65" i="25" a="1"/>
  <c r="AS65" i="25" s="1"/>
  <c r="AT65" i="25" a="1"/>
  <c r="AT65" i="25" s="1"/>
  <c r="AU65" i="25" a="1"/>
  <c r="AU65" i="25" s="1"/>
  <c r="AP65" i="25" a="1"/>
  <c r="AP65" i="25" s="1"/>
  <c r="AO65" i="25" a="1"/>
  <c r="AO65" i="25" s="1"/>
  <c r="AQ65" i="25" a="1"/>
  <c r="AQ65" i="25" s="1"/>
  <c r="AN65" i="25" a="1"/>
  <c r="AN65" i="25" s="1"/>
  <c r="AR65" i="25" a="1"/>
  <c r="AR65" i="25" s="1"/>
  <c r="AM74" i="25" a="1"/>
  <c r="AM74" i="25" s="1"/>
  <c r="AN24" i="25" a="1"/>
  <c r="AN24" i="25" s="1"/>
  <c r="AP24" i="25" a="1"/>
  <c r="AP24" i="25" s="1"/>
  <c r="AO24" i="25" a="1"/>
  <c r="AO24" i="25" s="1"/>
  <c r="AQ24" i="25" a="1"/>
  <c r="AQ24" i="25" s="1"/>
  <c r="AR24" i="25" a="1"/>
  <c r="AR24" i="25" s="1"/>
  <c r="AS24" i="25" a="1"/>
  <c r="AS24" i="25" s="1"/>
  <c r="AT24" i="25" a="1"/>
  <c r="AT24" i="25" s="1"/>
  <c r="AU24" i="25" a="1"/>
  <c r="AU24" i="25" s="1"/>
  <c r="AP22" i="25" a="1"/>
  <c r="AP22" i="25" s="1"/>
  <c r="AQ22" i="25" a="1"/>
  <c r="AQ22" i="25" s="1"/>
  <c r="AS22" i="25" a="1"/>
  <c r="AS22" i="25" s="1"/>
  <c r="AN22" i="25" a="1"/>
  <c r="AN22" i="25" s="1"/>
  <c r="AO22" i="25" a="1"/>
  <c r="AO22" i="25" s="1"/>
  <c r="AR22" i="25" a="1"/>
  <c r="AR22" i="25" s="1"/>
  <c r="AN60" i="25" a="1"/>
  <c r="AN60" i="25" s="1"/>
  <c r="AT60" i="25" a="1"/>
  <c r="AT60" i="25" s="1"/>
  <c r="AS60" i="25" a="1"/>
  <c r="AS60" i="25" s="1"/>
  <c r="AU60" i="25" a="1"/>
  <c r="AU60" i="25" s="1"/>
  <c r="AO60" i="25" a="1"/>
  <c r="AO60" i="25" s="1"/>
  <c r="AP60" i="25" a="1"/>
  <c r="AP60" i="25" s="1"/>
  <c r="AQ60" i="25" a="1"/>
  <c r="AQ60" i="25" s="1"/>
  <c r="AR60" i="25" a="1"/>
  <c r="AR60" i="25" s="1"/>
  <c r="AN62" i="25" a="1"/>
  <c r="AN62" i="25" s="1"/>
  <c r="AP62" i="25" a="1"/>
  <c r="AP62" i="25" s="1"/>
  <c r="AO62" i="25" a="1"/>
  <c r="AO62" i="25" s="1"/>
  <c r="AQ62" i="25" a="1"/>
  <c r="AQ62" i="25" s="1"/>
  <c r="AR62" i="25" a="1"/>
  <c r="AR62" i="25" s="1"/>
  <c r="AS62" i="25" a="1"/>
  <c r="AS62" i="25" s="1"/>
  <c r="AP52" i="25" a="1"/>
  <c r="AP52" i="25" s="1"/>
  <c r="AQ52" i="25" a="1"/>
  <c r="AQ52" i="25" s="1"/>
  <c r="AR52" i="25" a="1"/>
  <c r="AR52" i="25" s="1"/>
  <c r="AS52" i="25" a="1"/>
  <c r="AS52" i="25" s="1"/>
  <c r="AN52" i="25" a="1"/>
  <c r="AN52" i="25" s="1"/>
  <c r="AO52" i="25" a="1"/>
  <c r="AO52" i="25" s="1"/>
  <c r="AM41" i="25" a="1"/>
  <c r="AM41" i="25" s="1"/>
  <c r="AS41" i="25" a="1"/>
  <c r="AS41" i="25" s="1"/>
  <c r="AO41" i="25" a="1"/>
  <c r="AO41" i="25" s="1"/>
  <c r="AQ41" i="25" a="1"/>
  <c r="AQ41" i="25" s="1"/>
  <c r="AP41" i="25" a="1"/>
  <c r="AP41" i="25" s="1"/>
  <c r="AN41" i="25" a="1"/>
  <c r="AN41" i="25" s="1"/>
  <c r="AR41" i="25" a="1"/>
  <c r="AR41" i="25" s="1"/>
  <c r="AO72" i="25" a="1"/>
  <c r="AO72" i="25" s="1"/>
  <c r="AQ72" i="25" a="1"/>
  <c r="AQ72" i="25" s="1"/>
  <c r="AP72" i="25" a="1"/>
  <c r="AP72" i="25" s="1"/>
  <c r="AR72" i="25" a="1"/>
  <c r="AR72" i="25" s="1"/>
  <c r="AS72" i="25" a="1"/>
  <c r="AS72" i="25" s="1"/>
  <c r="AT72" i="25" a="1"/>
  <c r="AT72" i="25" s="1"/>
  <c r="AU72" i="25" a="1"/>
  <c r="AU72" i="25" s="1"/>
  <c r="AN72" i="25" a="1"/>
  <c r="AN72" i="25" s="1"/>
  <c r="AO57" i="25" a="1"/>
  <c r="AO57" i="25" s="1"/>
  <c r="AR57" i="25" a="1"/>
  <c r="AR57" i="25" s="1"/>
  <c r="AP57" i="25" a="1"/>
  <c r="AP57" i="25" s="1"/>
  <c r="AQ57" i="25" a="1"/>
  <c r="AQ57" i="25" s="1"/>
  <c r="AS57" i="25" a="1"/>
  <c r="AS57" i="25" s="1"/>
  <c r="AN57" i="25" a="1"/>
  <c r="AN57" i="25" s="1"/>
  <c r="AN45" i="25" a="1"/>
  <c r="AN45" i="25" s="1"/>
  <c r="AS45" i="25" a="1"/>
  <c r="AS45" i="25" s="1"/>
  <c r="AO45" i="25" a="1"/>
  <c r="AO45" i="25" s="1"/>
  <c r="AP45" i="25" a="1"/>
  <c r="AP45" i="25" s="1"/>
  <c r="AQ45" i="25" a="1"/>
  <c r="AQ45" i="25" s="1"/>
  <c r="AR45" i="25" a="1"/>
  <c r="AR45" i="25" s="1"/>
  <c r="AP43" i="25" a="1"/>
  <c r="AP43" i="25" s="1"/>
  <c r="AR43" i="25" a="1"/>
  <c r="AR43" i="25" s="1"/>
  <c r="AQ43" i="25" a="1"/>
  <c r="AQ43" i="25" s="1"/>
  <c r="AS43" i="25" a="1"/>
  <c r="AS43" i="25" s="1"/>
  <c r="AT43" i="25" a="1"/>
  <c r="AT43" i="25" s="1"/>
  <c r="AU43" i="25" a="1"/>
  <c r="AU43" i="25" s="1"/>
  <c r="AN43" i="25" a="1"/>
  <c r="AN43" i="25" s="1"/>
  <c r="AO43" i="25" a="1"/>
  <c r="AO43" i="25" s="1"/>
  <c r="AM62" i="25" a="1"/>
  <c r="AM62" i="25" s="1"/>
  <c r="AP49" i="25" a="1"/>
  <c r="AP49" i="25" s="1"/>
  <c r="AR49" i="25" a="1"/>
  <c r="AR49" i="25" s="1"/>
  <c r="AQ49" i="25" a="1"/>
  <c r="AQ49" i="25" s="1"/>
  <c r="AS49" i="25" a="1"/>
  <c r="AS49" i="25" s="1"/>
  <c r="AN49" i="25" a="1"/>
  <c r="AN49" i="25" s="1"/>
  <c r="AO49" i="25" a="1"/>
  <c r="AO49" i="25" s="1"/>
  <c r="AP34" i="25" a="1"/>
  <c r="AP34" i="25" s="1"/>
  <c r="AQ34" i="25" a="1"/>
  <c r="AQ34" i="25" s="1"/>
  <c r="AR34" i="25" a="1"/>
  <c r="AR34" i="25" s="1"/>
  <c r="AS34" i="25" a="1"/>
  <c r="AS34" i="25" s="1"/>
  <c r="AN34" i="25" a="1"/>
  <c r="AN34" i="25" s="1"/>
  <c r="AO34" i="25" a="1"/>
  <c r="AO34" i="25" s="1"/>
  <c r="AM23" i="25" a="1"/>
  <c r="AM23" i="25" s="1"/>
  <c r="AO23" i="25" a="1"/>
  <c r="AO23" i="25" s="1"/>
  <c r="AQ23" i="25" a="1"/>
  <c r="AQ23" i="25" s="1"/>
  <c r="AP23" i="25" a="1"/>
  <c r="AP23" i="25" s="1"/>
  <c r="AN23" i="25" a="1"/>
  <c r="AN23" i="25" s="1"/>
  <c r="AR23" i="25" a="1"/>
  <c r="AR23" i="25" s="1"/>
  <c r="AS23" i="25" a="1"/>
  <c r="AS23" i="25" s="1"/>
  <c r="AP64" i="25" a="1"/>
  <c r="AP64" i="25" s="1"/>
  <c r="AR64" i="25" a="1"/>
  <c r="AR64" i="25" s="1"/>
  <c r="AQ64" i="25" a="1"/>
  <c r="AQ64" i="25" s="1"/>
  <c r="AS64" i="25" a="1"/>
  <c r="AS64" i="25" s="1"/>
  <c r="AN64" i="25" a="1"/>
  <c r="AN64" i="25" s="1"/>
  <c r="AO64" i="25" a="1"/>
  <c r="AO64" i="25" s="1"/>
  <c r="AT50" i="25" a="1"/>
  <c r="AT50" i="25" s="1"/>
  <c r="AO50" i="25" a="1"/>
  <c r="AO50" i="25" s="1"/>
  <c r="AP50" i="25" a="1"/>
  <c r="AP50" i="25" s="1"/>
  <c r="AN50" i="25" a="1"/>
  <c r="AN50" i="25" s="1"/>
  <c r="AR50" i="25" a="1"/>
  <c r="AR50" i="25" s="1"/>
  <c r="AS50" i="25" a="1"/>
  <c r="AS50" i="25" s="1"/>
  <c r="AQ50" i="25" a="1"/>
  <c r="AQ50" i="25" s="1"/>
  <c r="AM64" i="25" a="1"/>
  <c r="AM64" i="25" s="1"/>
  <c r="AR27" i="25" a="1"/>
  <c r="AR27" i="25" s="1"/>
  <c r="AS27" i="25" a="1"/>
  <c r="AS27" i="25" s="1"/>
  <c r="AN27" i="25" a="1"/>
  <c r="AN27" i="25" s="1"/>
  <c r="AO27" i="25" a="1"/>
  <c r="AO27" i="25" s="1"/>
  <c r="AP27" i="25" a="1"/>
  <c r="AP27" i="25" s="1"/>
  <c r="AQ27" i="25" a="1"/>
  <c r="AQ27" i="25" s="1"/>
  <c r="AP58" i="25" a="1"/>
  <c r="AP58" i="25" s="1"/>
  <c r="AQ58" i="25" a="1"/>
  <c r="AQ58" i="25" s="1"/>
  <c r="AR58" i="25" a="1"/>
  <c r="AR58" i="25" s="1"/>
  <c r="AS58" i="25" a="1"/>
  <c r="AS58" i="25" s="1"/>
  <c r="AN58" i="25" a="1"/>
  <c r="AN58" i="25" s="1"/>
  <c r="AO58" i="25" a="1"/>
  <c r="AO58" i="25" s="1"/>
  <c r="AN54" i="25" a="1"/>
  <c r="AN54" i="25" s="1"/>
  <c r="AS54" i="25" a="1"/>
  <c r="AS54" i="25" s="1"/>
  <c r="AU54" i="25" a="1"/>
  <c r="AU54" i="25" s="1"/>
  <c r="AO54" i="25" a="1"/>
  <c r="AO54" i="25" s="1"/>
  <c r="AT54" i="25" a="1"/>
  <c r="AT54" i="25" s="1"/>
  <c r="AP54" i="25" a="1"/>
  <c r="AP54" i="25" s="1"/>
  <c r="AQ54" i="25" a="1"/>
  <c r="AQ54" i="25" s="1"/>
  <c r="AR54" i="25" a="1"/>
  <c r="AR54" i="25" s="1"/>
  <c r="AP40" i="25" a="1"/>
  <c r="AP40" i="25" s="1"/>
  <c r="AR40" i="25" a="1"/>
  <c r="AR40" i="25" s="1"/>
  <c r="AQ40" i="25" a="1"/>
  <c r="AQ40" i="25" s="1"/>
  <c r="AS40" i="25" a="1"/>
  <c r="AS40" i="25" s="1"/>
  <c r="AT40" i="25" a="1"/>
  <c r="AT40" i="25" s="1"/>
  <c r="AN40" i="25" a="1"/>
  <c r="AN40" i="25" s="1"/>
  <c r="AO40" i="25" a="1"/>
  <c r="AO40" i="25" s="1"/>
  <c r="AM26" i="25" a="1"/>
  <c r="AM26" i="25" s="1"/>
  <c r="AM33" i="25" a="1"/>
  <c r="AM33" i="25" s="1"/>
  <c r="AM37" i="25" a="1"/>
  <c r="AM37" i="25" s="1"/>
  <c r="AM43" i="25" a="1"/>
  <c r="AM43" i="25" s="1"/>
  <c r="AM70" i="25" a="1"/>
  <c r="AM70" i="25" s="1"/>
  <c r="AM34" i="25" a="1"/>
  <c r="AM34" i="25" s="1"/>
  <c r="AM58" i="25" a="1"/>
  <c r="AM58" i="25" s="1"/>
  <c r="AM49" i="25" a="1"/>
  <c r="AM49" i="25" s="1"/>
  <c r="AM28" i="25" a="1"/>
  <c r="AM28" i="25" s="1"/>
  <c r="AM63" i="25" a="1"/>
  <c r="AM63" i="25" s="1"/>
  <c r="AM50" i="25" a="1"/>
  <c r="AM50" i="25" s="1"/>
  <c r="AM56" i="25" a="1"/>
  <c r="AM56" i="25" s="1"/>
  <c r="AM66" i="25" a="1"/>
  <c r="AM66" i="25" s="1"/>
  <c r="AM45" i="25" a="1"/>
  <c r="AM45" i="25" s="1"/>
  <c r="AM67" i="25" a="1"/>
  <c r="AM67" i="25" s="1"/>
  <c r="AM59" i="25" a="1"/>
  <c r="AM59" i="25" s="1"/>
  <c r="AM31" i="25" a="1"/>
  <c r="AM31" i="25" s="1"/>
  <c r="AM57" i="25" a="1"/>
  <c r="AM57" i="25" s="1"/>
  <c r="AM52" i="25" a="1"/>
  <c r="AM52" i="25" s="1"/>
  <c r="AM69" i="25" a="1"/>
  <c r="AM69" i="25" s="1"/>
  <c r="AM20" i="25" a="1"/>
  <c r="AM20" i="25" s="1"/>
  <c r="AM73" i="25" a="1"/>
  <c r="AM73" i="25" s="1"/>
  <c r="AM65" i="25" a="1"/>
  <c r="AM65" i="25" s="1"/>
  <c r="AM61" i="25" a="1"/>
  <c r="AM61" i="25" s="1"/>
  <c r="AM55" i="25" a="1"/>
  <c r="AM55" i="25" s="1"/>
  <c r="AM68" i="25" a="1"/>
  <c r="AM68" i="25" s="1"/>
  <c r="AM72" i="25" a="1"/>
  <c r="AM72" i="25" s="1"/>
  <c r="AM44" i="25" a="1"/>
  <c r="AM44" i="25" s="1"/>
  <c r="AM71" i="25" a="1"/>
  <c r="AM71" i="25" s="1"/>
  <c r="AM75" i="25" a="1"/>
  <c r="AM75" i="25" s="1"/>
  <c r="G44" i="18"/>
  <c r="J67" i="18"/>
  <c r="I67" i="18" s="1"/>
  <c r="J66" i="18"/>
  <c r="H68" i="18"/>
  <c r="M38" i="14"/>
  <c r="AT38" i="25" s="1" a="1"/>
  <c r="AT38" i="25" s="1"/>
  <c r="N38" i="14"/>
  <c r="AU38" i="25" s="1" a="1"/>
  <c r="AU38" i="25" s="1"/>
  <c r="M39" i="14"/>
  <c r="N39" i="14"/>
  <c r="AU39" i="25" s="1" a="1"/>
  <c r="AU39" i="25" s="1"/>
  <c r="M40" i="14"/>
  <c r="N40" i="14"/>
  <c r="AU40" i="25" s="1" a="1"/>
  <c r="AU40" i="25" s="1"/>
  <c r="M41" i="14"/>
  <c r="AT41" i="25" s="1" a="1"/>
  <c r="AT41" i="25" s="1"/>
  <c r="N41" i="14"/>
  <c r="AU41" i="25" s="1" a="1"/>
  <c r="AU41" i="25" s="1"/>
  <c r="M57" i="14"/>
  <c r="AT49" i="25" s="1" a="1"/>
  <c r="AT49" i="25" s="1"/>
  <c r="N57" i="14"/>
  <c r="AU49" i="25" s="1" a="1"/>
  <c r="AU49" i="25" s="1"/>
  <c r="M58" i="14"/>
  <c r="N58" i="14"/>
  <c r="AU50" i="25" s="1" a="1"/>
  <c r="AU50" i="25" s="1"/>
  <c r="M59" i="14"/>
  <c r="AT51" i="25" s="1" a="1"/>
  <c r="AT51" i="25" s="1"/>
  <c r="N59" i="14"/>
  <c r="AU51" i="25" s="1" a="1"/>
  <c r="AU51" i="25" s="1"/>
  <c r="M20" i="14"/>
  <c r="AT27" i="25" s="1" a="1"/>
  <c r="AT27" i="25" s="1"/>
  <c r="N20" i="14"/>
  <c r="AU27" i="25" s="1" a="1"/>
  <c r="AU27" i="25" s="1"/>
  <c r="M21" i="14"/>
  <c r="AT28" i="25" s="1" a="1"/>
  <c r="AT28" i="25" s="1"/>
  <c r="N21" i="14"/>
  <c r="AU28" i="25" s="1" a="1"/>
  <c r="AU28" i="25" s="1"/>
  <c r="M22" i="14"/>
  <c r="AT29" i="25" s="1" a="1"/>
  <c r="AT29" i="25" s="1"/>
  <c r="N22" i="14"/>
  <c r="AU29" i="25" s="1" a="1"/>
  <c r="AU29" i="25" s="1"/>
  <c r="M23" i="14"/>
  <c r="AT30" i="25" s="1" a="1"/>
  <c r="AT30" i="25" s="1"/>
  <c r="N23" i="14"/>
  <c r="AU30" i="25" s="1" a="1"/>
  <c r="AU30" i="25" s="1"/>
  <c r="K65" i="9" l="1"/>
  <c r="H73" i="9" s="1"/>
  <c r="F65" i="9"/>
  <c r="J73" i="9" l="1"/>
  <c r="I73" i="9" s="1"/>
  <c r="BW74" i="25" s="1"/>
  <c r="G73" i="9"/>
  <c r="BZ74" i="25" l="1"/>
  <c r="CA72" i="25"/>
  <c r="F63" i="18"/>
  <c r="CA73" i="25"/>
  <c r="G63" i="18"/>
  <c r="G68" i="18" s="1"/>
  <c r="CL4" i="25" a="1"/>
  <c r="J102" i="14"/>
  <c r="H56" i="18" s="1"/>
  <c r="M101" i="14"/>
  <c r="M100" i="14"/>
  <c r="M99" i="14"/>
  <c r="R102" i="14"/>
  <c r="Q102" i="14"/>
  <c r="M98" i="14"/>
  <c r="K98" i="14"/>
  <c r="J98" i="14"/>
  <c r="I98" i="14"/>
  <c r="M97" i="14"/>
  <c r="K97" i="14"/>
  <c r="J97" i="14"/>
  <c r="I97" i="14"/>
  <c r="R86" i="14"/>
  <c r="Q86" i="14"/>
  <c r="K86" i="14"/>
  <c r="I49" i="18" s="1"/>
  <c r="J86" i="14"/>
  <c r="H49" i="18" s="1"/>
  <c r="I86" i="14"/>
  <c r="G49" i="18" s="1"/>
  <c r="G86" i="14"/>
  <c r="F49" i="18" s="1"/>
  <c r="F86" i="14"/>
  <c r="E49" i="18" s="1"/>
  <c r="N85" i="14"/>
  <c r="M85" i="14"/>
  <c r="N83" i="14"/>
  <c r="AU61" i="25" s="1" a="1"/>
  <c r="AU61" i="25" s="1"/>
  <c r="M83" i="14"/>
  <c r="AT61" i="25" s="1" a="1"/>
  <c r="AT61" i="25" s="1"/>
  <c r="N82" i="14"/>
  <c r="M82" i="14"/>
  <c r="K82" i="14"/>
  <c r="J82" i="14"/>
  <c r="I82" i="14"/>
  <c r="G82" i="14"/>
  <c r="F82" i="14"/>
  <c r="N81" i="14"/>
  <c r="M81" i="14"/>
  <c r="K81" i="14"/>
  <c r="J81" i="14"/>
  <c r="I81" i="14"/>
  <c r="G81" i="14"/>
  <c r="F81" i="14"/>
  <c r="F74" i="14"/>
  <c r="E48" i="18" s="1"/>
  <c r="G74" i="14"/>
  <c r="F48" i="18" s="1"/>
  <c r="I74" i="14"/>
  <c r="G48" i="18" s="1"/>
  <c r="J74" i="14"/>
  <c r="H48" i="18" s="1"/>
  <c r="K74" i="14"/>
  <c r="I48" i="18" s="1"/>
  <c r="N73" i="14"/>
  <c r="AU58" i="25" s="1" a="1"/>
  <c r="AU58" i="25" s="1"/>
  <c r="M73" i="14"/>
  <c r="AT58" i="25" s="1" a="1"/>
  <c r="AT58" i="25" s="1"/>
  <c r="N72" i="14"/>
  <c r="AU57" i="25" s="1" a="1"/>
  <c r="AU57" i="25" s="1"/>
  <c r="M72" i="14"/>
  <c r="AT57" i="25" s="1" a="1"/>
  <c r="AT57" i="25" s="1"/>
  <c r="N71" i="14"/>
  <c r="AU56" i="25" s="1" a="1"/>
  <c r="AU56" i="25" s="1"/>
  <c r="M71" i="14"/>
  <c r="AT56" i="25" s="1" a="1"/>
  <c r="AT56" i="25" s="1"/>
  <c r="N70" i="14"/>
  <c r="AU55" i="25" s="1" a="1"/>
  <c r="AU55" i="25" s="1"/>
  <c r="M70" i="14"/>
  <c r="AT55" i="25" s="1" a="1"/>
  <c r="AT55" i="25" s="1"/>
  <c r="R74" i="14"/>
  <c r="Q74" i="14"/>
  <c r="N69" i="14"/>
  <c r="M69" i="14"/>
  <c r="K69" i="14"/>
  <c r="J69" i="14"/>
  <c r="I69" i="14"/>
  <c r="G69" i="14"/>
  <c r="F69" i="14"/>
  <c r="N68" i="14"/>
  <c r="M68" i="14"/>
  <c r="K68" i="14"/>
  <c r="J68" i="14"/>
  <c r="I68" i="14"/>
  <c r="G68" i="14"/>
  <c r="F68" i="14"/>
  <c r="M54" i="14"/>
  <c r="AT46" i="25" s="1" a="1"/>
  <c r="AT46" i="25" s="1"/>
  <c r="M55" i="14"/>
  <c r="AT47" i="25" s="1" a="1"/>
  <c r="AT47" i="25" s="1"/>
  <c r="M56" i="14"/>
  <c r="AT48" i="25" s="1" a="1"/>
  <c r="AT48" i="25" s="1"/>
  <c r="M60" i="14"/>
  <c r="AT52" i="25" s="1" a="1"/>
  <c r="AT52" i="25" s="1"/>
  <c r="M53" i="14"/>
  <c r="AT45" i="25" s="1" a="1"/>
  <c r="AT45" i="25" s="1"/>
  <c r="N54" i="14"/>
  <c r="AU46" i="25" s="1" a="1"/>
  <c r="AU46" i="25" s="1"/>
  <c r="N55" i="14"/>
  <c r="AU47" i="25" s="1" a="1"/>
  <c r="AU47" i="25" s="1"/>
  <c r="N56" i="14"/>
  <c r="AU48" i="25" s="1" a="1"/>
  <c r="AU48" i="25" s="1"/>
  <c r="N60" i="14"/>
  <c r="AU52" i="25" s="1" a="1"/>
  <c r="AU52" i="25" s="1"/>
  <c r="N53" i="14"/>
  <c r="AU45" i="25" s="1" a="1"/>
  <c r="AU45" i="25" s="1"/>
  <c r="K43" i="14"/>
  <c r="F61" i="14"/>
  <c r="G61" i="14"/>
  <c r="I61" i="14"/>
  <c r="K61" i="14"/>
  <c r="N52" i="14"/>
  <c r="M52" i="14"/>
  <c r="K52" i="14"/>
  <c r="J52" i="14"/>
  <c r="I52" i="14"/>
  <c r="G52" i="14"/>
  <c r="F52" i="14"/>
  <c r="N51" i="14"/>
  <c r="M51" i="14"/>
  <c r="K51" i="14"/>
  <c r="J51" i="14"/>
  <c r="I51" i="14"/>
  <c r="G51" i="14"/>
  <c r="F51" i="14"/>
  <c r="R61" i="14"/>
  <c r="Q61" i="14"/>
  <c r="Q43" i="14"/>
  <c r="R43" i="14"/>
  <c r="N42" i="14"/>
  <c r="AU42" i="25" s="1" a="1"/>
  <c r="AU42" i="25" s="1"/>
  <c r="M42" i="14"/>
  <c r="AT42" i="25" s="1" a="1"/>
  <c r="AT42" i="25" s="1"/>
  <c r="N33" i="14"/>
  <c r="M33" i="14"/>
  <c r="K33" i="14"/>
  <c r="J33" i="14"/>
  <c r="I33" i="14"/>
  <c r="G33" i="14"/>
  <c r="F33" i="14"/>
  <c r="N32" i="14"/>
  <c r="M32" i="14"/>
  <c r="K32" i="14"/>
  <c r="J32" i="14"/>
  <c r="I32" i="14"/>
  <c r="G32" i="14"/>
  <c r="F32" i="14"/>
  <c r="R25" i="14"/>
  <c r="Q25" i="14"/>
  <c r="N35" i="14"/>
  <c r="AU35" i="25" s="1" a="1"/>
  <c r="AU35" i="25" s="1"/>
  <c r="N36" i="14"/>
  <c r="AU36" i="25" s="1" a="1"/>
  <c r="AU36" i="25" s="1"/>
  <c r="N37" i="14"/>
  <c r="AU37" i="25" s="1" a="1"/>
  <c r="AU37" i="25" s="1"/>
  <c r="M35" i="14"/>
  <c r="AT35" i="25" s="1" a="1"/>
  <c r="AT35" i="25" s="1"/>
  <c r="M36" i="14"/>
  <c r="AT36" i="25" s="1" a="1"/>
  <c r="AT36" i="25" s="1"/>
  <c r="M37" i="14"/>
  <c r="AT37" i="25" s="1" a="1"/>
  <c r="AT37" i="25" s="1"/>
  <c r="CL4" i="25" l="1"/>
  <c r="CD4" i="25"/>
  <c r="AU62" i="25" a="1"/>
  <c r="AU62" i="25" s="1"/>
  <c r="AU63" i="25" a="1"/>
  <c r="AU63" i="25" s="1"/>
  <c r="AU64" i="25" a="1"/>
  <c r="AU64" i="25" s="1"/>
  <c r="AT62" i="25" a="1"/>
  <c r="AT62" i="25" s="1"/>
  <c r="AT64" i="25" a="1"/>
  <c r="AT64" i="25" s="1"/>
  <c r="AT63" i="25" a="1"/>
  <c r="AT63" i="25" s="1"/>
  <c r="J63" i="18"/>
  <c r="I63" i="18" s="1"/>
  <c r="F47" i="18"/>
  <c r="G47" i="18"/>
  <c r="E47" i="18"/>
  <c r="AM48" i="25" a="1"/>
  <c r="AM48" i="25" s="1"/>
  <c r="I47" i="18"/>
  <c r="I46" i="18"/>
  <c r="F68" i="18"/>
  <c r="M102" i="14"/>
  <c r="J56" i="18" s="1"/>
  <c r="M86" i="14"/>
  <c r="J49" i="18" s="1"/>
  <c r="N86" i="14"/>
  <c r="K49" i="18" s="1"/>
  <c r="M74" i="14"/>
  <c r="J48" i="18" s="1"/>
  <c r="N74" i="14"/>
  <c r="K48" i="18" s="1"/>
  <c r="N61" i="14"/>
  <c r="M61" i="14"/>
  <c r="CD69" i="25" l="1"/>
  <c r="CE69" i="25" s="1"/>
  <c r="CJ69" i="25" s="1"/>
  <c r="CD70" i="25"/>
  <c r="CE70" i="25" s="1"/>
  <c r="CJ70" i="25" s="1"/>
  <c r="CD71" i="25"/>
  <c r="CE71" i="25" s="1"/>
  <c r="CD72" i="25"/>
  <c r="CE72" i="25" s="1"/>
  <c r="CJ72" i="25" s="1"/>
  <c r="CD73" i="25"/>
  <c r="CE73" i="25" s="1"/>
  <c r="CJ73" i="25" s="1"/>
  <c r="CD74" i="25"/>
  <c r="CE74" i="25" s="1"/>
  <c r="CJ74" i="25" s="1"/>
  <c r="CD67" i="25"/>
  <c r="CE67" i="25" s="1"/>
  <c r="CJ67" i="25" s="1"/>
  <c r="CD68" i="25"/>
  <c r="CE68" i="25" s="1"/>
  <c r="CJ68" i="25" s="1"/>
  <c r="CD65" i="25"/>
  <c r="CE65" i="25" s="1"/>
  <c r="CJ65" i="25" s="1"/>
  <c r="CD19" i="25"/>
  <c r="CE19" i="25" s="1"/>
  <c r="CJ19" i="25" s="1"/>
  <c r="CD10" i="25"/>
  <c r="CE10" i="25" s="1"/>
  <c r="CJ10" i="25" s="1"/>
  <c r="CD15" i="25"/>
  <c r="CE15" i="25" s="1"/>
  <c r="CJ15" i="25" s="1"/>
  <c r="CD49" i="25"/>
  <c r="CE49" i="25" s="1"/>
  <c r="CJ49" i="25" s="1"/>
  <c r="CD40" i="25"/>
  <c r="CE40" i="25" s="1"/>
  <c r="CJ40" i="25" s="1"/>
  <c r="CD64" i="25"/>
  <c r="CE64" i="25" s="1"/>
  <c r="CJ64" i="25" s="1"/>
  <c r="CD18" i="25"/>
  <c r="CE18" i="25" s="1"/>
  <c r="CJ18" i="25" s="1"/>
  <c r="CD36" i="25"/>
  <c r="CE36" i="25" s="1"/>
  <c r="CJ36" i="25" s="1"/>
  <c r="CD54" i="25"/>
  <c r="CE54" i="25" s="1"/>
  <c r="CJ54" i="25" s="1"/>
  <c r="CD62" i="25"/>
  <c r="CE62" i="25" s="1"/>
  <c r="CJ62" i="25" s="1"/>
  <c r="CD39" i="25"/>
  <c r="CE39" i="25" s="1"/>
  <c r="CJ39" i="25" s="1"/>
  <c r="CD17" i="25"/>
  <c r="CE17" i="25" s="1"/>
  <c r="CJ17" i="25" s="1"/>
  <c r="CD25" i="25"/>
  <c r="CE25" i="25" s="1"/>
  <c r="CJ25" i="25" s="1"/>
  <c r="CD53" i="25"/>
  <c r="CE53" i="25" s="1"/>
  <c r="CJ53" i="25" s="1"/>
  <c r="CD28" i="25"/>
  <c r="CE28" i="25" s="1"/>
  <c r="CJ28" i="25" s="1"/>
  <c r="CD8" i="25"/>
  <c r="CE8" i="25" s="1"/>
  <c r="CJ8" i="25" s="1"/>
  <c r="CD31" i="25"/>
  <c r="CE31" i="25" s="1"/>
  <c r="CJ31" i="25" s="1"/>
  <c r="CD22" i="25"/>
  <c r="CE22" i="25" s="1"/>
  <c r="CJ22" i="25" s="1"/>
  <c r="CD51" i="25"/>
  <c r="CE51" i="25" s="1"/>
  <c r="CJ51" i="25" s="1"/>
  <c r="CD61" i="25"/>
  <c r="CE61" i="25" s="1"/>
  <c r="CJ61" i="25" s="1"/>
  <c r="CD52" i="25"/>
  <c r="CE52" i="25" s="1"/>
  <c r="CJ52" i="25" s="1"/>
  <c r="CD58" i="25"/>
  <c r="CE58" i="25" s="1"/>
  <c r="CJ58" i="25" s="1"/>
  <c r="CD26" i="25"/>
  <c r="CE26" i="25" s="1"/>
  <c r="CJ26" i="25" s="1"/>
  <c r="CD33" i="25"/>
  <c r="CE33" i="25" s="1"/>
  <c r="CJ33" i="25" s="1"/>
  <c r="CD47" i="25"/>
  <c r="CE47" i="25" s="1"/>
  <c r="CJ47" i="25" s="1"/>
  <c r="CD57" i="25"/>
  <c r="CE57" i="25" s="1"/>
  <c r="CJ57" i="25" s="1"/>
  <c r="CD16" i="25"/>
  <c r="CE16" i="25" s="1"/>
  <c r="CJ16" i="25" s="1"/>
  <c r="CD56" i="25"/>
  <c r="CE56" i="25" s="1"/>
  <c r="CJ56" i="25" s="1"/>
  <c r="CD43" i="25"/>
  <c r="CE43" i="25" s="1"/>
  <c r="CJ43" i="25" s="1"/>
  <c r="CD34" i="25"/>
  <c r="CE34" i="25" s="1"/>
  <c r="CJ34" i="25" s="1"/>
  <c r="CD12" i="25"/>
  <c r="CE12" i="25" s="1"/>
  <c r="CD27" i="25"/>
  <c r="CE27" i="25" s="1"/>
  <c r="CJ27" i="25" s="1"/>
  <c r="CD35" i="25"/>
  <c r="CE35" i="25" s="1"/>
  <c r="CJ35" i="25" s="1"/>
  <c r="CD13" i="25"/>
  <c r="CE13" i="25" s="1"/>
  <c r="CJ13" i="25" s="1"/>
  <c r="CD63" i="25"/>
  <c r="CE63" i="25" s="1"/>
  <c r="CJ63" i="25" s="1"/>
  <c r="CD29" i="25"/>
  <c r="CE29" i="25" s="1"/>
  <c r="CJ29" i="25" s="1"/>
  <c r="CD6" i="25"/>
  <c r="CE6" i="25" s="1"/>
  <c r="CJ6" i="25" s="1"/>
  <c r="CD55" i="25"/>
  <c r="CE55" i="25" s="1"/>
  <c r="CJ55" i="25" s="1"/>
  <c r="CD46" i="25"/>
  <c r="CE46" i="25" s="1"/>
  <c r="CJ46" i="25" s="1"/>
  <c r="CD24" i="25"/>
  <c r="CE24" i="25" s="1"/>
  <c r="CJ24" i="25" s="1"/>
  <c r="CD14" i="25"/>
  <c r="CE14" i="25" s="1"/>
  <c r="CJ14" i="25" s="1"/>
  <c r="CD41" i="25"/>
  <c r="CE41" i="25" s="1"/>
  <c r="CD20" i="25"/>
  <c r="CE20" i="25" s="1"/>
  <c r="CJ20" i="25" s="1"/>
  <c r="CD21" i="25"/>
  <c r="CE21" i="25" s="1"/>
  <c r="CJ21" i="25" s="1"/>
  <c r="CD66" i="25"/>
  <c r="CE66" i="25" s="1"/>
  <c r="CJ66" i="25" s="1"/>
  <c r="CD45" i="25"/>
  <c r="CE45" i="25" s="1"/>
  <c r="CJ45" i="25" s="1"/>
  <c r="CD30" i="25"/>
  <c r="CE30" i="25" s="1"/>
  <c r="CJ30" i="25" s="1"/>
  <c r="CD44" i="25"/>
  <c r="CE44" i="25" s="1"/>
  <c r="CD48" i="25"/>
  <c r="CE48" i="25" s="1"/>
  <c r="CJ48" i="25" s="1"/>
  <c r="CD38" i="25"/>
  <c r="CE38" i="25" s="1"/>
  <c r="CJ38" i="25" s="1"/>
  <c r="CD42" i="25"/>
  <c r="CE42" i="25" s="1"/>
  <c r="CJ42" i="25" s="1"/>
  <c r="CD9" i="25"/>
  <c r="CE9" i="25" s="1"/>
  <c r="CJ9" i="25" s="1"/>
  <c r="CD11" i="25"/>
  <c r="CE11" i="25" s="1"/>
  <c r="CJ11" i="25" s="1"/>
  <c r="CD60" i="25"/>
  <c r="CE60" i="25" s="1"/>
  <c r="CJ60" i="25" s="1"/>
  <c r="CD50" i="25"/>
  <c r="CE50" i="25" s="1"/>
  <c r="CJ50" i="25" s="1"/>
  <c r="CD23" i="25"/>
  <c r="CE23" i="25" s="1"/>
  <c r="CD5" i="25"/>
  <c r="CE5" i="25" s="1"/>
  <c r="CD32" i="25"/>
  <c r="CE32" i="25" s="1"/>
  <c r="CJ32" i="25" s="1"/>
  <c r="CD59" i="25"/>
  <c r="CE59" i="25" s="1"/>
  <c r="CD7" i="25"/>
  <c r="CE7" i="25" s="1"/>
  <c r="CJ7" i="25" s="1"/>
  <c r="CD37" i="25"/>
  <c r="CE37" i="25" s="1"/>
  <c r="CJ37" i="25" s="1"/>
  <c r="CE4" i="25"/>
  <c r="K47" i="18"/>
  <c r="J47" i="18"/>
  <c r="N34" i="14"/>
  <c r="AU34" i="25" s="1" a="1"/>
  <c r="AU34" i="25" s="1"/>
  <c r="M34" i="14"/>
  <c r="AT34" i="25" s="1" a="1"/>
  <c r="AT34" i="25" s="1"/>
  <c r="M24" i="14"/>
  <c r="AT31" i="25" s="1" a="1"/>
  <c r="AT31" i="25" s="1"/>
  <c r="M19" i="14"/>
  <c r="AT26" i="25" s="1" a="1"/>
  <c r="AT26" i="25" s="1"/>
  <c r="K102" i="14"/>
  <c r="I56" i="18" s="1"/>
  <c r="I102" i="14"/>
  <c r="G56" i="18" s="1"/>
  <c r="G102" i="14"/>
  <c r="F56" i="18" s="1"/>
  <c r="S88" i="14"/>
  <c r="S76" i="14"/>
  <c r="S63" i="14"/>
  <c r="S45" i="14"/>
  <c r="I43" i="14"/>
  <c r="G43" i="14"/>
  <c r="F43" i="14"/>
  <c r="S27" i="14"/>
  <c r="K25" i="14"/>
  <c r="I25" i="14"/>
  <c r="G25" i="14"/>
  <c r="F25" i="14"/>
  <c r="N24" i="14"/>
  <c r="AU31" i="25" s="1" a="1"/>
  <c r="AU31" i="25" s="1"/>
  <c r="N19" i="14"/>
  <c r="AU26" i="25" s="1" a="1"/>
  <c r="AU26" i="25" s="1"/>
  <c r="N18" i="14"/>
  <c r="M18" i="14"/>
  <c r="K18" i="14"/>
  <c r="J18" i="14"/>
  <c r="I18" i="14"/>
  <c r="G18" i="14"/>
  <c r="F18" i="14"/>
  <c r="N17" i="14"/>
  <c r="M17" i="14"/>
  <c r="K17" i="14"/>
  <c r="J17" i="14"/>
  <c r="I17" i="14"/>
  <c r="G17" i="14"/>
  <c r="F17" i="14"/>
  <c r="S12" i="14"/>
  <c r="R10" i="14"/>
  <c r="Q10" i="14"/>
  <c r="K10" i="14"/>
  <c r="J10" i="14"/>
  <c r="G10" i="14"/>
  <c r="F10" i="14"/>
  <c r="N9" i="14"/>
  <c r="AU23" i="25" s="1" a="1"/>
  <c r="AU23" i="25" s="1"/>
  <c r="M9" i="14"/>
  <c r="AT23" i="25" s="1" a="1"/>
  <c r="AT23" i="25" s="1"/>
  <c r="N8" i="14"/>
  <c r="AU22" i="25" s="1" a="1"/>
  <c r="AU22" i="25" s="1"/>
  <c r="M8" i="14"/>
  <c r="AT22" i="25" s="1" a="1"/>
  <c r="AT22" i="25" s="1"/>
  <c r="CU4" i="25" l="1" a="1"/>
  <c r="CU4" i="25" s="1"/>
  <c r="DI80" i="25" s="1" a="1"/>
  <c r="DI80" i="25" s="1"/>
  <c r="E44" i="18"/>
  <c r="AM22" i="25" a="1"/>
  <c r="AM22" i="25" s="1"/>
  <c r="F45" i="18"/>
  <c r="I44" i="18"/>
  <c r="F44" i="18"/>
  <c r="H44" i="18"/>
  <c r="I45" i="18"/>
  <c r="E46" i="18"/>
  <c r="AM39" i="25" a="1"/>
  <c r="AM39" i="25" s="1"/>
  <c r="F46" i="18"/>
  <c r="G46" i="18"/>
  <c r="E45" i="18"/>
  <c r="AM29" i="25" a="1"/>
  <c r="AM29" i="25" s="1"/>
  <c r="G45" i="18"/>
  <c r="M25" i="14"/>
  <c r="N10" i="14"/>
  <c r="K44" i="18" s="1"/>
  <c r="M10" i="14"/>
  <c r="J44" i="18" s="1"/>
  <c r="N43" i="14"/>
  <c r="J61" i="14"/>
  <c r="J43" i="14"/>
  <c r="M43" i="14"/>
  <c r="J25" i="14"/>
  <c r="N25" i="14"/>
  <c r="E50" i="18" l="1"/>
  <c r="AX20" i="25" a="1"/>
  <c r="AX20" i="25" s="1"/>
  <c r="F50" i="18"/>
  <c r="G50" i="18"/>
  <c r="I50" i="18"/>
  <c r="K46" i="18"/>
  <c r="K45" i="18"/>
  <c r="H46" i="18"/>
  <c r="H45" i="18"/>
  <c r="J46" i="18"/>
  <c r="H47" i="18"/>
  <c r="J45" i="18"/>
  <c r="BO62" i="25" l="1"/>
  <c r="BO61" i="25"/>
  <c r="BO60" i="25"/>
  <c r="BO59" i="25"/>
  <c r="BO58" i="25"/>
  <c r="BO57" i="25"/>
  <c r="BO56" i="25"/>
  <c r="BO67" i="25"/>
  <c r="BO50" i="25"/>
  <c r="BO49" i="25"/>
  <c r="BO48" i="25"/>
  <c r="BO47" i="25"/>
  <c r="BO46" i="25"/>
  <c r="BO45" i="25"/>
  <c r="BO44" i="25"/>
  <c r="BO55" i="25"/>
  <c r="BO66" i="25"/>
  <c r="BO38" i="25"/>
  <c r="BO37" i="25"/>
  <c r="BO36" i="25"/>
  <c r="BO35" i="25"/>
  <c r="BO34" i="25"/>
  <c r="BO33" i="25"/>
  <c r="BO32" i="25"/>
  <c r="BO43" i="25"/>
  <c r="BO54" i="25"/>
  <c r="BO65" i="25"/>
  <c r="BO75" i="25"/>
  <c r="BO25" i="25"/>
  <c r="BO53" i="25"/>
  <c r="BO68" i="25"/>
  <c r="BO26" i="25"/>
  <c r="BO24" i="25"/>
  <c r="BO23" i="25"/>
  <c r="BO22" i="25"/>
  <c r="BO21" i="25"/>
  <c r="BO31" i="25"/>
  <c r="BO42" i="25"/>
  <c r="BO64" i="25"/>
  <c r="BO63" i="25"/>
  <c r="BO74" i="25"/>
  <c r="BO70" i="25"/>
  <c r="BO30" i="25"/>
  <c r="BO41" i="25"/>
  <c r="BO52" i="25"/>
  <c r="BO51" i="25"/>
  <c r="BO39" i="25"/>
  <c r="BO73" i="25"/>
  <c r="BO69" i="25"/>
  <c r="BO20" i="25"/>
  <c r="BO29" i="25"/>
  <c r="BO40" i="25"/>
  <c r="BO71" i="25"/>
  <c r="BO28" i="25"/>
  <c r="BO27" i="25"/>
  <c r="BO72" i="25"/>
  <c r="K50" i="18"/>
  <c r="J50" i="18"/>
  <c r="H50" i="18"/>
  <c r="DI20" i="25" l="1" a="1"/>
  <c r="DI20" i="25" s="1"/>
  <c r="DZ1" i="25" s="1" a="1"/>
  <c r="DZ1" i="25" s="1"/>
  <c r="A10" i="27" s="1" a="1"/>
  <c r="A10" i="27" s="1"/>
  <c r="I66" i="18" l="1"/>
  <c r="J68" i="18"/>
  <c r="I68"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2"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8"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<sst xmlns="http://schemas.openxmlformats.org/spreadsheetml/2006/main" count="1236" uniqueCount="505">
  <si>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</si>
  <si>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</si>
  <si>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</si>
  <si>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</si>
  <si>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</si>
  <si>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</si>
  <si>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</si>
  <si>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</si>
  <si>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</si>
  <si>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</si>
  <si>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</si>
  <si>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</si>
  <si>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</si>
  <si>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</si>
  <si>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</si>
  <si>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</si>
  <si>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</si>
  <si>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</si>
  <si>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</si>
  <si>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</si>
  <si>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</si>
  <si>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</si>
  <si>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</si>
  <si>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</si>
  <si>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</si>
  <si>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</si>
  <si>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</si>
  <si>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</si>
  <si>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</si>
  <si>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</si>
  <si>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</si>
  <si>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</si>
  <si>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</si>
  <si>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</si>
  <si>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</si>
  <si>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</si>
  <si>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</si>
  <si>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</si>
  <si>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</si>
  <si>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</si>
  <si>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Forebygging tidlig innsats og egenmestring</t>
  </si>
  <si>
    <t>Fritidsaktivitet med assistanse</t>
  </si>
  <si>
    <t>Kulturopplevelser</t>
  </si>
  <si>
    <t>Ernæring</t>
  </si>
  <si>
    <t>Legemiddelhåndtering</t>
  </si>
  <si>
    <t>Rehabilitering og Habilitering</t>
  </si>
  <si>
    <t>Samspill med pårørende og frivillige i omsorgssektoren generelt og demensomsorgen spesielt</t>
  </si>
  <si>
    <t>Andre nyskapende løsninger av stor betydning for brukerne av de kommunale helse- og omsorgstjenestene</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</si>
  <si>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</si>
  <si>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</si>
  <si>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</si>
  <si>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</si>
  <si>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</si>
  <si>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</si>
  <si>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</si>
  <si>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</si>
  <si>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</si>
  <si>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</si>
  <si>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</si>
  <si>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</si>
  <si>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</si>
  <si>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</si>
  <si>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</si>
  <si>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</si>
  <si>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</si>
  <si>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</si>
  <si>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</si>
  <si>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</si>
  <si>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</si>
  <si>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</si>
  <si>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</si>
  <si>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</si>
  <si>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</si>
  <si>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</si>
  <si>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</si>
  <si>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</si>
  <si>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</si>
  <si>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</si>
  <si>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</si>
  <si>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</si>
  <si>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</si>
  <si>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Nye friske midler som søkes utbetalt til prosjekter</t>
  </si>
  <si>
    <t>SUM andre inntektskilder</t>
  </si>
  <si>
    <t>Midler fra forrige periode som ønskes overført</t>
  </si>
  <si>
    <t>SUM innovasjonsprosjekter:</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</si>
  <si>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</si>
  <si>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</si>
  <si>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</si>
  <si>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</si>
  <si>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</si>
  <si>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</si>
  <si>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</si>
  <si>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</si>
  <si>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</si>
  <si>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</si>
  <si>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</si>
  <si>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</si>
  <si>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</si>
  <si>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</si>
  <si>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</si>
  <si>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</si>
  <si>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</si>
  <si>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</si>
  <si>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</si>
  <si>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</si>
  <si>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</si>
  <si>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</si>
  <si>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</si>
  <si>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</si>
  <si>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</si>
  <si>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</si>
  <si>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</si>
  <si>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</si>
  <si>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</si>
  <si>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</si>
  <si>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</si>
  <si>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</si>
  <si>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</si>
  <si>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</si>
  <si>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</si>
  <si>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</si>
  <si>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</si>
  <si>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</si>
  <si>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</si>
  <si>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</si>
  <si>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</si>
  <si>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</si>
  <si>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</si>
  <si>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</si>
  <si>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</si>
  <si>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</si>
  <si>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</si>
  <si>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</si>
  <si>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</si>
  <si>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</si>
  <si>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</si>
  <si>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</si>
  <si>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</si>
  <si>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</si>
  <si>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</si>
  <si>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</si>
  <si>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</si>
  <si>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</si>
  <si>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</si>
  <si>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</si>
  <si>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</si>
  <si>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</si>
  <si>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</si>
  <si>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</si>
  <si>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</si>
  <si>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</si>
  <si>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</si>
  <si>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</si>
  <si>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</si>
  <si>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</si>
  <si>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</si>
  <si>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</si>
  <si>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 om Kommunalt kompetanse- og innovasjonstilskudd</t>
  </si>
  <si>
    <t>Søknadsskjemaet er delt inn i flere faner:</t>
  </si>
  <si>
    <t>2.1c</t>
  </si>
  <si>
    <t>2.2g</t>
  </si>
  <si>
    <t>2.3j</t>
  </si>
  <si>
    <t>2.4i</t>
  </si>
  <si>
    <t>2.5e</t>
  </si>
  <si>
    <t>2.6c</t>
  </si>
  <si>
    <t>NIVÅ</t>
  </si>
  <si>
    <t>Seksjon</t>
  </si>
  <si>
    <t>Nivå 3</t>
  </si>
  <si>
    <t>Nivå 2</t>
  </si>
  <si>
    <t>Nivå 1</t>
  </si>
  <si>
    <t>LinjeID</t>
  </si>
  <si>
    <t>Filter&lt;&gt;FALSE</t>
  </si>
  <si>
    <t>FILTER&lt;&gt;""</t>
  </si>
  <si>
    <t>Nivå 4 (merknad)</t>
  </si>
  <si>
    <t>ROW nivå3</t>
  </si>
  <si>
    <t>ROW merknad</t>
  </si>
  <si>
    <t>Linje_tittel</t>
  </si>
  <si>
    <t>1_tittel</t>
  </si>
  <si>
    <t>3_tittel</t>
  </si>
  <si>
    <t>2_tittel</t>
  </si>
  <si>
    <t>Kol_merknad i søknad</t>
  </si>
  <si>
    <t>Utdannelse/Kurs</t>
  </si>
  <si>
    <t>Type</t>
  </si>
  <si>
    <t>Nr.</t>
  </si>
  <si>
    <t>FRA KOMPETANSETILSKUDD</t>
  </si>
  <si>
    <t>FRA FORSIDE</t>
  </si>
  <si>
    <t>Headere</t>
  </si>
  <si>
    <t>Kriterie for nivå 3: &lt;&gt;0</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</si>
  <si>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</si>
  <si>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</si>
  <si>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</si>
  <si>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</si>
  <si>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</si>
  <si>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</si>
  <si>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</si>
  <si>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</si>
  <si>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</si>
  <si>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</si>
  <si>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r>
      <rPr>
        <b/>
        <sz val="11"/>
        <color theme="1"/>
        <rFont val="Calibri"/>
        <family val="2"/>
        <scheme val="minor"/>
      </rPr>
      <t xml:space="preserve">Forside og oppsummering: </t>
    </r>
    <r>
      <rPr>
        <sz val="11"/>
        <color theme="1"/>
        <rFont val="Calibri"/>
        <family val="2"/>
        <scheme val="minor"/>
      </rPr>
      <t>I denne fanen oppgir dere informasjon om kommunen. Her oppsummeres det også hva som er søkt om slik at en kan få en oversikt etter at søknaden er ferdig utfylt.</t>
    </r>
  </si>
  <si>
    <t>BRUK_SOM_BLANK</t>
  </si>
  <si>
    <t>1.9.</t>
  </si>
  <si>
    <t>Kostnadsbetegnelse:</t>
  </si>
  <si>
    <t>Beløp:</t>
  </si>
  <si>
    <t>P1.3a</t>
  </si>
  <si>
    <t>P1.3b</t>
  </si>
  <si>
    <t>P1.3c</t>
  </si>
  <si>
    <t>P1.3d</t>
  </si>
  <si>
    <t>P1.3e</t>
  </si>
  <si>
    <t>P1.3f</t>
  </si>
  <si>
    <t>P1.3g</t>
  </si>
  <si>
    <t>P1.3h</t>
  </si>
  <si>
    <t>sub_header</t>
  </si>
  <si>
    <t>P1.3</t>
  </si>
  <si>
    <t>P1.4</t>
  </si>
  <si>
    <r>
      <t xml:space="preserve">P1.5  Alle estimerte kostnader for innovasjonsprosjektet </t>
    </r>
    <r>
      <rPr>
        <sz val="12"/>
        <rFont val="Calibri"/>
        <family val="2"/>
        <scheme val="minor"/>
      </rPr>
      <t>(I året det søkes for)</t>
    </r>
  </si>
  <si>
    <t>P1.6  Alternative inntekter for innovasjonsprosjekt</t>
  </si>
  <si>
    <t>P1.7</t>
  </si>
  <si>
    <t>keep_row</t>
  </si>
  <si>
    <t>Prosjekt 1</t>
  </si>
  <si>
    <t>Prosjekt 2</t>
  </si>
  <si>
    <t>Marker de temaene som inngår i innovasjonsprosjektet med "Ja"</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</si>
  <si>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</si>
  <si>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</si>
  <si>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</si>
  <si>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</si>
  <si>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</si>
  <si>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</si>
  <si>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</si>
  <si>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</si>
  <si>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</si>
  <si>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</si>
  <si>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Beskriv hvordan tiltaket er forankret internt i kommunen, faglig og administrativt i både utviklings og implementeringsfasen</t>
  </si>
  <si>
    <t>Kontrolltiltak</t>
  </si>
  <si>
    <t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</si>
  <si>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</si>
  <si>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</si>
  <si>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</si>
  <si>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</si>
  <si>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</si>
  <si>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</si>
  <si>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</si>
  <si>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</si>
  <si>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</si>
  <si>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</si>
  <si>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</si>
  <si>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</si>
  <si>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</si>
  <si>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</si>
  <si>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</si>
  <si>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</si>
  <si>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</si>
  <si>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</si>
  <si>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</si>
  <si>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</si>
  <si>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</si>
  <si>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</si>
  <si>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</si>
  <si>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</si>
  <si>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</si>
  <si>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</si>
  <si>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</si>
  <si>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</si>
  <si>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</si>
  <si>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</si>
  <si>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</si>
  <si>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</si>
  <si>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</si>
  <si>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</si>
  <si>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</si>
  <si>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</si>
  <si>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</si>
  <si>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</si>
  <si>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</si>
  <si>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</si>
  <si>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</si>
  <si>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</si>
  <si>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</si>
  <si>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</si>
  <si>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</si>
  <si>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</si>
  <si>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</si>
  <si>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</si>
  <si>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</si>
  <si>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</si>
  <si>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</si>
  <si>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  Alle estimerte kostnader for innovasjonsprosjektet (I året det søkes for)</t>
  </si>
  <si>
    <t>P2.6  Alternative inntekter for innovasjonsprosjekt</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</si>
  <si>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</si>
  <si>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</si>
  <si>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</si>
  <si>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</si>
  <si>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</si>
  <si>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</si>
  <si>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</si>
  <si>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</si>
  <si>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</si>
  <si>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</si>
  <si>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</si>
  <si>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</si>
  <si>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</si>
  <si>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</si>
  <si>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</si>
  <si>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</si>
  <si>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</si>
  <si>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</si>
  <si>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</si>
  <si>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</si>
  <si>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</si>
  <si>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</si>
  <si>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</si>
  <si>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</si>
  <si>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</si>
  <si>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</si>
  <si>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</si>
  <si>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</si>
  <si>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</si>
  <si>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</si>
  <si>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r>
      <t xml:space="preserve">Rangering etter antatt nytte
</t>
    </r>
    <r>
      <rPr>
        <sz val="10"/>
        <color theme="1"/>
        <rFont val="Calibri"/>
        <family val="2"/>
        <scheme val="minor"/>
      </rPr>
      <t>Der 1 er høyest og 5 er lavest
(Valgfritt)</t>
    </r>
  </si>
  <si>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</si>
  <si>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</si>
  <si>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</si>
  <si>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</si>
  <si>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</si>
  <si>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</si>
  <si>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</si>
  <si>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</si>
  <si>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</si>
  <si>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</si>
  <si>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</si>
  <si>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</si>
  <si>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</si>
  <si>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</si>
  <si>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</si>
  <si>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</si>
  <si>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</si>
  <si>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</si>
  <si>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</si>
  <si>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</si>
  <si>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</si>
  <si>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</si>
  <si>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</si>
  <si>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</si>
  <si>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</si>
  <si>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</si>
  <si>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</si>
  <si>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  Alle estimerte kostnader for innovasjonsprosjektet (I året det søkes for)</t>
  </si>
  <si>
    <t>P3.6  Alternative inntekter for innovasjonsprosjekt</t>
  </si>
  <si>
    <t>P3.5a</t>
  </si>
  <si>
    <t>P3.5b</t>
  </si>
  <si>
    <t>P3.6a</t>
  </si>
  <si>
    <t>P3.5c</t>
  </si>
  <si>
    <t>P3.5d</t>
  </si>
  <si>
    <t>P3.6b</t>
  </si>
  <si>
    <t>P3.5e</t>
  </si>
  <si>
    <t>P3.5f</t>
  </si>
  <si>
    <t>P3.5g</t>
  </si>
  <si>
    <t>P3.6c</t>
  </si>
  <si>
    <t>P3.5h</t>
  </si>
  <si>
    <t>P3.6d</t>
  </si>
  <si>
    <t>P3.5i</t>
  </si>
  <si>
    <t>P3.6e</t>
  </si>
  <si>
    <t>P3.5j</t>
  </si>
  <si>
    <t>P3.7</t>
  </si>
  <si>
    <t>Prosjekt 3</t>
  </si>
  <si>
    <t>Annet</t>
  </si>
  <si>
    <t>2.6d</t>
  </si>
  <si>
    <t>P1.5k</t>
  </si>
  <si>
    <r>
      <rPr>
        <b/>
        <sz val="11"/>
        <color theme="1"/>
        <rFont val="Calibri"/>
        <family val="2"/>
        <scheme val="minor"/>
      </rPr>
      <t xml:space="preserve">Tittel for innovasjonsprosjektet
</t>
    </r>
    <r>
      <rPr>
        <sz val="10"/>
        <color theme="1"/>
        <rFont val="Calibri"/>
        <family val="2"/>
        <scheme val="minor"/>
      </rPr>
      <t>Skriv inn en tittel som er beskrivende for prosjektet - maks 100 tegn</t>
    </r>
  </si>
  <si>
    <r>
      <t xml:space="preserve">Er dette videreføring av et eksisterende innovasjonsprosjekt?
</t>
    </r>
    <r>
      <rPr>
        <sz val="10"/>
        <color theme="1"/>
        <rFont val="Calibri"/>
        <family val="2"/>
        <scheme val="minor"/>
      </rPr>
      <t>(Ja/Nei)</t>
    </r>
  </si>
  <si>
    <t>Estimert startdato for innovasjonsprosjektet</t>
  </si>
  <si>
    <r>
      <t xml:space="preserve">Status for innovasjonsprosjektet
</t>
    </r>
    <r>
      <rPr>
        <sz val="10"/>
        <rFont val="Calibri"/>
        <family val="2"/>
        <scheme val="minor"/>
      </rPr>
      <t xml:space="preserve">- Besvares dersom dette er videreføring av et eksisterende innovasjonsprosjekt </t>
    </r>
    <r>
      <rPr>
        <sz val="11"/>
        <rFont val="Calibri"/>
        <family val="2"/>
        <scheme val="minor"/>
      </rPr>
      <t xml:space="preserve">
</t>
    </r>
    <r>
      <rPr>
        <sz val="10"/>
        <rFont val="Calibri"/>
        <family val="2"/>
        <scheme val="minor"/>
      </rPr>
      <t>- Beskriv kort hva som er status for innovasjonsprosjektet og hvordan prosjektet ligger an i forhold til den opprinnelige fremdriftsplanen</t>
    </r>
  </si>
  <si>
    <t>Gi en kort beskrivelse av innovasjonsprosjektet, herunder delprosjekter, tiltak og bakgrunn for innovasjonsprosjektet</t>
  </si>
  <si>
    <t>Sett inn de viktigste aktivitetene for å nå målene for innovasjonsprosjektet og angi gjerne måned for gjennomføring</t>
  </si>
  <si>
    <t>Beskriv hvilke teorier / faglige metoder dere benytter i innovasjonsprosjektet eller hvilken kunnskap/erfaring dere bygger på. Herunder metoder for brukermedvirkning</t>
  </si>
  <si>
    <t>Skriv navnet på virksomheter og organisasjoner som er samarbeidspartnere i innovasjonsprosjektet</t>
  </si>
  <si>
    <t>Ubrukte midler 
+ 
Søknadsbeløp</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</si>
  <si>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innovasjonsprosjektet fra egen virksomhet.</t>
    </r>
  </si>
  <si>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</si>
  <si>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</si>
  <si>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r>
      <rPr>
        <b/>
        <u/>
        <sz val="11"/>
        <color theme="1"/>
        <rFont val="Calibri"/>
        <family val="2"/>
        <scheme val="minor"/>
      </rPr>
      <t>Beskriv med 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innovasjonsprosjektet fra egen virksomhet</t>
    </r>
  </si>
  <si>
    <t>P2.5k</t>
  </si>
  <si>
    <t>P3.5k</t>
  </si>
  <si>
    <t xml:space="preserve">                                Eksempel: Dersom et tiltak totalt koster 20 000kr og dere har igjen 5 000kr i ubrukte midler som ønskes overført, så blir søknadsbeløpet 15 000kr.</t>
  </si>
  <si>
    <r>
      <t xml:space="preserve">Prioritering i forhold til andre innovasjonsprosjekter (Valgfritt)
</t>
    </r>
    <r>
      <rPr>
        <sz val="10"/>
        <color theme="1"/>
        <rFont val="Calibri"/>
        <family val="2"/>
        <scheme val="minor"/>
      </rPr>
      <t>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t>
    </r>
  </si>
  <si>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</si>
  <si>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</si>
  <si>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r>
      <t>Prosjekt (1-5):</t>
    </r>
    <r>
      <rPr>
        <sz val="11"/>
        <color theme="1"/>
        <rFont val="Calibri"/>
        <family val="2"/>
        <scheme val="minor"/>
      </rPr>
      <t xml:space="preserve"> I disse fanene fyller dere inn prosjektbeskrivelse og budsjett for eventuelle innovasjonsprosjekter.</t>
    </r>
    <r>
      <rPr>
        <b/>
        <sz val="11"/>
        <color theme="1"/>
        <rFont val="Calibri"/>
        <family val="2"/>
        <scheme val="minor"/>
      </rPr>
      <t xml:space="preserve"> </t>
    </r>
    <r>
      <rPr>
        <sz val="11"/>
        <color theme="1"/>
        <rFont val="Calibri"/>
        <family val="2"/>
        <scheme val="minor"/>
      </rPr>
      <t>Det kan maksimalt søkes om 5 ulike innovasjonsprosjekter</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</si>
  <si>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</si>
  <si>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</si>
  <si>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</si>
  <si>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</si>
  <si>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</si>
  <si>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</si>
  <si>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</si>
  <si>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innovasjonsprosjektet</t>
  </si>
  <si>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</si>
  <si>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</si>
  <si>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Tallene er hentet fra innovasjonsprosjektenes egne faner</t>
  </si>
  <si>
    <t>Oppsummering av innovasjonsprosjekter</t>
  </si>
  <si>
    <t>- Her skal totalen av alle de planlagte utgifter for innovasjonsprosjektet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</si>
  <si>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t>- Dersom dere har flere prosjekter kan dere velge å angi rangering på hvert prosjekt for å fremheve hvilke prosjekter dere anser at gir mest nytte for kommunen</t>
  </si>
  <si>
    <t>- Fyll inn deltaljer for innovasjonsprosjektet der dette er hensiktsmessig
- Forsøk å skrive kortfattet (Med et detaljnivå som står i rimelig forhold til innovasjonsprosjektets omfang)</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</si>
  <si>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</si>
  <si>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</si>
  <si>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</si>
  <si>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</si>
  <si>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</si>
  <si>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</si>
  <si>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</si>
  <si>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</si>
  <si>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</si>
  <si>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</si>
  <si>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</si>
  <si>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</si>
  <si>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</si>
  <si>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</si>
  <si>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</si>
  <si>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</si>
  <si>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</si>
  <si>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</si>
  <si>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</si>
  <si>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</si>
  <si>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</si>
  <si>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</si>
  <si>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</si>
  <si>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</si>
  <si>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</si>
  <si>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</si>
  <si>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  Alle estimerte kostnader for innovasjonsprosjektet (I året det søkes for)</t>
  </si>
  <si>
    <t>P4.6  Alternative inntekter for innovasjonsprosjekt</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</si>
  <si>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</si>
  <si>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</si>
  <si>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</si>
  <si>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</si>
  <si>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</si>
  <si>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</si>
  <si>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</si>
  <si>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</si>
  <si>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</si>
  <si>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</si>
  <si>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</si>
  <si>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</si>
  <si>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</si>
  <si>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</si>
  <si>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</si>
  <si>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</si>
  <si>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</si>
  <si>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</si>
  <si>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</si>
  <si>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</si>
  <si>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</si>
  <si>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</si>
  <si>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</si>
  <si>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</si>
  <si>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</si>
  <si>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</si>
  <si>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</si>
  <si>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</si>
  <si>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</si>
  <si>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</si>
  <si>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</si>
  <si>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</si>
  <si>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</si>
  <si>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</si>
  <si>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</si>
  <si>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</si>
  <si>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</si>
  <si>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</si>
  <si>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</si>
  <si>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</si>
  <si>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</si>
  <si>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</si>
  <si>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  Alle estimerte kostnader for innovasjonsprosjektet (I året det søkes for)</t>
  </si>
  <si>
    <t>P5.6  Alternative inntekter for innovasjonsprosjekt</t>
  </si>
  <si>
    <t>P5.5a</t>
  </si>
  <si>
    <t>P5.5b</t>
  </si>
  <si>
    <t>P5.6a</t>
  </si>
  <si>
    <t>P5.5c</t>
  </si>
  <si>
    <t>P5.5d</t>
  </si>
  <si>
    <t>P5.6b</t>
  </si>
  <si>
    <t>P5.5e</t>
  </si>
  <si>
    <t>P5.5f</t>
  </si>
  <si>
    <t>P5.5g</t>
  </si>
  <si>
    <t>P5.6c</t>
  </si>
  <si>
    <t>P5.5h</t>
  </si>
  <si>
    <t>P5.6d</t>
  </si>
  <si>
    <t>P5.5i</t>
  </si>
  <si>
    <t>P5.6e</t>
  </si>
  <si>
    <t>P5.5j</t>
  </si>
  <si>
    <t>P5.5k</t>
  </si>
  <si>
    <t>P5.7</t>
  </si>
  <si>
    <t>P4.</t>
  </si>
  <si>
    <t>Prosjekt 4</t>
  </si>
  <si>
    <t>P5.</t>
  </si>
  <si>
    <t>Prosjekt 5</t>
  </si>
  <si>
    <t>Prosjekter</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</si>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</sst>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5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2"/>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i/>
      <sz val="1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s>
  <fills count="2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right style="thin">
        <color indexed="64"/>
      </right>
      <top style="thin">
        <color indexed="64"/>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s>
  <cellStyleXfs count="7">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4" fillId="9" borderId="141" applyNumberFormat="0" applyAlignment="0" applyProtection="0"/>
    <xf numFmtId="0" fontId="35" fillId="10" borderId="141" applyNumberFormat="0" applyAlignment="0" applyProtection="0"/>
    <xf numFmtId="0" fontId="36" fillId="8" borderId="0" applyNumberFormat="0" applyFill="0" applyBorder="0" applyAlignment="0" applyProtection="0"/>
  </cellStyleXfs>
  <cellXfs count="529">
    <xf numFmtId="0" fontId="0" fillId="8" borderId="0" xfId="0"/>
    <xf numFmtId="0" fontId="0" fillId="8" borderId="0" xfId="0" applyAlignment="1">
      <alignment vertical="center"/>
    </xf>
    <xf numFmtId="0" fontId="0" fillId="8" borderId="0" xfId="0" applyNumberFormat="1" applyAlignment="1">
      <alignment horizontal="center"/>
    </xf>
    <xf numFmtId="0" fontId="0" fillId="8" borderId="0" xfId="0" applyAlignment="1">
      <alignment horizontal="center" vertical="center" wrapText="1"/>
    </xf>
    <xf numFmtId="0" fontId="0" fillId="8" borderId="0" xfId="0" applyBorder="1"/>
    <xf numFmtId="0" fontId="0" fillId="8" borderId="0" xfId="0" applyNumberFormat="1" applyAlignment="1">
      <alignment horizontal="left"/>
    </xf>
    <xf numFmtId="0" fontId="0" fillId="3" borderId="5" xfId="0" applyNumberFormat="1" applyFill="1" applyBorder="1" applyAlignment="1">
      <alignment horizontal="left" vertical="top"/>
    </xf>
    <xf numFmtId="0" fontId="0" fillId="2" borderId="0" xfId="0" applyFill="1" applyBorder="1"/>
    <xf numFmtId="0" fontId="0" fillId="2" borderId="0" xfId="0" applyNumberFormat="1" applyFill="1" applyBorder="1" applyAlignment="1">
      <alignment horizontal="left" vertical="center"/>
    </xf>
    <xf numFmtId="0" fontId="0" fillId="2" borderId="0" xfId="0" applyFill="1" applyBorder="1" applyAlignment="1">
      <alignment horizontal="left" vertical="center"/>
    </xf>
    <xf numFmtId="0" fontId="0" fillId="2" borderId="17" xfId="0" applyFill="1" applyBorder="1"/>
    <xf numFmtId="0" fontId="0" fillId="2" borderId="0" xfId="0" applyNumberFormat="1" applyFill="1" applyBorder="1" applyAlignment="1">
      <alignment horizontal="center"/>
    </xf>
    <xf numFmtId="0" fontId="0" fillId="2" borderId="8" xfId="0" applyNumberFormat="1" applyFill="1" applyBorder="1" applyAlignment="1">
      <alignment horizontal="left"/>
    </xf>
    <xf numFmtId="0" fontId="0" fillId="2" borderId="0" xfId="0" applyNumberFormat="1" applyFill="1" applyBorder="1" applyAlignment="1">
      <alignment horizontal="left"/>
    </xf>
    <xf numFmtId="0" fontId="0" fillId="2" borderId="8" xfId="0" applyNumberFormat="1" applyFill="1" applyBorder="1" applyAlignment="1">
      <alignment horizontal="center"/>
    </xf>
    <xf numFmtId="0" fontId="6" fillId="2" borderId="8"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2" borderId="0" xfId="0" applyFont="1" applyFill="1" applyBorder="1" applyAlignment="1">
      <alignmen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4" fillId="2" borderId="17" xfId="0" applyFont="1" applyFill="1" applyBorder="1" applyAlignment="1">
      <alignment vertical="center"/>
    </xf>
    <xf numFmtId="0" fontId="0" fillId="2" borderId="17" xfId="0" applyNumberFormat="1" applyFill="1" applyBorder="1" applyAlignment="1">
      <alignment horizontal="left"/>
    </xf>
    <xf numFmtId="0" fontId="0" fillId="2" borderId="12" xfId="0" applyFill="1" applyBorder="1"/>
    <xf numFmtId="0" fontId="7" fillId="3" borderId="0" xfId="0" applyNumberFormat="1" applyFont="1" applyFill="1" applyBorder="1" applyAlignment="1">
      <alignment horizontal="left"/>
    </xf>
    <xf numFmtId="0" fontId="6"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15" fillId="2" borderId="0" xfId="0" applyNumberFormat="1" applyFont="1" applyFill="1" applyBorder="1" applyAlignment="1">
      <alignment horizontal="left" vertical="center"/>
    </xf>
    <xf numFmtId="0" fontId="16" fillId="2" borderId="0" xfId="0" applyFont="1" applyFill="1" applyBorder="1" applyAlignment="1">
      <alignment horizontal="left" vertical="center" wrapText="1"/>
    </xf>
    <xf numFmtId="0" fontId="6" fillId="2" borderId="0" xfId="0" applyFont="1" applyFill="1" applyBorder="1" applyAlignment="1">
      <alignment vertical="center"/>
    </xf>
    <xf numFmtId="0" fontId="0" fillId="8" borderId="0" xfId="0" applyFont="1" applyAlignment="1"/>
    <xf numFmtId="0" fontId="0" fillId="8" borderId="0" xfId="0" applyAlignment="1">
      <alignment vertical="top"/>
    </xf>
    <xf numFmtId="0" fontId="18" fillId="6" borderId="25" xfId="0" applyNumberFormat="1" applyFont="1" applyFill="1" applyBorder="1" applyAlignment="1">
      <alignment horizontal="left" vertical="center"/>
    </xf>
    <xf numFmtId="0" fontId="18" fillId="6" borderId="9" xfId="0" applyNumberFormat="1"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NumberFormat="1" applyFont="1" applyFill="1" applyBorder="1" applyAlignment="1">
      <alignment horizontal="left"/>
    </xf>
    <xf numFmtId="0" fontId="15" fillId="6" borderId="0" xfId="0" applyNumberFormat="1" applyFont="1" applyFill="1" applyBorder="1" applyAlignment="1">
      <alignment horizontal="left"/>
    </xf>
    <xf numFmtId="0" fontId="15" fillId="6" borderId="0" xfId="0" applyFont="1" applyFill="1" applyBorder="1" applyAlignment="1"/>
    <xf numFmtId="0" fontId="15" fillId="6" borderId="17" xfId="0" applyFont="1" applyFill="1" applyBorder="1" applyAlignment="1"/>
    <xf numFmtId="0" fontId="15" fillId="6" borderId="26" xfId="0" applyNumberFormat="1" applyFont="1" applyFill="1" applyBorder="1" applyAlignment="1">
      <alignment horizontal="left"/>
    </xf>
    <xf numFmtId="0" fontId="15" fillId="6" borderId="16" xfId="0" applyNumberFormat="1" applyFont="1" applyFill="1" applyBorder="1" applyAlignment="1">
      <alignment horizontal="left"/>
    </xf>
    <xf numFmtId="0" fontId="15" fillId="6" borderId="16" xfId="0" applyFont="1" applyFill="1" applyBorder="1" applyAlignment="1"/>
    <xf numFmtId="0" fontId="15" fillId="6" borderId="27" xfId="0" applyFont="1" applyFill="1" applyBorder="1" applyAlignment="1"/>
    <xf numFmtId="0" fontId="0" fillId="7" borderId="13" xfId="0" applyFont="1"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NumberFormat="1" applyFont="1" applyFill="1" applyBorder="1" applyAlignment="1">
      <alignment horizontal="left"/>
    </xf>
    <xf numFmtId="0" fontId="6" fillId="8" borderId="0" xfId="0" applyFont="1" applyAlignment="1">
      <alignment vertical="center"/>
    </xf>
    <xf numFmtId="0" fontId="6" fillId="8" borderId="0" xfId="0" applyFont="1" applyAlignment="1"/>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applyBorder="1" applyAlignment="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ont="1" applyFill="1" applyBorder="1" applyAlignment="1">
      <alignment vertical="top" wrapText="1"/>
    </xf>
    <xf numFmtId="0" fontId="0" fillId="2" borderId="0" xfId="0" applyFont="1" applyFill="1" applyBorder="1" applyAlignment="1">
      <alignment horizontal="left" vertical="top" wrapText="1"/>
    </xf>
    <xf numFmtId="0" fontId="0" fillId="3" borderId="49" xfId="0" applyNumberFormat="1" applyFill="1" applyBorder="1" applyAlignment="1">
      <alignment horizontal="left" vertical="top"/>
    </xf>
    <xf numFmtId="0" fontId="0" fillId="3" borderId="50" xfId="0" applyNumberFormat="1" applyFill="1" applyBorder="1" applyAlignment="1">
      <alignment horizontal="left" vertical="top"/>
    </xf>
    <xf numFmtId="0" fontId="0" fillId="7" borderId="51" xfId="0" applyFont="1"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NumberFormat="1" applyFill="1" applyBorder="1" applyAlignment="1">
      <alignment horizontal="left" vertical="top"/>
    </xf>
    <xf numFmtId="0" fontId="0" fillId="3" borderId="64" xfId="0" applyNumberFormat="1" applyFill="1" applyBorder="1" applyAlignment="1">
      <alignment horizontal="left" vertical="top"/>
    </xf>
    <xf numFmtId="0" fontId="0" fillId="3" borderId="66" xfId="0" applyNumberFormat="1" applyFill="1" applyBorder="1" applyAlignment="1">
      <alignment horizontal="left" vertical="top"/>
    </xf>
    <xf numFmtId="0" fontId="23" fillId="2" borderId="0" xfId="0" applyNumberFormat="1" applyFont="1" applyFill="1" applyBorder="1" applyAlignment="1">
      <alignment horizontal="left"/>
    </xf>
    <xf numFmtId="0" fontId="20" fillId="7" borderId="13" xfId="0" applyNumberFormat="1" applyFont="1" applyFill="1" applyBorder="1" applyAlignment="1">
      <alignment horizontal="right" vertical="center"/>
    </xf>
    <xf numFmtId="0" fontId="0" fillId="3" borderId="75" xfId="0" applyNumberFormat="1" applyFill="1" applyBorder="1" applyAlignment="1">
      <alignment horizontal="left" vertical="top"/>
    </xf>
    <xf numFmtId="0" fontId="20" fillId="7" borderId="51" xfId="0" applyNumberFormat="1" applyFont="1" applyFill="1" applyBorder="1" applyAlignment="1">
      <alignment horizontal="right" vertical="center"/>
    </xf>
    <xf numFmtId="0" fontId="25" fillId="7" borderId="13" xfId="0" applyNumberFormat="1"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NumberFormat="1" applyFill="1" applyBorder="1" applyAlignment="1">
      <alignment horizontal="left"/>
    </xf>
    <xf numFmtId="0" fontId="0" fillId="6" borderId="16" xfId="0" applyNumberFormat="1" applyFill="1" applyBorder="1" applyAlignment="1">
      <alignment horizontal="left"/>
    </xf>
    <xf numFmtId="0" fontId="0" fillId="6" borderId="16" xfId="0" applyFill="1" applyBorder="1"/>
    <xf numFmtId="0" fontId="0" fillId="6" borderId="27" xfId="0" applyFill="1" applyBorder="1"/>
    <xf numFmtId="0" fontId="0" fillId="8" borderId="0" xfId="0" applyBorder="1" applyAlignment="1">
      <alignment vertical="center"/>
    </xf>
    <xf numFmtId="0" fontId="0" fillId="8" borderId="0" xfId="0" applyBorder="1" applyAlignment="1">
      <alignment horizontal="center" vertical="center" wrapText="1"/>
    </xf>
    <xf numFmtId="0" fontId="15" fillId="3" borderId="0" xfId="0" applyFont="1" applyFill="1" applyBorder="1" applyAlignment="1">
      <alignment horizontal="left" vertical="top" wrapText="1"/>
    </xf>
    <xf numFmtId="0" fontId="11" fillId="6" borderId="16" xfId="0" applyNumberFormat="1" applyFont="1" applyFill="1" applyBorder="1" applyAlignment="1">
      <alignment horizontal="left"/>
    </xf>
    <xf numFmtId="0" fontId="6" fillId="6" borderId="16" xfId="0" applyFont="1" applyFill="1" applyBorder="1" applyAlignment="1">
      <alignment horizontal="left" vertical="top" wrapText="1"/>
    </xf>
    <xf numFmtId="0" fontId="0" fillId="2" borderId="0" xfId="0" applyNumberFormat="1" applyFill="1" applyBorder="1" applyAlignment="1">
      <alignment horizontal="left" vertical="top"/>
    </xf>
    <xf numFmtId="0" fontId="3" fillId="2" borderId="0" xfId="0" applyFont="1" applyFill="1" applyBorder="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Border="1" applyAlignment="1">
      <alignment vertical="center"/>
    </xf>
    <xf numFmtId="0" fontId="4" fillId="6" borderId="16" xfId="0" applyFont="1" applyFill="1" applyBorder="1" applyAlignment="1">
      <alignment vertical="center"/>
    </xf>
    <xf numFmtId="0" fontId="11" fillId="6" borderId="16" xfId="0" applyNumberFormat="1" applyFont="1" applyFill="1" applyBorder="1" applyAlignment="1">
      <alignment horizontal="left" vertical="top"/>
    </xf>
    <xf numFmtId="0" fontId="11" fillId="6" borderId="0" xfId="0" applyNumberFormat="1" applyFont="1" applyFill="1" applyBorder="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NumberFormat="1" applyFill="1" applyBorder="1" applyAlignment="1">
      <alignment horizontal="left" wrapText="1"/>
    </xf>
    <xf numFmtId="0" fontId="0" fillId="6" borderId="0" xfId="0" applyFill="1" applyBorder="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0" fillId="2" borderId="84" xfId="0" applyFill="1" applyBorder="1"/>
    <xf numFmtId="0" fontId="3" fillId="2" borderId="86" xfId="0" applyFont="1" applyFill="1" applyBorder="1" applyAlignment="1">
      <alignment horizontal="center" vertical="top" wrapText="1"/>
    </xf>
    <xf numFmtId="0" fontId="3" fillId="2" borderId="1" xfId="0" applyFont="1" applyFill="1" applyBorder="1" applyAlignment="1">
      <alignment horizontal="center" vertical="top" wrapText="1"/>
    </xf>
    <xf numFmtId="0" fontId="27" fillId="2" borderId="0" xfId="0" applyFont="1" applyFill="1" applyBorder="1"/>
    <xf numFmtId="0" fontId="24" fillId="6" borderId="88" xfId="0" applyNumberFormat="1" applyFont="1" applyFill="1" applyBorder="1" applyAlignment="1">
      <alignment horizontal="left"/>
    </xf>
    <xf numFmtId="0" fontId="24" fillId="6" borderId="6" xfId="0" applyNumberFormat="1"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NumberFormat="1" applyFont="1" applyFill="1" applyBorder="1" applyAlignment="1">
      <alignment horizontal="left"/>
    </xf>
    <xf numFmtId="0" fontId="15" fillId="3" borderId="17" xfId="0" applyFont="1" applyFill="1" applyBorder="1" applyAlignment="1">
      <alignment horizontal="left" vertical="top" wrapText="1"/>
    </xf>
    <xf numFmtId="0" fontId="15" fillId="2" borderId="8" xfId="0" applyNumberFormat="1" applyFont="1" applyFill="1" applyBorder="1" applyAlignment="1">
      <alignment horizontal="left" vertical="center"/>
    </xf>
    <xf numFmtId="0" fontId="6" fillId="6" borderId="26" xfId="0" applyNumberFormat="1"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NumberFormat="1" applyFont="1" applyFill="1" applyBorder="1" applyAlignment="1">
      <alignment horizontal="left" vertical="center"/>
    </xf>
    <xf numFmtId="0" fontId="0" fillId="6" borderId="8" xfId="0" applyNumberFormat="1" applyFill="1" applyBorder="1" applyAlignment="1">
      <alignment horizontal="left"/>
    </xf>
    <xf numFmtId="0" fontId="0" fillId="2" borderId="7" xfId="0" applyNumberFormat="1" applyFill="1" applyBorder="1" applyAlignment="1">
      <alignment horizontal="center"/>
    </xf>
    <xf numFmtId="0" fontId="0" fillId="2" borderId="18" xfId="0" applyNumberFormat="1"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ont="1" applyFill="1" applyBorder="1" applyAlignment="1">
      <alignment vertical="top" wrapText="1"/>
    </xf>
    <xf numFmtId="0" fontId="0" fillId="2" borderId="92" xfId="0" applyFont="1" applyFill="1" applyBorder="1" applyAlignment="1">
      <alignment horizontal="left" vertical="top" wrapText="1"/>
    </xf>
    <xf numFmtId="0" fontId="3" fillId="3" borderId="96" xfId="0" applyNumberFormat="1"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0" fontId="0" fillId="8" borderId="0" xfId="0" applyAlignment="1">
      <alignment horizontal="right"/>
    </xf>
    <xf numFmtId="164" fontId="19" fillId="7" borderId="105" xfId="1" applyNumberFormat="1" applyFont="1" applyFill="1" applyBorder="1"/>
    <xf numFmtId="0" fontId="5" fillId="2" borderId="0" xfId="0" applyFont="1" applyFill="1" applyBorder="1" applyAlignment="1">
      <alignment horizontal="left" wrapText="1"/>
    </xf>
    <xf numFmtId="0" fontId="3" fillId="2" borderId="0" xfId="0" applyFont="1" applyFill="1" applyBorder="1" applyAlignment="1">
      <alignment horizontal="left"/>
    </xf>
    <xf numFmtId="0" fontId="0" fillId="3" borderId="106" xfId="0" applyFill="1" applyBorder="1" applyAlignment="1">
      <alignment horizontal="left" vertical="top" wrapText="1"/>
    </xf>
    <xf numFmtId="0" fontId="0" fillId="2" borderId="0" xfId="0" applyFill="1"/>
    <xf numFmtId="164" fontId="19" fillId="7" borderId="53" xfId="0" applyNumberFormat="1" applyFont="1" applyFill="1" applyBorder="1"/>
    <xf numFmtId="164" fontId="19" fillId="7" borderId="56" xfId="0" applyNumberFormat="1" applyFont="1" applyFill="1" applyBorder="1"/>
    <xf numFmtId="164" fontId="19" fillId="7" borderId="71" xfId="0" applyNumberFormat="1" applyFont="1" applyFill="1" applyBorder="1"/>
    <xf numFmtId="164" fontId="31" fillId="7" borderId="78" xfId="0" applyNumberFormat="1" applyFont="1" applyFill="1" applyBorder="1" applyAlignment="1">
      <alignment horizontal="right" vertical="center"/>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applyBorder="1"/>
    <xf numFmtId="165" fontId="19" fillId="7" borderId="53" xfId="0" applyNumberFormat="1" applyFont="1" applyFill="1" applyBorder="1"/>
    <xf numFmtId="165" fontId="19" fillId="7" borderId="56" xfId="0" applyNumberFormat="1" applyFont="1" applyFill="1" applyBorder="1"/>
    <xf numFmtId="165" fontId="19" fillId="7" borderId="71" xfId="0" applyNumberFormat="1" applyFont="1" applyFill="1" applyBorder="1"/>
    <xf numFmtId="165" fontId="31" fillId="7" borderId="78" xfId="0" applyNumberFormat="1" applyFont="1" applyFill="1" applyBorder="1" applyAlignment="1">
      <alignment horizontal="right" vertical="center"/>
    </xf>
    <xf numFmtId="165" fontId="19" fillId="7" borderId="73" xfId="0" applyNumberFormat="1" applyFont="1" applyFill="1" applyBorder="1"/>
    <xf numFmtId="165" fontId="19" fillId="7" borderId="74" xfId="0" applyNumberFormat="1" applyFont="1" applyFill="1" applyBorder="1"/>
    <xf numFmtId="165" fontId="19" fillId="7" borderId="76" xfId="0" applyNumberFormat="1" applyFont="1" applyFill="1" applyBorder="1"/>
    <xf numFmtId="165" fontId="31" fillId="7" borderId="77" xfId="0" applyNumberFormat="1" applyFont="1" applyFill="1" applyBorder="1" applyAlignment="1">
      <alignment horizontal="right" vertical="center"/>
    </xf>
    <xf numFmtId="0" fontId="3" fillId="2" borderId="107"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8" xfId="1" applyNumberFormat="1" applyFont="1" applyFill="1" applyBorder="1"/>
    <xf numFmtId="0" fontId="3" fillId="2" borderId="15" xfId="0" applyFont="1" applyFill="1" applyBorder="1" applyAlignment="1">
      <alignment horizontal="left"/>
    </xf>
    <xf numFmtId="0" fontId="3" fillId="2" borderId="107" xfId="0" applyFont="1" applyFill="1" applyBorder="1" applyAlignment="1">
      <alignment horizontal="center" vertical="top" wrapText="1"/>
    </xf>
    <xf numFmtId="0" fontId="15" fillId="2" borderId="0" xfId="0" applyFont="1" applyFill="1" applyBorder="1" applyAlignment="1"/>
    <xf numFmtId="164" fontId="19" fillId="7" borderId="110" xfId="1" applyNumberFormat="1" applyFont="1" applyFill="1" applyBorder="1"/>
    <xf numFmtId="165" fontId="19" fillId="7" borderId="111" xfId="1" applyNumberFormat="1" applyFont="1" applyFill="1" applyBorder="1"/>
    <xf numFmtId="164" fontId="19" fillId="7" borderId="109" xfId="1" applyNumberFormat="1" applyFont="1" applyFill="1" applyBorder="1" applyAlignment="1">
      <alignment vertical="center"/>
    </xf>
    <xf numFmtId="165" fontId="19" fillId="7" borderId="109" xfId="1" applyNumberFormat="1" applyFont="1" applyFill="1" applyBorder="1" applyAlignment="1">
      <alignment vertical="center"/>
    </xf>
    <xf numFmtId="0" fontId="3" fillId="2" borderId="112" xfId="0" applyFont="1" applyFill="1" applyBorder="1" applyAlignment="1">
      <alignment horizontal="center" vertical="center" wrapText="1"/>
    </xf>
    <xf numFmtId="0" fontId="3" fillId="2" borderId="112" xfId="0" applyFont="1" applyFill="1" applyBorder="1" applyAlignment="1">
      <alignment horizontal="center" vertical="top" wrapText="1"/>
    </xf>
    <xf numFmtId="0" fontId="3" fillId="2" borderId="115"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9" xfId="0" applyNumberFormat="1" applyFill="1" applyBorder="1" applyAlignment="1">
      <alignment horizontal="left"/>
    </xf>
    <xf numFmtId="0" fontId="0" fillId="2" borderId="15" xfId="0" applyNumberFormat="1" applyFill="1" applyBorder="1" applyAlignment="1">
      <alignment horizontal="left"/>
    </xf>
    <xf numFmtId="0" fontId="3" fillId="3" borderId="97" xfId="0" applyFont="1" applyFill="1" applyBorder="1" applyAlignment="1">
      <alignment horizontal="left" vertical="top" wrapText="1"/>
    </xf>
    <xf numFmtId="0" fontId="0" fillId="3" borderId="23" xfId="0" applyNumberFormat="1" applyFill="1" applyBorder="1" applyAlignment="1">
      <alignment horizontal="left" vertical="top"/>
    </xf>
    <xf numFmtId="0" fontId="0" fillId="3" borderId="24" xfId="0" applyNumberFormat="1" applyFill="1" applyBorder="1" applyAlignment="1">
      <alignment horizontal="left" vertical="top"/>
    </xf>
    <xf numFmtId="0" fontId="0" fillId="2" borderId="7" xfId="0" applyNumberFormat="1" applyFill="1" applyBorder="1" applyAlignment="1">
      <alignment horizontal="left"/>
    </xf>
    <xf numFmtId="0" fontId="0" fillId="2" borderId="18" xfId="0" applyNumberFormat="1" applyFill="1" applyBorder="1" applyAlignment="1">
      <alignment horizontal="left"/>
    </xf>
    <xf numFmtId="0" fontId="3" fillId="3" borderId="120" xfId="0" applyFont="1" applyFill="1" applyBorder="1" applyAlignment="1">
      <alignment vertical="top" wrapText="1"/>
    </xf>
    <xf numFmtId="0" fontId="0" fillId="3" borderId="19" xfId="0" applyNumberFormat="1" applyFill="1" applyBorder="1" applyAlignment="1">
      <alignment vertical="top" wrapText="1"/>
    </xf>
    <xf numFmtId="0" fontId="0" fillId="3" borderId="21" xfId="0" applyNumberFormat="1" applyFill="1" applyBorder="1" applyAlignment="1">
      <alignment vertical="top" wrapText="1"/>
    </xf>
    <xf numFmtId="0" fontId="0" fillId="3" borderId="20" xfId="0" applyNumberFormat="1" applyFill="1" applyBorder="1" applyAlignment="1">
      <alignment vertical="top" wrapText="1"/>
    </xf>
    <xf numFmtId="0" fontId="0" fillId="2" borderId="16" xfId="0" applyFill="1" applyBorder="1"/>
    <xf numFmtId="0" fontId="0" fillId="6" borderId="16" xfId="0" applyNumberFormat="1" applyFill="1" applyBorder="1" applyAlignment="1">
      <alignment horizontal="center"/>
    </xf>
    <xf numFmtId="0" fontId="0" fillId="2" borderId="118" xfId="0" applyNumberFormat="1" applyFill="1" applyBorder="1" applyAlignment="1">
      <alignment horizontal="left"/>
    </xf>
    <xf numFmtId="0" fontId="0" fillId="2" borderId="117" xfId="0" applyFill="1" applyBorder="1"/>
    <xf numFmtId="0" fontId="8" fillId="2" borderId="24" xfId="0" applyFont="1" applyFill="1" applyBorder="1" applyAlignment="1"/>
    <xf numFmtId="0" fontId="0" fillId="2" borderId="91" xfId="0" applyNumberFormat="1" applyFill="1" applyBorder="1" applyAlignment="1">
      <alignment horizontal="left"/>
    </xf>
    <xf numFmtId="0" fontId="0" fillId="2" borderId="92" xfId="0" applyFill="1" applyBorder="1"/>
    <xf numFmtId="0" fontId="7" fillId="2" borderId="91" xfId="0" applyNumberFormat="1" applyFont="1" applyFill="1" applyBorder="1" applyAlignment="1">
      <alignment horizontal="right" vertical="center"/>
    </xf>
    <xf numFmtId="0" fontId="17" fillId="2" borderId="92" xfId="0" applyNumberFormat="1" applyFont="1" applyFill="1" applyBorder="1" applyAlignment="1">
      <alignment horizontal="right" vertical="center"/>
    </xf>
    <xf numFmtId="0" fontId="7" fillId="2" borderId="93" xfId="0" applyNumberFormat="1" applyFont="1" applyFill="1" applyBorder="1" applyAlignment="1">
      <alignment horizontal="right" vertical="center"/>
    </xf>
    <xf numFmtId="0" fontId="17" fillId="2" borderId="94" xfId="0" applyNumberFormat="1"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NumberFormat="1" applyFont="1" applyFill="1" applyBorder="1" applyAlignment="1">
      <alignment horizontal="right" vertical="center"/>
    </xf>
    <xf numFmtId="0" fontId="23" fillId="6" borderId="122" xfId="0" applyNumberFormat="1" applyFont="1" applyFill="1" applyBorder="1" applyAlignment="1">
      <alignment horizontal="left"/>
    </xf>
    <xf numFmtId="0" fontId="0" fillId="6" borderId="122" xfId="0" applyFill="1" applyBorder="1"/>
    <xf numFmtId="0" fontId="0" fillId="6" borderId="123" xfId="0" applyFill="1" applyBorder="1"/>
    <xf numFmtId="0" fontId="3" fillId="3" borderId="124" xfId="0" applyNumberFormat="1" applyFont="1" applyFill="1" applyBorder="1" applyAlignment="1">
      <alignment horizontal="left" vertical="top"/>
    </xf>
    <xf numFmtId="0" fontId="3" fillId="3" borderId="125" xfId="0" applyFont="1" applyFill="1" applyBorder="1" applyAlignment="1">
      <alignment horizontal="left" vertical="top"/>
    </xf>
    <xf numFmtId="0" fontId="18" fillId="6" borderId="122" xfId="0" applyFont="1" applyFill="1" applyBorder="1" applyAlignment="1">
      <alignment vertical="center"/>
    </xf>
    <xf numFmtId="0" fontId="18" fillId="6" borderId="123" xfId="0" applyFont="1" applyFill="1" applyBorder="1"/>
    <xf numFmtId="0" fontId="8" fillId="7" borderId="13" xfId="0" applyNumberFormat="1" applyFont="1" applyFill="1" applyBorder="1" applyAlignment="1">
      <alignment horizontal="right" vertical="center"/>
    </xf>
    <xf numFmtId="0" fontId="3" fillId="2" borderId="0" xfId="0" applyFont="1" applyFill="1" applyBorder="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4" xfId="0" applyFont="1" applyFill="1" applyBorder="1"/>
    <xf numFmtId="0" fontId="0" fillId="2" borderId="95" xfId="0" applyFill="1" applyBorder="1"/>
    <xf numFmtId="0" fontId="27" fillId="6" borderId="122" xfId="0" applyFont="1" applyFill="1" applyBorder="1"/>
    <xf numFmtId="0" fontId="27" fillId="6" borderId="123"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0" fillId="2" borderId="0" xfId="0" applyFill="1" applyProtection="1"/>
    <xf numFmtId="0" fontId="0" fillId="2" borderId="0" xfId="0" applyNumberFormat="1" applyFill="1" applyBorder="1" applyAlignment="1" applyProtection="1">
      <alignment horizontal="left"/>
    </xf>
    <xf numFmtId="0" fontId="6" fillId="6" borderId="16" xfId="0" applyFont="1" applyFill="1" applyBorder="1" applyAlignment="1" applyProtection="1">
      <alignment vertical="top" wrapText="1"/>
    </xf>
    <xf numFmtId="0" fontId="30" fillId="2" borderId="0" xfId="0" applyFont="1" applyFill="1" applyBorder="1" applyProtection="1"/>
    <xf numFmtId="0" fontId="0" fillId="2" borderId="0" xfId="0" applyFill="1" applyBorder="1" applyProtection="1"/>
    <xf numFmtId="0" fontId="3" fillId="2" borderId="2" xfId="0" applyFont="1" applyFill="1" applyBorder="1" applyAlignment="1" applyProtection="1">
      <alignment horizontal="center" vertical="top" wrapText="1"/>
    </xf>
    <xf numFmtId="0" fontId="5" fillId="2" borderId="83" xfId="0" applyFont="1" applyFill="1" applyBorder="1" applyAlignment="1" applyProtection="1">
      <alignment horizontal="center" vertical="top" wrapText="1"/>
    </xf>
    <xf numFmtId="0" fontId="0" fillId="8" borderId="0" xfId="0" applyProtection="1"/>
    <xf numFmtId="0" fontId="0" fillId="8" borderId="0" xfId="0" applyAlignment="1" applyProtection="1">
      <alignment vertical="center"/>
    </xf>
    <xf numFmtId="0" fontId="0" fillId="2" borderId="17" xfId="0" applyFill="1" applyBorder="1" applyProtection="1"/>
    <xf numFmtId="0" fontId="6" fillId="2" borderId="17" xfId="0" applyFont="1" applyFill="1" applyBorder="1" applyAlignment="1" applyProtection="1">
      <alignment horizontal="left" vertical="top" wrapText="1"/>
    </xf>
    <xf numFmtId="0" fontId="0" fillId="6" borderId="27" xfId="0" applyNumberFormat="1" applyFill="1" applyBorder="1" applyAlignment="1" applyProtection="1">
      <alignment horizontal="left"/>
    </xf>
    <xf numFmtId="0" fontId="0" fillId="6" borderId="17" xfId="0" applyNumberFormat="1" applyFill="1" applyBorder="1" applyAlignment="1" applyProtection="1">
      <alignment horizontal="left"/>
    </xf>
    <xf numFmtId="0" fontId="0" fillId="6" borderId="27" xfId="0" applyFill="1" applyBorder="1" applyProtection="1"/>
    <xf numFmtId="0" fontId="0" fillId="6" borderId="16" xfId="0" applyFill="1" applyBorder="1" applyProtection="1"/>
    <xf numFmtId="0" fontId="6" fillId="2" borderId="0" xfId="0" applyFont="1" applyFill="1" applyBorder="1" applyAlignment="1" applyProtection="1">
      <alignment horizontal="left" vertical="top" wrapText="1"/>
    </xf>
    <xf numFmtId="0" fontId="4" fillId="6" borderId="16" xfId="0" applyFont="1" applyFill="1" applyBorder="1" applyAlignment="1" applyProtection="1">
      <alignment vertical="center"/>
    </xf>
    <xf numFmtId="0" fontId="0" fillId="6" borderId="16" xfId="0" applyNumberFormat="1" applyFill="1" applyBorder="1" applyAlignment="1" applyProtection="1">
      <alignment horizontal="left"/>
    </xf>
    <xf numFmtId="0" fontId="0" fillId="6" borderId="0" xfId="0" applyNumberFormat="1" applyFill="1" applyBorder="1" applyAlignment="1" applyProtection="1">
      <alignment horizontal="left"/>
    </xf>
    <xf numFmtId="164" fontId="19" fillId="7" borderId="59" xfId="0" applyNumberFormat="1" applyFont="1" applyFill="1" applyBorder="1"/>
    <xf numFmtId="165" fontId="19" fillId="7" borderId="68" xfId="1" applyNumberFormat="1" applyFont="1" applyFill="1" applyBorder="1" applyAlignment="1">
      <alignment vertical="center"/>
    </xf>
    <xf numFmtId="165" fontId="3" fillId="0" borderId="126"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7"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4" xfId="0" applyNumberFormat="1" applyFill="1" applyBorder="1" applyAlignment="1">
      <alignment horizontal="left" vertical="top"/>
    </xf>
    <xf numFmtId="0" fontId="3" fillId="3" borderId="135" xfId="0" applyFont="1" applyFill="1" applyBorder="1" applyAlignment="1">
      <alignment vertical="top" wrapText="1"/>
    </xf>
    <xf numFmtId="0" fontId="0" fillId="3" borderId="129" xfId="0" applyNumberFormat="1" applyFill="1" applyBorder="1" applyAlignment="1">
      <alignment horizontal="left" vertical="top"/>
    </xf>
    <xf numFmtId="0" fontId="3" fillId="3" borderId="131"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9" xfId="0" applyFont="1" applyFill="1" applyBorder="1" applyAlignment="1"/>
    <xf numFmtId="0" fontId="3" fillId="2" borderId="130" xfId="0" applyFont="1" applyFill="1" applyBorder="1" applyAlignment="1">
      <alignment wrapText="1"/>
    </xf>
    <xf numFmtId="0" fontId="0" fillId="2" borderId="131" xfId="0" applyFill="1" applyBorder="1"/>
    <xf numFmtId="0" fontId="3" fillId="2" borderId="132" xfId="0" applyFont="1" applyFill="1" applyBorder="1" applyAlignment="1"/>
    <xf numFmtId="0" fontId="0" fillId="7" borderId="138" xfId="0" applyFont="1" applyFill="1" applyBorder="1" applyAlignment="1">
      <alignment horizontal="right" vertical="center"/>
    </xf>
    <xf numFmtId="0" fontId="0" fillId="3" borderId="128" xfId="0" applyNumberFormat="1" applyFill="1" applyBorder="1" applyAlignment="1">
      <alignment horizontal="left" vertical="top"/>
    </xf>
    <xf numFmtId="0" fontId="0" fillId="3" borderId="100" xfId="0" applyNumberFormat="1" applyFill="1" applyBorder="1" applyAlignment="1">
      <alignment horizontal="left" vertical="top"/>
    </xf>
    <xf numFmtId="0" fontId="0" fillId="3" borderId="139" xfId="0" applyNumberFormat="1"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8" xfId="0" applyNumberFormat="1" applyFill="1" applyBorder="1" applyAlignment="1">
      <alignment horizontal="left" vertical="top"/>
    </xf>
    <xf numFmtId="0" fontId="0" fillId="7" borderId="14" xfId="0" applyNumberFormat="1" applyFill="1" applyBorder="1" applyAlignment="1" applyProtection="1">
      <alignment horizontal="left" vertical="top" wrapText="1"/>
    </xf>
    <xf numFmtId="0" fontId="0" fillId="7" borderId="140" xfId="0" applyNumberFormat="1" applyFill="1" applyBorder="1" applyAlignment="1">
      <alignment horizontal="right" vertical="top"/>
    </xf>
    <xf numFmtId="0" fontId="0" fillId="4" borderId="129" xfId="0" applyFill="1" applyBorder="1" applyAlignment="1">
      <alignment horizontal="center"/>
    </xf>
    <xf numFmtId="0" fontId="0" fillId="4" borderId="130" xfId="0" applyFill="1" applyBorder="1" applyAlignment="1">
      <alignment horizontal="center"/>
    </xf>
    <xf numFmtId="0" fontId="0" fillId="4" borderId="130" xfId="0" applyFill="1" applyBorder="1"/>
    <xf numFmtId="0" fontId="0" fillId="4" borderId="131" xfId="0" applyFill="1" applyBorder="1"/>
    <xf numFmtId="0" fontId="0" fillId="4" borderId="136" xfId="0" applyFill="1" applyBorder="1" applyAlignment="1">
      <alignment horizontal="center"/>
    </xf>
    <xf numFmtId="0" fontId="0" fillId="4" borderId="137" xfId="0" applyFill="1" applyBorder="1"/>
    <xf numFmtId="0" fontId="33" fillId="8" borderId="0" xfId="0" applyFont="1"/>
    <xf numFmtId="0" fontId="23" fillId="8" borderId="0" xfId="0" applyFont="1"/>
    <xf numFmtId="0" fontId="26" fillId="8" borderId="0" xfId="0" applyFont="1"/>
    <xf numFmtId="0" fontId="0" fillId="4" borderId="125" xfId="0" applyFill="1" applyBorder="1" applyAlignment="1">
      <alignment horizontal="center"/>
    </xf>
    <xf numFmtId="0" fontId="0" fillId="4" borderId="125" xfId="0" applyFill="1" applyBorder="1"/>
    <xf numFmtId="0" fontId="0" fillId="8" borderId="0" xfId="0" applyAlignment="1">
      <alignment wrapText="1"/>
    </xf>
    <xf numFmtId="0" fontId="0" fillId="11" borderId="0" xfId="0" applyFill="1" applyAlignment="1">
      <alignment wrapText="1"/>
    </xf>
    <xf numFmtId="0" fontId="0" fillId="11" borderId="0" xfId="0" applyFill="1"/>
    <xf numFmtId="0" fontId="0" fillId="12" borderId="0" xfId="0" applyFill="1" applyAlignment="1">
      <alignment wrapText="1"/>
    </xf>
    <xf numFmtId="0" fontId="0" fillId="12" borderId="0" xfId="0" applyFill="1"/>
    <xf numFmtId="0" fontId="34" fillId="9" borderId="141" xfId="4" applyAlignment="1">
      <alignment wrapText="1"/>
    </xf>
    <xf numFmtId="0" fontId="0" fillId="13" borderId="0" xfId="0" applyFill="1"/>
    <xf numFmtId="0" fontId="0" fillId="14" borderId="0" xfId="0" applyFill="1"/>
    <xf numFmtId="0" fontId="0" fillId="14" borderId="0" xfId="0" applyFill="1" applyAlignment="1">
      <alignment wrapText="1"/>
    </xf>
    <xf numFmtId="0" fontId="0" fillId="0" borderId="0" xfId="0" applyFill="1" applyAlignment="1">
      <alignment wrapText="1"/>
    </xf>
    <xf numFmtId="0" fontId="0" fillId="15" borderId="0" xfId="0" applyFill="1"/>
    <xf numFmtId="0" fontId="0" fillId="15" borderId="0" xfId="0" applyFill="1" applyAlignment="1">
      <alignment wrapText="1"/>
    </xf>
    <xf numFmtId="0" fontId="0" fillId="16" borderId="0" xfId="0" applyFill="1"/>
    <xf numFmtId="0" fontId="0" fillId="16" borderId="0" xfId="0" applyFill="1" applyAlignment="1">
      <alignment wrapText="1"/>
    </xf>
    <xf numFmtId="0" fontId="0" fillId="0" borderId="0" xfId="0" applyFill="1"/>
    <xf numFmtId="0" fontId="0" fillId="12" borderId="0" xfId="0" applyFill="1" applyAlignment="1">
      <alignment horizontal="center"/>
    </xf>
    <xf numFmtId="0" fontId="0" fillId="12" borderId="0" xfId="0" applyFill="1" applyAlignment="1">
      <alignment horizontal="center" wrapText="1"/>
    </xf>
    <xf numFmtId="0" fontId="0" fillId="12" borderId="0" xfId="0" applyFill="1" applyAlignment="1">
      <alignment vertical="top"/>
    </xf>
    <xf numFmtId="0" fontId="0" fillId="12" borderId="0" xfId="0" applyFont="1" applyFill="1" applyAlignment="1">
      <alignment horizontal="center"/>
    </xf>
    <xf numFmtId="0" fontId="0" fillId="14" borderId="0" xfId="0" applyFill="1" applyAlignment="1">
      <alignment horizontal="left" wrapText="1"/>
    </xf>
    <xf numFmtId="0" fontId="0" fillId="11" borderId="0" xfId="0" applyFill="1" applyAlignment="1">
      <alignment horizontal="left" wrapText="1"/>
    </xf>
    <xf numFmtId="0" fontId="0" fillId="15" borderId="0" xfId="0" applyFill="1" applyAlignment="1">
      <alignment horizontal="left" wrapText="1"/>
    </xf>
    <xf numFmtId="0" fontId="0" fillId="12" borderId="0" xfId="0" applyFill="1" applyAlignment="1">
      <alignment horizontal="left" wrapText="1"/>
    </xf>
    <xf numFmtId="0" fontId="0" fillId="0" borderId="0" xfId="0" applyFill="1" applyAlignment="1">
      <alignment horizontal="left" wrapText="1"/>
    </xf>
    <xf numFmtId="0" fontId="0" fillId="16" borderId="0" xfId="0" applyFill="1" applyAlignment="1">
      <alignment horizontal="left" wrapText="1"/>
    </xf>
    <xf numFmtId="0" fontId="34" fillId="9" borderId="141" xfId="4" applyAlignment="1">
      <alignment horizontal="left" wrapText="1"/>
    </xf>
    <xf numFmtId="0" fontId="35" fillId="10" borderId="141" xfId="5" applyAlignment="1">
      <alignment horizontal="left" wrapText="1"/>
    </xf>
    <xf numFmtId="0" fontId="0" fillId="8" borderId="0" xfId="0" applyAlignment="1">
      <alignment horizontal="left" wrapText="1"/>
    </xf>
    <xf numFmtId="0" fontId="0" fillId="13" borderId="0" xfId="0" applyFill="1" applyAlignment="1">
      <alignment horizontal="left" wrapText="1"/>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35" fillId="10" borderId="141" xfId="5" applyAlignment="1">
      <alignment wrapText="1"/>
    </xf>
    <xf numFmtId="0" fontId="0" fillId="18" borderId="0" xfId="0" applyFill="1"/>
    <xf numFmtId="0" fontId="0" fillId="19" borderId="0" xfId="0" applyFill="1"/>
    <xf numFmtId="0" fontId="0" fillId="20" borderId="0" xfId="0" applyFill="1"/>
    <xf numFmtId="0" fontId="0" fillId="21" borderId="0" xfId="0" applyFill="1"/>
    <xf numFmtId="0" fontId="0" fillId="18" borderId="0" xfId="0" applyFill="1" applyAlignment="1">
      <alignment horizontal="left" wrapText="1"/>
    </xf>
    <xf numFmtId="0" fontId="0" fillId="18" borderId="0" xfId="0" applyFill="1" applyAlignment="1">
      <alignment wrapText="1"/>
    </xf>
    <xf numFmtId="0" fontId="34" fillId="9" borderId="141" xfId="4"/>
    <xf numFmtId="0" fontId="3" fillId="3" borderId="142" xfId="0" applyNumberFormat="1" applyFont="1" applyFill="1" applyBorder="1" applyAlignment="1">
      <alignment horizontal="left" vertical="top"/>
    </xf>
    <xf numFmtId="0" fontId="3" fillId="3" borderId="143" xfId="0" applyFont="1" applyFill="1" applyBorder="1" applyAlignment="1">
      <alignment horizontal="left" vertical="top"/>
    </xf>
    <xf numFmtId="0" fontId="3" fillId="3" borderId="144" xfId="0" applyFont="1" applyFill="1" applyBorder="1" applyAlignment="1">
      <alignment vertical="top" wrapText="1"/>
    </xf>
    <xf numFmtId="0" fontId="0" fillId="2" borderId="148" xfId="0" applyFont="1" applyFill="1" applyBorder="1" applyAlignment="1">
      <alignment horizontal="left" vertical="top" wrapText="1"/>
    </xf>
    <xf numFmtId="0" fontId="0" fillId="2" borderId="149" xfId="0" applyFont="1" applyFill="1" applyBorder="1" applyAlignment="1">
      <alignment horizontal="left" vertical="top" wrapText="1"/>
    </xf>
    <xf numFmtId="0" fontId="37" fillId="2" borderId="113" xfId="0" applyFont="1" applyFill="1" applyBorder="1" applyAlignment="1">
      <alignment horizontal="center" vertical="top" wrapText="1"/>
    </xf>
    <xf numFmtId="0" fontId="38" fillId="2" borderId="0" xfId="0" applyFont="1" applyFill="1" applyBorder="1" applyAlignment="1">
      <alignment vertical="center"/>
    </xf>
    <xf numFmtId="0" fontId="37" fillId="2" borderId="114" xfId="0" applyFont="1" applyFill="1" applyBorder="1" applyAlignment="1">
      <alignment horizontal="center" vertical="top" wrapText="1"/>
    </xf>
    <xf numFmtId="0" fontId="37" fillId="2" borderId="100" xfId="0" applyFont="1" applyFill="1" applyBorder="1" applyAlignment="1">
      <alignment horizontal="center" vertical="top" wrapText="1"/>
    </xf>
    <xf numFmtId="0" fontId="38" fillId="2" borderId="0" xfId="0" applyFont="1" applyFill="1" applyBorder="1" applyAlignment="1">
      <alignment horizontal="center" vertical="center"/>
    </xf>
    <xf numFmtId="0" fontId="0" fillId="4" borderId="0" xfId="0" applyFill="1" applyBorder="1" applyAlignment="1">
      <alignment horizontal="center"/>
    </xf>
    <xf numFmtId="0" fontId="0" fillId="4" borderId="0" xfId="0" applyFill="1" applyBorder="1"/>
    <xf numFmtId="0" fontId="33" fillId="4" borderId="132" xfId="0" applyFont="1" applyFill="1" applyBorder="1" applyAlignment="1">
      <alignment horizontal="left"/>
    </xf>
    <xf numFmtId="0" fontId="33" fillId="4" borderId="125" xfId="0" applyFont="1" applyFill="1" applyBorder="1" applyAlignment="1">
      <alignment horizontal="center"/>
    </xf>
    <xf numFmtId="0" fontId="33" fillId="4" borderId="125" xfId="0" applyFont="1" applyFill="1" applyBorder="1"/>
    <xf numFmtId="0" fontId="33" fillId="4" borderId="133" xfId="0" applyFont="1" applyFill="1" applyBorder="1"/>
    <xf numFmtId="0" fontId="23" fillId="4" borderId="0" xfId="0" applyFont="1" applyFill="1" applyBorder="1"/>
    <xf numFmtId="0" fontId="3" fillId="4" borderId="0" xfId="0" applyFont="1" applyFill="1" applyBorder="1" applyAlignment="1">
      <alignment horizontal="left" vertical="top"/>
    </xf>
    <xf numFmtId="0" fontId="0" fillId="4" borderId="0" xfId="0" applyFont="1" applyFill="1" applyBorder="1" applyAlignment="1">
      <alignment horizontal="left" vertical="top"/>
    </xf>
    <xf numFmtId="0" fontId="11" fillId="4" borderId="0" xfId="0" applyFont="1" applyFill="1" applyBorder="1" applyAlignment="1">
      <alignment horizontal="left" vertical="top"/>
    </xf>
    <xf numFmtId="0" fontId="26" fillId="4" borderId="0" xfId="0" applyFont="1" applyFill="1" applyBorder="1" applyAlignment="1">
      <alignment horizontal="left" vertical="top"/>
    </xf>
    <xf numFmtId="0" fontId="0" fillId="4" borderId="132" xfId="0" applyFill="1" applyBorder="1" applyAlignment="1">
      <alignment horizontal="center"/>
    </xf>
    <xf numFmtId="0" fontId="39" fillId="4" borderId="0" xfId="0" applyFont="1" applyFill="1" applyBorder="1" applyAlignment="1">
      <alignment horizontal="left"/>
    </xf>
    <xf numFmtId="0" fontId="23" fillId="6" borderId="130" xfId="0" applyFont="1" applyFill="1" applyBorder="1" applyAlignment="1">
      <alignment horizontal="left"/>
    </xf>
    <xf numFmtId="0" fontId="23" fillId="6" borderId="130" xfId="0" applyFont="1" applyFill="1" applyBorder="1"/>
    <xf numFmtId="0" fontId="3" fillId="4" borderId="0" xfId="0" applyFont="1" applyFill="1" applyBorder="1" applyAlignment="1">
      <alignment horizontal="left"/>
    </xf>
    <xf numFmtId="0" fontId="35" fillId="10" borderId="141" xfId="5"/>
    <xf numFmtId="0" fontId="41" fillId="4" borderId="136" xfId="0" applyFont="1" applyFill="1" applyBorder="1" applyAlignment="1">
      <alignment horizontal="left"/>
    </xf>
    <xf numFmtId="0" fontId="23" fillId="4" borderId="136" xfId="0" applyFont="1" applyFill="1" applyBorder="1" applyAlignment="1">
      <alignment horizontal="center"/>
    </xf>
    <xf numFmtId="0" fontId="42" fillId="4" borderId="136" xfId="0" applyFont="1" applyFill="1" applyBorder="1" applyAlignment="1">
      <alignment horizontal="left"/>
    </xf>
    <xf numFmtId="0" fontId="43" fillId="6" borderId="129" xfId="0" applyFont="1" applyFill="1" applyBorder="1" applyAlignment="1">
      <alignment horizontal="left" vertical="top"/>
    </xf>
    <xf numFmtId="0" fontId="44" fillId="6" borderId="121" xfId="0" applyNumberFormat="1" applyFont="1" applyFill="1" applyBorder="1" applyAlignment="1">
      <alignment horizontal="left" vertical="center"/>
    </xf>
    <xf numFmtId="0" fontId="44" fillId="6" borderId="122" xfId="0" applyNumberFormat="1" applyFont="1" applyFill="1" applyBorder="1" applyAlignment="1">
      <alignment horizontal="left" vertical="center"/>
    </xf>
    <xf numFmtId="0" fontId="34" fillId="9" borderId="141" xfId="4" quotePrefix="1"/>
    <xf numFmtId="0" fontId="0" fillId="13" borderId="0" xfId="0" applyFill="1" applyAlignment="1">
      <alignment wrapText="1"/>
    </xf>
    <xf numFmtId="0" fontId="1" fillId="0" borderId="0" xfId="2"/>
    <xf numFmtId="0" fontId="5" fillId="2" borderId="125" xfId="0" applyFont="1" applyFill="1" applyBorder="1" applyAlignment="1">
      <alignment horizontal="left" wrapText="1"/>
    </xf>
    <xf numFmtId="0" fontId="5" fillId="2" borderId="133"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50" xfId="0" applyFill="1" applyBorder="1" applyProtection="1"/>
    <xf numFmtId="0" fontId="0" fillId="2" borderId="151" xfId="0" applyFill="1" applyBorder="1" applyProtection="1"/>
    <xf numFmtId="0" fontId="0" fillId="2" borderId="152" xfId="0" applyFill="1" applyBorder="1" applyProtection="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ont="1" applyFill="1" applyBorder="1" applyAlignment="1">
      <alignment vertical="top" wrapText="1"/>
    </xf>
    <xf numFmtId="0" fontId="0" fillId="3" borderId="12" xfId="0" applyFont="1" applyFill="1" applyBorder="1" applyAlignment="1">
      <alignment vertical="top" wrapText="1"/>
    </xf>
    <xf numFmtId="0" fontId="3" fillId="3" borderId="16" xfId="0" applyFont="1" applyFill="1" applyBorder="1" applyAlignment="1">
      <alignment wrapText="1"/>
    </xf>
    <xf numFmtId="0" fontId="0" fillId="3" borderId="116" xfId="0" applyNumberFormat="1"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applyAlignment="1"/>
    <xf numFmtId="0" fontId="1" fillId="24" borderId="0" xfId="2" applyFill="1"/>
    <xf numFmtId="0" fontId="1" fillId="25" borderId="0" xfId="2" applyFill="1"/>
    <xf numFmtId="0" fontId="1" fillId="11" borderId="0" xfId="2" applyFill="1"/>
    <xf numFmtId="0" fontId="45" fillId="6" borderId="122" xfId="0" applyNumberFormat="1"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0" fillId="8" borderId="0" xfId="0" applyFont="1"/>
    <xf numFmtId="0" fontId="48" fillId="26" borderId="0" xfId="0" applyFont="1" applyFill="1"/>
    <xf numFmtId="0" fontId="49" fillId="8" borderId="0" xfId="0" applyFont="1"/>
    <xf numFmtId="0" fontId="23" fillId="6" borderId="16" xfId="0" applyNumberFormat="1" applyFont="1" applyFill="1" applyBorder="1" applyAlignment="1">
      <alignment horizontal="left" vertical="center"/>
    </xf>
    <xf numFmtId="0" fontId="0" fillId="7" borderId="85" xfId="0" applyFill="1" applyBorder="1" applyProtection="1"/>
    <xf numFmtId="0" fontId="0" fillId="7" borderId="87" xfId="0" applyFill="1" applyBorder="1" applyProtection="1"/>
    <xf numFmtId="0" fontId="1" fillId="23" borderId="0" xfId="2" applyFill="1" applyAlignment="1">
      <alignment horizontal="center" wrapText="1"/>
    </xf>
    <xf numFmtId="0" fontId="0" fillId="3" borderId="153" xfId="0" applyNumberFormat="1" applyFill="1" applyBorder="1" applyAlignment="1">
      <alignment horizontal="left" vertical="top"/>
    </xf>
    <xf numFmtId="0" fontId="0" fillId="3" borderId="154" xfId="0" applyFill="1" applyBorder="1" applyAlignment="1">
      <alignment horizontal="left" vertical="top" wrapText="1"/>
    </xf>
    <xf numFmtId="164" fontId="8" fillId="0" borderId="155" xfId="1" applyNumberFormat="1" applyFont="1" applyFill="1" applyBorder="1" applyAlignment="1" applyProtection="1">
      <alignment vertical="center"/>
      <protection locked="0"/>
    </xf>
    <xf numFmtId="164" fontId="3" fillId="0" borderId="156" xfId="1" applyNumberFormat="1" applyFont="1" applyFill="1" applyBorder="1" applyAlignment="1" applyProtection="1">
      <alignment vertical="center"/>
      <protection locked="0"/>
    </xf>
    <xf numFmtId="165" fontId="3" fillId="0" borderId="157" xfId="1" applyNumberFormat="1" applyFont="1" applyFill="1" applyBorder="1" applyAlignment="1" applyProtection="1">
      <alignment vertical="center"/>
      <protection locked="0"/>
    </xf>
    <xf numFmtId="165" fontId="8" fillId="0" borderId="158" xfId="1" applyNumberFormat="1" applyFont="1" applyFill="1" applyBorder="1" applyAlignment="1" applyProtection="1">
      <alignment vertical="center"/>
      <protection locked="0"/>
    </xf>
    <xf numFmtId="165" fontId="3" fillId="0" borderId="159" xfId="1" applyNumberFormat="1" applyFont="1" applyFill="1" applyBorder="1" applyAlignment="1" applyProtection="1">
      <alignment vertical="center"/>
      <protection locked="0"/>
    </xf>
    <xf numFmtId="43" fontId="0" fillId="0" borderId="161" xfId="1" applyFont="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62" xfId="1" applyFont="1" applyBorder="1" applyAlignment="1" applyProtection="1">
      <alignment vertical="center"/>
      <protection locked="0"/>
    </xf>
    <xf numFmtId="0" fontId="43" fillId="6" borderId="130" xfId="0" applyFont="1" applyFill="1" applyBorder="1" applyAlignment="1">
      <alignment horizontal="left" vertical="top"/>
    </xf>
    <xf numFmtId="0" fontId="41" fillId="4" borderId="0" xfId="0" applyFont="1" applyFill="1" applyBorder="1" applyAlignment="1">
      <alignment horizontal="left"/>
    </xf>
    <xf numFmtId="0" fontId="23" fillId="4" borderId="0" xfId="0" applyFont="1" applyFill="1" applyBorder="1" applyAlignment="1">
      <alignment horizontal="center"/>
    </xf>
    <xf numFmtId="0" fontId="43" fillId="6" borderId="131" xfId="0" applyFont="1" applyFill="1" applyBorder="1" applyAlignment="1">
      <alignment horizontal="left" vertical="top"/>
    </xf>
    <xf numFmtId="0" fontId="41" fillId="4" borderId="137" xfId="0" applyFont="1" applyFill="1" applyBorder="1" applyAlignment="1">
      <alignment horizontal="left"/>
    </xf>
    <xf numFmtId="0" fontId="23" fillId="4" borderId="137" xfId="0" applyFont="1" applyFill="1" applyBorder="1" applyAlignment="1">
      <alignment horizontal="center"/>
    </xf>
    <xf numFmtId="0" fontId="42" fillId="4" borderId="137" xfId="0" applyFont="1" applyFill="1" applyBorder="1" applyAlignment="1">
      <alignment horizontal="left"/>
    </xf>
    <xf numFmtId="0" fontId="0" fillId="4" borderId="133" xfId="0" applyFill="1" applyBorder="1" applyAlignment="1">
      <alignment horizontal="center"/>
    </xf>
    <xf numFmtId="164" fontId="50" fillId="7" borderId="78" xfId="0" applyNumberFormat="1" applyFont="1" applyFill="1" applyBorder="1" applyAlignment="1">
      <alignment horizontal="right" vertical="center"/>
    </xf>
    <xf numFmtId="165" fontId="50" fillId="7" borderId="78" xfId="0" applyNumberFormat="1" applyFont="1" applyFill="1" applyBorder="1" applyAlignment="1">
      <alignment horizontal="right" vertical="center"/>
    </xf>
    <xf numFmtId="165" fontId="50" fillId="7" borderId="77" xfId="0" applyNumberFormat="1" applyFont="1" applyFill="1" applyBorder="1" applyAlignment="1">
      <alignment horizontal="right" vertical="center"/>
    </xf>
    <xf numFmtId="0" fontId="3" fillId="7" borderId="5" xfId="0" applyFont="1" applyFill="1" applyBorder="1" applyAlignment="1">
      <alignment horizontal="right"/>
    </xf>
    <xf numFmtId="0" fontId="3" fillId="7" borderId="3" xfId="0" applyFont="1" applyFill="1" applyBorder="1" applyAlignment="1">
      <alignment horizontal="right"/>
    </xf>
    <xf numFmtId="164" fontId="32" fillId="7" borderId="1" xfId="1" applyNumberFormat="1" applyFont="1" applyFill="1" applyBorder="1"/>
    <xf numFmtId="0" fontId="6" fillId="2" borderId="0" xfId="0" applyFont="1" applyFill="1" applyBorder="1" applyAlignment="1">
      <alignment horizontal="left" vertical="center" wrapText="1"/>
    </xf>
    <xf numFmtId="0" fontId="27" fillId="11" borderId="0" xfId="0" applyFont="1" applyFill="1"/>
    <xf numFmtId="0" fontId="51" fillId="26" borderId="0" xfId="0" applyFont="1" applyFill="1"/>
    <xf numFmtId="0" fontId="0" fillId="11" borderId="0" xfId="0" applyFill="1" applyAlignment="1">
      <alignment horizontal="right"/>
    </xf>
    <xf numFmtId="0" fontId="52" fillId="4" borderId="0" xfId="0" applyFont="1" applyFill="1" applyBorder="1" applyAlignment="1">
      <alignment horizontal="left"/>
    </xf>
    <xf numFmtId="0" fontId="12" fillId="4" borderId="0" xfId="0" applyFont="1" applyFill="1" applyBorder="1" applyAlignment="1">
      <alignment horizontal="left"/>
    </xf>
    <xf numFmtId="0" fontId="23" fillId="2" borderId="91" xfId="0" applyFont="1" applyFill="1" applyBorder="1"/>
    <xf numFmtId="0" fontId="0" fillId="2" borderId="0" xfId="0" applyFont="1" applyFill="1" applyBorder="1" applyAlignment="1">
      <alignment horizontal="left" wrapText="1"/>
    </xf>
    <xf numFmtId="0" fontId="0" fillId="2" borderId="92" xfId="0" applyFont="1" applyFill="1" applyBorder="1" applyAlignment="1">
      <alignment horizontal="left" wrapText="1"/>
    </xf>
    <xf numFmtId="0" fontId="0" fillId="2" borderId="0" xfId="0" applyFont="1" applyFill="1" applyBorder="1" applyAlignment="1">
      <alignment horizontal="left"/>
    </xf>
    <xf numFmtId="0" fontId="0" fillId="2" borderId="163" xfId="0" applyFont="1" applyFill="1" applyBorder="1" applyAlignment="1">
      <alignment wrapText="1"/>
    </xf>
    <xf numFmtId="0" fontId="0" fillId="2" borderId="92" xfId="0" applyFont="1" applyFill="1" applyBorder="1" applyAlignment="1">
      <alignment wrapText="1"/>
    </xf>
    <xf numFmtId="0" fontId="0" fillId="3" borderId="129" xfId="0" applyNumberFormat="1" applyFill="1" applyBorder="1" applyAlignment="1">
      <alignment horizontal="left" vertical="top"/>
    </xf>
    <xf numFmtId="0" fontId="15" fillId="3" borderId="0" xfId="0" applyFont="1" applyFill="1" applyBorder="1" applyAlignment="1">
      <alignment horizontal="left" vertical="top" wrapText="1"/>
    </xf>
    <xf numFmtId="0" fontId="0" fillId="2" borderId="0" xfId="0" applyFont="1" applyFill="1" applyBorder="1" applyAlignment="1" applyProtection="1">
      <alignment horizontal="center"/>
      <protection locked="0"/>
    </xf>
    <xf numFmtId="0" fontId="0" fillId="2" borderId="130" xfId="0" applyFont="1" applyFill="1" applyBorder="1" applyAlignment="1">
      <alignment horizontal="left" wrapText="1"/>
    </xf>
    <xf numFmtId="0" fontId="0" fillId="2" borderId="0" xfId="0" applyFont="1" applyFill="1" applyBorder="1" applyAlignment="1">
      <alignment horizontal="left" wrapText="1"/>
    </xf>
    <xf numFmtId="0" fontId="0" fillId="0" borderId="145" xfId="0" applyFont="1" applyFill="1" applyBorder="1" applyAlignment="1" applyProtection="1">
      <alignment horizontal="left" vertical="top" wrapText="1"/>
      <protection locked="0"/>
    </xf>
    <xf numFmtId="0" fontId="0" fillId="0" borderId="146" xfId="0" applyFont="1" applyFill="1" applyBorder="1" applyAlignment="1" applyProtection="1">
      <alignment horizontal="left" vertical="top" wrapText="1"/>
      <protection locked="0"/>
    </xf>
    <xf numFmtId="0" fontId="0" fillId="0" borderId="147" xfId="0" applyFont="1" applyFill="1" applyBorder="1" applyAlignment="1" applyProtection="1">
      <alignment horizontal="left" vertical="top" wrapText="1"/>
      <protection locked="0"/>
    </xf>
    <xf numFmtId="0" fontId="0" fillId="0" borderId="5" xfId="0" applyFont="1" applyFill="1" applyBorder="1" applyAlignment="1" applyProtection="1">
      <alignment horizontal="left" vertical="top" wrapText="1"/>
      <protection locked="0"/>
    </xf>
    <xf numFmtId="0" fontId="0" fillId="0" borderId="4"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36" fillId="0" borderId="5" xfId="6" applyFill="1" applyBorder="1" applyAlignment="1" applyProtection="1">
      <alignment horizontal="left" vertical="top" wrapText="1"/>
      <protection locked="0"/>
    </xf>
    <xf numFmtId="0" fontId="0" fillId="4" borderId="0" xfId="0" applyFont="1" applyFill="1" applyBorder="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ont="1" applyFill="1" applyBorder="1" applyAlignment="1" applyProtection="1">
      <alignment horizontal="left" vertical="top" wrapText="1"/>
      <protection locked="0"/>
    </xf>
    <xf numFmtId="0" fontId="0" fillId="4" borderId="4" xfId="0" applyFont="1" applyFill="1" applyBorder="1" applyAlignment="1" applyProtection="1">
      <alignment horizontal="left" vertical="top" wrapText="1"/>
      <protection locked="0"/>
    </xf>
    <xf numFmtId="0" fontId="0" fillId="4" borderId="3" xfId="0" applyFont="1"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Border="1" applyAlignment="1" applyProtection="1">
      <alignment horizontal="left" vertical="top" wrapText="1"/>
    </xf>
    <xf numFmtId="0" fontId="5" fillId="4" borderId="5" xfId="0" applyNumberFormat="1" applyFont="1" applyFill="1" applyBorder="1" applyAlignment="1" applyProtection="1">
      <alignment horizontal="left" vertical="top" wrapText="1"/>
      <protection locked="0"/>
    </xf>
    <xf numFmtId="0" fontId="5" fillId="4" borderId="4" xfId="0" applyNumberFormat="1" applyFont="1" applyFill="1" applyBorder="1" applyAlignment="1" applyProtection="1">
      <alignment horizontal="left" vertical="top" wrapText="1"/>
      <protection locked="0"/>
    </xf>
    <xf numFmtId="0" fontId="5" fillId="4" borderId="3" xfId="0" applyNumberFormat="1" applyFont="1" applyFill="1" applyBorder="1" applyAlignment="1" applyProtection="1">
      <alignment horizontal="left" vertical="top" wrapText="1"/>
      <protection locked="0"/>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9" fillId="6" borderId="131" xfId="0" applyFont="1" applyFill="1" applyBorder="1" applyAlignment="1">
      <alignment horizontal="left" vertical="top" wrapText="1"/>
    </xf>
    <xf numFmtId="0" fontId="10" fillId="4" borderId="86" xfId="0" applyFont="1" applyFill="1" applyBorder="1" applyAlignment="1" applyProtection="1">
      <alignment horizontal="left" vertical="top" wrapText="1"/>
      <protection locked="0"/>
    </xf>
    <xf numFmtId="0" fontId="10" fillId="4" borderId="118"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2" xfId="0" quotePrefix="1" applyFont="1" applyFill="1" applyBorder="1" applyAlignment="1">
      <alignment horizontal="left" vertical="top" wrapText="1"/>
    </xf>
    <xf numFmtId="0" fontId="10" fillId="6" borderId="125" xfId="0" quotePrefix="1" applyFont="1" applyFill="1" applyBorder="1" applyAlignment="1">
      <alignment horizontal="left" vertical="top" wrapText="1"/>
    </xf>
    <xf numFmtId="0" fontId="10" fillId="6" borderId="133" xfId="0" quotePrefix="1" applyFont="1" applyFill="1" applyBorder="1" applyAlignment="1">
      <alignment horizontal="left" vertical="top" wrapText="1"/>
    </xf>
    <xf numFmtId="0" fontId="3" fillId="3" borderId="97" xfId="0" applyNumberFormat="1" applyFont="1" applyFill="1" applyBorder="1" applyAlignment="1">
      <alignment horizontal="left" vertical="top" wrapText="1"/>
    </xf>
    <xf numFmtId="0" fontId="0" fillId="3" borderId="135" xfId="0" applyNumberFormat="1" applyFill="1" applyBorder="1" applyAlignment="1">
      <alignment horizontal="left" vertical="top" wrapText="1"/>
    </xf>
    <xf numFmtId="0" fontId="0" fillId="3" borderId="129" xfId="0" applyNumberFormat="1" applyFill="1" applyBorder="1" applyAlignment="1">
      <alignment horizontal="left" vertical="top"/>
    </xf>
    <xf numFmtId="0" fontId="0" fillId="3" borderId="132" xfId="0" applyNumberFormat="1" applyFill="1" applyBorder="1" applyAlignment="1">
      <alignment horizontal="left" vertical="top"/>
    </xf>
    <xf numFmtId="0" fontId="0" fillId="3" borderId="130" xfId="0" applyNumberFormat="1" applyFill="1" applyBorder="1" applyAlignment="1">
      <alignment horizontal="left" vertical="top" wrapText="1"/>
    </xf>
    <xf numFmtId="0" fontId="0" fillId="3" borderId="131" xfId="0" applyNumberFormat="1" applyFill="1" applyBorder="1" applyAlignment="1">
      <alignment horizontal="left" vertical="top" wrapText="1"/>
    </xf>
    <xf numFmtId="0" fontId="0" fillId="3" borderId="125" xfId="0" applyNumberFormat="1" applyFill="1" applyBorder="1" applyAlignment="1">
      <alignment horizontal="left" vertical="top" wrapText="1"/>
    </xf>
    <xf numFmtId="0" fontId="0" fillId="3" borderId="133" xfId="0" applyNumberFormat="1"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6" xfId="0" applyNumberFormat="1" applyFill="1" applyBorder="1" applyAlignment="1">
      <alignment horizontal="left" vertical="top"/>
    </xf>
    <xf numFmtId="0" fontId="0" fillId="3" borderId="0" xfId="0" applyNumberFormat="1" applyFill="1" applyBorder="1" applyAlignment="1">
      <alignment horizontal="left" vertical="top" wrapText="1"/>
    </xf>
    <xf numFmtId="0" fontId="0" fillId="3" borderId="137" xfId="0" applyNumberFormat="1" applyFill="1" applyBorder="1" applyAlignment="1">
      <alignment horizontal="left" vertical="top" wrapText="1"/>
    </xf>
    <xf numFmtId="0" fontId="3" fillId="3" borderId="130" xfId="0" applyNumberFormat="1"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5" fillId="3" borderId="0"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10" fillId="6" borderId="0" xfId="0" quotePrefix="1"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ont="1" applyFill="1" applyBorder="1" applyAlignment="1">
      <alignment horizontal="left" vertical="top" wrapText="1"/>
    </xf>
    <xf numFmtId="0" fontId="0" fillId="3" borderId="3" xfId="0" applyFont="1" applyFill="1" applyBorder="1" applyAlignment="1">
      <alignment horizontal="left" vertical="top" wrapText="1"/>
    </xf>
    <xf numFmtId="0" fontId="10" fillId="4" borderId="116"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pplyProtection="1">
      <alignment horizontal="left" vertical="top" wrapText="1"/>
    </xf>
    <xf numFmtId="0" fontId="9" fillId="6" borderId="16" xfId="0" applyFont="1" applyFill="1" applyBorder="1" applyAlignment="1" applyProtection="1">
      <alignment horizontal="left" vertical="top"/>
    </xf>
    <xf numFmtId="0" fontId="6" fillId="2" borderId="0" xfId="0" applyFont="1" applyFill="1" applyBorder="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6" fillId="2" borderId="0" xfId="0" quotePrefix="1" applyFont="1" applyFill="1" applyBorder="1" applyAlignment="1" applyProtection="1">
      <alignment horizontal="center" vertical="top" wrapText="1"/>
      <protection locked="0"/>
    </xf>
    <xf numFmtId="0" fontId="10" fillId="4" borderId="86" xfId="0" quotePrefix="1" applyFont="1" applyFill="1" applyBorder="1" applyAlignment="1" applyProtection="1">
      <alignment horizontal="left" vertical="top" wrapText="1"/>
      <protection locked="0"/>
    </xf>
  </cellXfs>
  <cellStyles count="7">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s>
  <dxfs count="41">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3</xdr:col>
      <xdr:colOff>1828800</xdr:colOff>
      <xdr:row>3</xdr:row>
      <xdr:rowOff>227253</xdr:rowOff>
    </xdr:to>
    <xdr:pic>
      <xdr:nvPicPr>
        <xdr:cNvPr id="2" name="Bilde 1">
          <a:extLst>
            <a:ext uri="{FF2B5EF4-FFF2-40B4-BE49-F238E27FC236}">
              <a16:creationId xmlns:a16="http://schemas.microsoft.com/office/drawing/2014/main" id="{D4AC2E17-4EBA-4B78-9F79-047355654154}"/>
            </a:ext>
          </a:extLst>
        </xdr:cNvPr>
        <xdr:cNvPicPr>
          <a:picLocks noChangeAspect="1"/>
        </xdr:cNvPicPr>
      </xdr:nvPicPr>
      <xdr:blipFill>
        <a:blip xmlns:r="http://schemas.openxmlformats.org/officeDocument/2006/relationships" r:embed="rId1"/>
        <a:stretch>
          <a:fillRect/>
        </a:stretch>
      </xdr:blipFill>
      <xdr:spPr>
        <a:xfrm>
          <a:off x="76200" y="0"/>
          <a:ext cx="2489200" cy="754303"/>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69"/>
  <sheetViews>
    <sheetView tabSelected="1" topLeftCell="A47" zoomScaleNormal="100" zoomScaleSheetLayoutView="100" workbookViewId="0">
      <selection activeCell="D2" sqref="D2"/>
    </sheetView>
  </sheetViews>
  <sheetFormatPr baseColWidth="10" defaultColWidth="8.7265625" defaultRowHeight="14.5" x14ac:dyDescent="0.35"/>
  <cols>
    <col min="1" max="1" width="2.81640625" customWidth="1"/>
    <col min="2" max="2" width="3.26953125" customWidth="1"/>
    <col min="3" max="3" width="4.453125" customWidth="1"/>
    <col min="4" max="4" width="70.1796875" customWidth="1"/>
    <col min="5" max="5" width="13.81640625" customWidth="1"/>
    <col min="6" max="6" width="12.54296875" customWidth="1"/>
    <col min="7" max="7" width="14.7265625" customWidth="1"/>
    <col min="8" max="8" width="13.7265625" customWidth="1"/>
    <col min="9" max="9" width="14.1796875" customWidth="1"/>
    <col min="10" max="11" width="15.1796875" customWidth="1"/>
    <col min="12" max="12" width="3.54296875" customWidth="1"/>
  </cols>
  <sheetData>
    <row r="1" spans="2:12" ht="7.5" customHeight="1" x14ac:dyDescent="0.35">
      <c r="B1" s="2"/>
      <c r="C1" s="2"/>
      <c r="D1" s="2"/>
    </row>
    <row r="2" spans="2:12" ht="17.25" customHeight="1" x14ac:dyDescent="0.35">
      <c r="B2" s="299"/>
      <c r="C2" s="300"/>
      <c r="D2" s="300"/>
      <c r="E2" s="301"/>
      <c r="F2" s="301"/>
      <c r="G2" s="301"/>
      <c r="H2" s="301"/>
      <c r="I2" s="301"/>
      <c r="J2" s="301"/>
      <c r="K2" s="301"/>
      <c r="L2" s="302"/>
    </row>
    <row r="3" spans="2:12" ht="17.25" customHeight="1" x14ac:dyDescent="0.35">
      <c r="B3" s="303"/>
      <c r="C3" s="360"/>
      <c r="D3" s="360"/>
      <c r="E3" s="361"/>
      <c r="F3" s="361"/>
      <c r="G3" s="361"/>
      <c r="H3" s="361"/>
      <c r="I3" s="361"/>
      <c r="J3" s="361"/>
      <c r="K3" s="361"/>
      <c r="L3" s="304"/>
    </row>
    <row r="4" spans="2:12" s="305" customFormat="1" ht="23.5" x14ac:dyDescent="0.55000000000000004">
      <c r="B4" s="362" t="s">
        <v>157</v>
      </c>
      <c r="C4" s="363"/>
      <c r="D4" s="363"/>
      <c r="E4" s="364"/>
      <c r="F4" s="364"/>
      <c r="G4" s="364"/>
      <c r="H4" s="364"/>
      <c r="I4" s="364"/>
      <c r="J4" s="364"/>
      <c r="K4" s="364"/>
      <c r="L4" s="365"/>
    </row>
    <row r="5" spans="2:12" s="305" customFormat="1" ht="9.75" customHeight="1" x14ac:dyDescent="0.55000000000000004"/>
    <row r="6" spans="2:12" s="305" customFormat="1" ht="23.5" x14ac:dyDescent="0.55000000000000004">
      <c r="B6" s="380" t="s">
        <v>195</v>
      </c>
      <c r="C6" s="427"/>
      <c r="D6" s="373"/>
      <c r="E6" s="374"/>
      <c r="F6" s="374"/>
      <c r="G6" s="374"/>
      <c r="H6" s="374"/>
      <c r="I6" s="374"/>
      <c r="J6" s="374"/>
      <c r="K6" s="374"/>
      <c r="L6" s="430"/>
    </row>
    <row r="7" spans="2:12" s="306" customFormat="1" ht="18.5" x14ac:dyDescent="0.45">
      <c r="B7" s="377"/>
      <c r="C7" s="428" t="s">
        <v>158</v>
      </c>
      <c r="D7" s="372"/>
      <c r="E7" s="366"/>
      <c r="F7" s="366"/>
      <c r="G7" s="366"/>
      <c r="H7" s="366"/>
      <c r="I7" s="366"/>
      <c r="J7" s="366"/>
      <c r="K7" s="366"/>
      <c r="L7" s="431"/>
    </row>
    <row r="8" spans="2:12" s="307" customFormat="1" ht="31.5" customHeight="1" x14ac:dyDescent="0.45">
      <c r="B8" s="378"/>
      <c r="C8" s="429"/>
      <c r="D8" s="465" t="s">
        <v>198</v>
      </c>
      <c r="E8" s="465"/>
      <c r="F8" s="465"/>
      <c r="G8" s="465"/>
      <c r="H8" s="465"/>
      <c r="I8" s="465"/>
      <c r="J8" s="465"/>
      <c r="K8" s="465"/>
      <c r="L8" s="432"/>
    </row>
    <row r="9" spans="2:12" s="307" customFormat="1" ht="18.75" customHeight="1" x14ac:dyDescent="0.45">
      <c r="B9" s="378"/>
      <c r="C9" s="429"/>
      <c r="D9" s="367" t="s">
        <v>194</v>
      </c>
      <c r="E9" s="368"/>
      <c r="F9" s="368"/>
      <c r="G9" s="368"/>
      <c r="H9" s="368"/>
      <c r="I9" s="368"/>
      <c r="J9" s="368"/>
      <c r="K9" s="368"/>
      <c r="L9" s="432"/>
    </row>
    <row r="10" spans="2:12" s="307" customFormat="1" ht="18.75" customHeight="1" x14ac:dyDescent="0.45">
      <c r="B10" s="378"/>
      <c r="C10" s="429"/>
      <c r="D10" s="367" t="s">
        <v>386</v>
      </c>
      <c r="E10" s="368"/>
      <c r="F10" s="368"/>
      <c r="G10" s="368"/>
      <c r="H10" s="368"/>
      <c r="I10" s="368"/>
      <c r="J10" s="368"/>
      <c r="K10" s="368"/>
      <c r="L10" s="432"/>
    </row>
    <row r="11" spans="2:12" s="307" customFormat="1" ht="18.5" x14ac:dyDescent="0.45">
      <c r="B11" s="378"/>
      <c r="C11" s="429"/>
      <c r="D11" s="367"/>
      <c r="E11" s="368"/>
      <c r="F11" s="368"/>
      <c r="G11" s="368"/>
      <c r="H11" s="368"/>
      <c r="I11" s="368"/>
      <c r="J11" s="368"/>
      <c r="K11" s="368"/>
      <c r="L11" s="432"/>
    </row>
    <row r="12" spans="2:12" s="307" customFormat="1" ht="18.5" x14ac:dyDescent="0.45">
      <c r="B12" s="377"/>
      <c r="C12" s="428" t="s">
        <v>196</v>
      </c>
      <c r="D12" s="372"/>
      <c r="E12" s="368"/>
      <c r="F12" s="368"/>
      <c r="G12" s="368"/>
      <c r="H12" s="368"/>
      <c r="I12" s="368"/>
      <c r="J12" s="368"/>
      <c r="K12" s="368"/>
      <c r="L12" s="431"/>
    </row>
    <row r="13" spans="2:12" s="307" customFormat="1" ht="18.5" x14ac:dyDescent="0.45">
      <c r="B13" s="378"/>
      <c r="C13" s="429"/>
      <c r="D13" s="375" t="s">
        <v>313</v>
      </c>
      <c r="E13" s="368"/>
      <c r="F13" s="368"/>
      <c r="G13" s="368"/>
      <c r="H13" s="368"/>
      <c r="I13" s="368"/>
      <c r="J13" s="368"/>
      <c r="K13" s="368"/>
      <c r="L13" s="432"/>
    </row>
    <row r="14" spans="2:12" s="307" customFormat="1" ht="19.5" customHeight="1" x14ac:dyDescent="0.45">
      <c r="B14" s="378"/>
      <c r="C14" s="429"/>
      <c r="D14" s="367" t="s">
        <v>197</v>
      </c>
      <c r="E14" s="368"/>
      <c r="F14" s="368"/>
      <c r="G14" s="368"/>
      <c r="H14" s="368"/>
      <c r="I14" s="368"/>
      <c r="J14" s="368"/>
      <c r="K14" s="368"/>
      <c r="L14" s="432"/>
    </row>
    <row r="15" spans="2:12" s="307" customFormat="1" ht="18.5" x14ac:dyDescent="0.45">
      <c r="B15" s="378"/>
      <c r="C15" s="429"/>
      <c r="D15" s="368" t="s">
        <v>382</v>
      </c>
      <c r="E15" s="368"/>
      <c r="F15" s="368"/>
      <c r="G15" s="368"/>
      <c r="H15" s="368"/>
      <c r="I15" s="368"/>
      <c r="J15" s="368"/>
      <c r="K15" s="368"/>
      <c r="L15" s="432"/>
    </row>
    <row r="16" spans="2:12" s="307" customFormat="1" ht="18.5" x14ac:dyDescent="0.45">
      <c r="B16" s="378"/>
      <c r="C16" s="429"/>
      <c r="D16" s="368"/>
      <c r="E16" s="368"/>
      <c r="F16" s="368"/>
      <c r="G16" s="368"/>
      <c r="H16" s="368"/>
      <c r="I16" s="368"/>
      <c r="J16" s="368"/>
      <c r="K16" s="368"/>
      <c r="L16" s="432"/>
    </row>
    <row r="17" spans="2:18" s="307" customFormat="1" ht="18.5" x14ac:dyDescent="0.45">
      <c r="B17" s="378"/>
      <c r="C17" s="428" t="s">
        <v>392</v>
      </c>
      <c r="D17" s="368"/>
      <c r="E17" s="368"/>
      <c r="F17" s="368"/>
      <c r="G17" s="368"/>
      <c r="H17" s="368"/>
      <c r="I17" s="368"/>
      <c r="J17" s="368"/>
      <c r="K17" s="368"/>
      <c r="L17" s="432"/>
    </row>
    <row r="18" spans="2:18" s="307" customFormat="1" ht="18.5" x14ac:dyDescent="0.45">
      <c r="B18" s="378"/>
      <c r="C18" s="429"/>
      <c r="D18" s="369"/>
      <c r="E18" s="370"/>
      <c r="F18" s="370"/>
      <c r="G18" s="370"/>
      <c r="H18" s="370"/>
      <c r="I18" s="370"/>
      <c r="J18" s="370"/>
      <c r="K18" s="370"/>
      <c r="L18" s="432"/>
    </row>
    <row r="19" spans="2:18" s="307" customFormat="1" ht="18.5" x14ac:dyDescent="0.45">
      <c r="B19" s="379"/>
      <c r="C19" s="445" t="s">
        <v>393</v>
      </c>
      <c r="D19" s="446"/>
      <c r="E19" s="370"/>
      <c r="F19" s="370"/>
      <c r="G19" s="370"/>
      <c r="H19" s="370"/>
      <c r="I19" s="370"/>
      <c r="J19" s="370"/>
      <c r="K19" s="370"/>
      <c r="L19" s="433"/>
    </row>
    <row r="20" spans="2:18" ht="8.25" customHeight="1" x14ac:dyDescent="0.35">
      <c r="B20" s="371"/>
      <c r="C20" s="308"/>
      <c r="D20" s="308"/>
      <c r="E20" s="309"/>
      <c r="F20" s="309"/>
      <c r="G20" s="309"/>
      <c r="H20" s="309"/>
      <c r="I20" s="309"/>
      <c r="J20" s="309"/>
      <c r="K20" s="309"/>
      <c r="L20" s="434"/>
    </row>
    <row r="21" spans="2:18" ht="14.25" customHeight="1" thickBot="1" x14ac:dyDescent="0.6">
      <c r="B21" s="305"/>
      <c r="C21" s="5"/>
      <c r="D21" s="5"/>
      <c r="L21" s="305"/>
    </row>
    <row r="22" spans="2:18" ht="23.5" x14ac:dyDescent="0.55000000000000004">
      <c r="B22" s="381" t="s">
        <v>139</v>
      </c>
      <c r="C22" s="382" t="s">
        <v>0</v>
      </c>
      <c r="D22" s="382"/>
      <c r="E22" s="150"/>
      <c r="F22" s="150"/>
      <c r="G22" s="150"/>
      <c r="H22" s="238"/>
      <c r="I22" s="238"/>
      <c r="J22" s="238"/>
      <c r="K22" s="238"/>
      <c r="L22" s="239"/>
    </row>
    <row r="23" spans="2:18" ht="29.15" customHeight="1" x14ac:dyDescent="0.35">
      <c r="B23" s="236" t="s">
        <v>87</v>
      </c>
      <c r="C23" s="237" t="s">
        <v>86</v>
      </c>
      <c r="D23" s="216" t="s">
        <v>1</v>
      </c>
      <c r="E23" s="461"/>
      <c r="F23" s="462"/>
      <c r="G23" s="463"/>
      <c r="H23" s="65"/>
      <c r="I23" s="65"/>
      <c r="J23" s="65"/>
      <c r="K23" s="65"/>
      <c r="L23" s="151"/>
    </row>
    <row r="24" spans="2:18" ht="29.15" customHeight="1" x14ac:dyDescent="0.35">
      <c r="B24" s="153" t="s">
        <v>87</v>
      </c>
      <c r="C24" s="211" t="s">
        <v>88</v>
      </c>
      <c r="D24" s="216" t="s">
        <v>2</v>
      </c>
      <c r="E24" s="461"/>
      <c r="F24" s="462"/>
      <c r="G24" s="463"/>
      <c r="H24" s="65"/>
      <c r="I24" s="65"/>
      <c r="J24" s="65"/>
      <c r="K24" s="65"/>
      <c r="L24" s="151"/>
    </row>
    <row r="25" spans="2:18" ht="29.15" customHeight="1" x14ac:dyDescent="0.35">
      <c r="B25" s="153" t="s">
        <v>87</v>
      </c>
      <c r="C25" s="211" t="s">
        <v>89</v>
      </c>
      <c r="D25" s="216" t="s">
        <v>53</v>
      </c>
      <c r="E25" s="461"/>
      <c r="F25" s="462"/>
      <c r="G25" s="463"/>
      <c r="H25" s="65"/>
      <c r="I25" s="65"/>
      <c r="J25" s="65"/>
      <c r="K25" s="65"/>
      <c r="L25" s="151"/>
    </row>
    <row r="26" spans="2:18" ht="29.15" customHeight="1" x14ac:dyDescent="0.35">
      <c r="B26" s="153" t="s">
        <v>87</v>
      </c>
      <c r="C26" s="211" t="s">
        <v>90</v>
      </c>
      <c r="D26" s="216" t="s">
        <v>60</v>
      </c>
      <c r="E26" s="461"/>
      <c r="F26" s="462"/>
      <c r="G26" s="463"/>
      <c r="H26" s="65"/>
      <c r="I26" s="65"/>
      <c r="J26" s="65"/>
      <c r="K26" s="65"/>
      <c r="L26" s="151"/>
    </row>
    <row r="27" spans="2:18" ht="29.15" customHeight="1" x14ac:dyDescent="0.35">
      <c r="B27" s="153" t="s">
        <v>87</v>
      </c>
      <c r="C27" s="154" t="s">
        <v>91</v>
      </c>
      <c r="D27" s="216" t="s">
        <v>3</v>
      </c>
      <c r="E27" s="464"/>
      <c r="F27" s="462"/>
      <c r="G27" s="463"/>
      <c r="H27" s="65"/>
      <c r="I27" s="65"/>
      <c r="J27" s="65"/>
      <c r="K27" s="65"/>
      <c r="L27" s="151"/>
      <c r="Q27" s="162"/>
      <c r="R27" s="162"/>
    </row>
    <row r="28" spans="2:18" ht="29.15" customHeight="1" x14ac:dyDescent="0.35">
      <c r="B28" s="153"/>
      <c r="C28" s="154" t="s">
        <v>92</v>
      </c>
      <c r="D28" s="216" t="s">
        <v>4</v>
      </c>
      <c r="E28" s="461"/>
      <c r="F28" s="462"/>
      <c r="G28" s="463"/>
      <c r="H28" s="65"/>
      <c r="I28" s="65"/>
      <c r="J28" s="65"/>
      <c r="K28" s="66"/>
      <c r="L28" s="152"/>
    </row>
    <row r="29" spans="2:18" ht="29.15" customHeight="1" x14ac:dyDescent="0.35">
      <c r="B29" s="153"/>
      <c r="C29" s="154" t="s">
        <v>93</v>
      </c>
      <c r="D29" s="216" t="s">
        <v>147</v>
      </c>
      <c r="E29" s="461"/>
      <c r="F29" s="462"/>
      <c r="G29" s="463"/>
      <c r="H29" s="65"/>
      <c r="I29" s="65"/>
      <c r="J29" s="65"/>
      <c r="K29" s="66"/>
      <c r="L29" s="152"/>
    </row>
    <row r="30" spans="2:18" ht="31.5" customHeight="1" thickBot="1" x14ac:dyDescent="0.4">
      <c r="B30" s="350"/>
      <c r="C30" s="351" t="s">
        <v>94</v>
      </c>
      <c r="D30" s="352" t="s">
        <v>402</v>
      </c>
      <c r="E30" s="458"/>
      <c r="F30" s="459"/>
      <c r="G30" s="460"/>
      <c r="H30" s="353"/>
      <c r="I30" s="353"/>
      <c r="J30" s="353"/>
      <c r="K30" s="353"/>
      <c r="L30" s="354"/>
    </row>
    <row r="31" spans="2:18" ht="15" thickBot="1" x14ac:dyDescent="0.4"/>
    <row r="32" spans="2:18" ht="23.5" x14ac:dyDescent="0.45">
      <c r="B32" s="381"/>
      <c r="C32" s="406" t="s">
        <v>504</v>
      </c>
      <c r="D32" s="249"/>
      <c r="E32" s="249"/>
      <c r="F32" s="249"/>
      <c r="G32" s="249"/>
      <c r="H32" s="249"/>
      <c r="I32" s="249"/>
      <c r="J32" s="249"/>
      <c r="K32" s="249"/>
      <c r="L32" s="250"/>
    </row>
    <row r="33" spans="2:23" ht="15" customHeight="1" x14ac:dyDescent="0.45">
      <c r="B33" s="447"/>
      <c r="C33" s="456" t="s">
        <v>502</v>
      </c>
      <c r="D33" s="456"/>
      <c r="E33" s="456"/>
      <c r="F33" s="456"/>
      <c r="G33" s="456"/>
      <c r="H33" s="456"/>
      <c r="I33" s="456"/>
      <c r="J33" s="456"/>
      <c r="K33" s="456"/>
      <c r="L33" s="451"/>
    </row>
    <row r="34" spans="2:23" ht="15" customHeight="1" x14ac:dyDescent="0.45">
      <c r="B34" s="447"/>
      <c r="C34" s="457"/>
      <c r="D34" s="457"/>
      <c r="E34" s="457"/>
      <c r="F34" s="457"/>
      <c r="G34" s="457"/>
      <c r="H34" s="457"/>
      <c r="I34" s="457"/>
      <c r="J34" s="457"/>
      <c r="K34" s="457"/>
      <c r="L34" s="452"/>
    </row>
    <row r="35" spans="2:23" ht="15" customHeight="1" x14ac:dyDescent="0.45">
      <c r="B35" s="447"/>
      <c r="C35" s="448"/>
      <c r="D35" s="448"/>
      <c r="E35" s="448"/>
      <c r="F35" s="448"/>
      <c r="G35" s="448"/>
      <c r="H35" s="448"/>
      <c r="I35" s="448"/>
      <c r="J35" s="448"/>
      <c r="K35" s="448"/>
      <c r="L35" s="449"/>
    </row>
    <row r="36" spans="2:23" ht="15" customHeight="1" x14ac:dyDescent="0.45">
      <c r="B36" s="447"/>
      <c r="C36" s="450" t="s">
        <v>503</v>
      </c>
      <c r="D36" s="448"/>
      <c r="E36" s="448"/>
      <c r="F36" s="448"/>
      <c r="G36" s="448"/>
      <c r="H36" s="448"/>
      <c r="I36" s="448"/>
      <c r="J36" s="448"/>
      <c r="K36" s="448"/>
      <c r="L36" s="449"/>
    </row>
    <row r="37" spans="2:23" ht="20.25" customHeight="1" x14ac:dyDescent="0.45">
      <c r="B37" s="447"/>
      <c r="C37" s="455"/>
      <c r="D37" s="455"/>
      <c r="E37" s="455"/>
      <c r="F37" s="455"/>
      <c r="G37" s="455"/>
      <c r="H37" s="455"/>
      <c r="I37" s="455"/>
      <c r="J37" s="455"/>
      <c r="K37" s="455"/>
      <c r="L37" s="449"/>
    </row>
    <row r="38" spans="2:23" ht="10.5" customHeight="1" thickBot="1" x14ac:dyDescent="0.4">
      <c r="B38" s="245"/>
      <c r="C38" s="246"/>
      <c r="D38" s="246"/>
      <c r="E38" s="246"/>
      <c r="F38" s="246"/>
      <c r="G38" s="246"/>
      <c r="H38" s="246"/>
      <c r="I38" s="246"/>
      <c r="J38" s="246"/>
      <c r="K38" s="247"/>
      <c r="L38" s="248"/>
    </row>
    <row r="40" spans="2:23" ht="24" customHeight="1" thickBot="1" x14ac:dyDescent="0.4">
      <c r="L40" s="4"/>
      <c r="W40" s="30"/>
    </row>
    <row r="41" spans="2:23" ht="23.5" x14ac:dyDescent="0.45">
      <c r="B41" s="381" t="s">
        <v>6</v>
      </c>
      <c r="C41" s="406" t="s">
        <v>150</v>
      </c>
      <c r="D41" s="233"/>
      <c r="E41" s="234"/>
      <c r="F41" s="234"/>
      <c r="G41" s="234"/>
      <c r="H41" s="234"/>
      <c r="I41" s="234"/>
      <c r="J41" s="234"/>
      <c r="K41" s="234"/>
      <c r="L41" s="235"/>
    </row>
    <row r="42" spans="2:23" ht="14.65" customHeight="1" x14ac:dyDescent="0.45">
      <c r="B42" s="225"/>
      <c r="C42" s="13"/>
      <c r="D42" s="82"/>
      <c r="E42" s="7"/>
      <c r="F42" s="7"/>
      <c r="G42" s="7"/>
      <c r="H42" s="7"/>
      <c r="I42" s="7"/>
      <c r="J42" s="7"/>
      <c r="K42" s="7"/>
      <c r="L42" s="226"/>
    </row>
    <row r="43" spans="2:23" ht="43.5" x14ac:dyDescent="0.35">
      <c r="B43" s="225"/>
      <c r="C43" s="13"/>
      <c r="D43" s="11"/>
      <c r="E43" s="126" t="str">
        <f>'Kompetansetilskudd og BPA'!F$6</f>
        <v>Videreføring: Antall personer</v>
      </c>
      <c r="F43" s="126" t="str">
        <f>'Kompetansetilskudd og BPA'!G$6</f>
        <v>Antall nye personer</v>
      </c>
      <c r="G43" s="126" t="str">
        <f>'Kompetansetilskudd og BPA'!I$6</f>
        <v>Ubrukte midler som ønskes overført</v>
      </c>
      <c r="H43" s="126" t="str">
        <f>'Kompetansetilskudd og BPA'!J$6</f>
        <v>Søknads- beløp</v>
      </c>
      <c r="I43" s="126" t="str">
        <f>'Kompetansetilskudd og BPA'!K$6</f>
        <v>Ubrukte midler som tilbakebetales</v>
      </c>
      <c r="J43" s="126" t="str">
        <f>'Kompetansetilskudd og BPA'!M$6</f>
        <v>Totalt antall personer det søkes for</v>
      </c>
      <c r="K43" s="126" t="str">
        <f>'Kompetansetilskudd og BPA'!N$6</f>
        <v>Totalt beløp det søkes om til tiltaket</v>
      </c>
      <c r="L43" s="226"/>
    </row>
    <row r="44" spans="2:23" x14ac:dyDescent="0.35">
      <c r="B44" s="225"/>
      <c r="C44" s="67" t="s">
        <v>95</v>
      </c>
      <c r="D44" s="218" t="s">
        <v>5</v>
      </c>
      <c r="E44" s="169">
        <f>'Kompetansetilskudd og BPA'!F10</f>
        <v>0</v>
      </c>
      <c r="F44" s="169">
        <f>'Kompetansetilskudd og BPA'!G10</f>
        <v>0</v>
      </c>
      <c r="G44" s="185">
        <f>'Kompetansetilskudd og BPA'!I10</f>
        <v>0</v>
      </c>
      <c r="H44" s="185">
        <f>'Kompetansetilskudd og BPA'!J10</f>
        <v>0</v>
      </c>
      <c r="I44" s="185">
        <f>'Kompetansetilskudd og BPA'!K10</f>
        <v>0</v>
      </c>
      <c r="J44" s="169">
        <f>'Kompetansetilskudd og BPA'!M10</f>
        <v>0</v>
      </c>
      <c r="K44" s="189">
        <f>'Kompetansetilskudd og BPA'!N10</f>
        <v>0</v>
      </c>
      <c r="L44" s="226"/>
    </row>
    <row r="45" spans="2:23" x14ac:dyDescent="0.35">
      <c r="B45" s="225"/>
      <c r="C45" s="68" t="s">
        <v>99</v>
      </c>
      <c r="D45" s="219" t="s">
        <v>12</v>
      </c>
      <c r="E45" s="170">
        <f>'Kompetansetilskudd og BPA'!F25</f>
        <v>0</v>
      </c>
      <c r="F45" s="170">
        <f>'Kompetansetilskudd og BPA'!G25</f>
        <v>0</v>
      </c>
      <c r="G45" s="186">
        <f>'Kompetansetilskudd og BPA'!I25</f>
        <v>0</v>
      </c>
      <c r="H45" s="186">
        <f>'Kompetansetilskudd og BPA'!J25</f>
        <v>0</v>
      </c>
      <c r="I45" s="186">
        <f>'Kompetansetilskudd og BPA'!K25</f>
        <v>0</v>
      </c>
      <c r="J45" s="170">
        <f>'Kompetansetilskudd og BPA'!M25</f>
        <v>0</v>
      </c>
      <c r="K45" s="190">
        <f>'Kompetansetilskudd og BPA'!N25</f>
        <v>0</v>
      </c>
      <c r="L45" s="226"/>
    </row>
    <row r="46" spans="2:23" x14ac:dyDescent="0.35">
      <c r="B46" s="225"/>
      <c r="C46" s="68" t="s">
        <v>107</v>
      </c>
      <c r="D46" s="219" t="s">
        <v>19</v>
      </c>
      <c r="E46" s="170">
        <f>'Kompetansetilskudd og BPA'!F43</f>
        <v>0</v>
      </c>
      <c r="F46" s="170">
        <f>'Kompetansetilskudd og BPA'!G43</f>
        <v>0</v>
      </c>
      <c r="G46" s="186">
        <f>'Kompetansetilskudd og BPA'!I43</f>
        <v>0</v>
      </c>
      <c r="H46" s="186">
        <f>'Kompetansetilskudd og BPA'!J43</f>
        <v>0</v>
      </c>
      <c r="I46" s="186">
        <f>'Kompetansetilskudd og BPA'!K43</f>
        <v>0</v>
      </c>
      <c r="J46" s="170">
        <f>'Kompetansetilskudd og BPA'!M43</f>
        <v>0</v>
      </c>
      <c r="K46" s="190">
        <f>'Kompetansetilskudd og BPA'!N43</f>
        <v>0</v>
      </c>
      <c r="L46" s="226"/>
    </row>
    <row r="47" spans="2:23" x14ac:dyDescent="0.35">
      <c r="B47" s="225"/>
      <c r="C47" s="68" t="s">
        <v>118</v>
      </c>
      <c r="D47" s="219" t="s">
        <v>27</v>
      </c>
      <c r="E47" s="170">
        <f>'Kompetansetilskudd og BPA'!F61</f>
        <v>0</v>
      </c>
      <c r="F47" s="170">
        <f>'Kompetansetilskudd og BPA'!G61</f>
        <v>0</v>
      </c>
      <c r="G47" s="186">
        <f>'Kompetansetilskudd og BPA'!I61</f>
        <v>0</v>
      </c>
      <c r="H47" s="186">
        <f>'Kompetansetilskudd og BPA'!J61</f>
        <v>0</v>
      </c>
      <c r="I47" s="186">
        <f>'Kompetansetilskudd og BPA'!K61</f>
        <v>0</v>
      </c>
      <c r="J47" s="170">
        <f>'Kompetansetilskudd og BPA'!M61</f>
        <v>0</v>
      </c>
      <c r="K47" s="190">
        <f>'Kompetansetilskudd og BPA'!N61</f>
        <v>0</v>
      </c>
      <c r="L47" s="226"/>
    </row>
    <row r="48" spans="2:23" x14ac:dyDescent="0.35">
      <c r="B48" s="225"/>
      <c r="C48" s="68" t="s">
        <v>128</v>
      </c>
      <c r="D48" s="219" t="s">
        <v>33</v>
      </c>
      <c r="E48" s="170">
        <f>'Kompetansetilskudd og BPA'!F74</f>
        <v>0</v>
      </c>
      <c r="F48" s="170">
        <f>'Kompetansetilskudd og BPA'!G74</f>
        <v>0</v>
      </c>
      <c r="G48" s="186">
        <f>'Kompetansetilskudd og BPA'!I74</f>
        <v>0</v>
      </c>
      <c r="H48" s="186">
        <f>'Kompetansetilskudd og BPA'!J74</f>
        <v>0</v>
      </c>
      <c r="I48" s="186">
        <f>'Kompetansetilskudd og BPA'!K74</f>
        <v>0</v>
      </c>
      <c r="J48" s="170">
        <f>'Kompetansetilskudd og BPA'!M74</f>
        <v>0</v>
      </c>
      <c r="K48" s="190">
        <f>'Kompetansetilskudd og BPA'!N74</f>
        <v>0</v>
      </c>
      <c r="L48" s="226"/>
    </row>
    <row r="49" spans="2:12" x14ac:dyDescent="0.35">
      <c r="B49" s="225"/>
      <c r="C49" s="84" t="s">
        <v>134</v>
      </c>
      <c r="D49" s="217" t="s">
        <v>34</v>
      </c>
      <c r="E49" s="274">
        <f>'Kompetansetilskudd og BPA'!F86</f>
        <v>0</v>
      </c>
      <c r="F49" s="171">
        <f>'Kompetansetilskudd og BPA'!G86</f>
        <v>0</v>
      </c>
      <c r="G49" s="187">
        <f>'Kompetansetilskudd og BPA'!I86</f>
        <v>0</v>
      </c>
      <c r="H49" s="187">
        <f>'Kompetansetilskudd og BPA'!J86</f>
        <v>0</v>
      </c>
      <c r="I49" s="187">
        <f>'Kompetansetilskudd og BPA'!K86</f>
        <v>0</v>
      </c>
      <c r="J49" s="171">
        <f>'Kompetansetilskudd og BPA'!M86</f>
        <v>0</v>
      </c>
      <c r="K49" s="191">
        <f>'Kompetansetilskudd og BPA'!N86</f>
        <v>0</v>
      </c>
      <c r="L49" s="226"/>
    </row>
    <row r="50" spans="2:12" ht="21.5" thickBot="1" x14ac:dyDescent="0.4">
      <c r="B50" s="227" t="s">
        <v>87</v>
      </c>
      <c r="C50" s="85"/>
      <c r="D50" s="240" t="s">
        <v>152</v>
      </c>
      <c r="E50" s="435">
        <f t="shared" ref="E50:K50" si="0">SUM(E44:E49)</f>
        <v>0</v>
      </c>
      <c r="F50" s="435">
        <f t="shared" si="0"/>
        <v>0</v>
      </c>
      <c r="G50" s="436">
        <f t="shared" si="0"/>
        <v>0</v>
      </c>
      <c r="H50" s="436">
        <f t="shared" si="0"/>
        <v>0</v>
      </c>
      <c r="I50" s="436">
        <f t="shared" si="0"/>
        <v>0</v>
      </c>
      <c r="J50" s="435">
        <f t="shared" si="0"/>
        <v>0</v>
      </c>
      <c r="K50" s="437">
        <f t="shared" si="0"/>
        <v>0</v>
      </c>
      <c r="L50" s="228"/>
    </row>
    <row r="51" spans="2:12" ht="10" customHeight="1" thickTop="1" thickBot="1" x14ac:dyDescent="0.4">
      <c r="B51" s="229"/>
      <c r="C51" s="230"/>
      <c r="D51" s="230"/>
      <c r="E51" s="231"/>
      <c r="F51" s="230"/>
      <c r="G51" s="231"/>
      <c r="H51" s="231"/>
      <c r="I51" s="231"/>
      <c r="J51" s="231"/>
      <c r="K51" s="230"/>
      <c r="L51" s="232"/>
    </row>
    <row r="52" spans="2:12" ht="27.65" customHeight="1" thickBot="1" x14ac:dyDescent="0.4"/>
    <row r="53" spans="2:12" ht="23.5" x14ac:dyDescent="0.45">
      <c r="B53" s="381" t="s">
        <v>11</v>
      </c>
      <c r="C53" s="406" t="s">
        <v>151</v>
      </c>
      <c r="D53" s="233"/>
      <c r="E53" s="234"/>
      <c r="F53" s="234"/>
      <c r="G53" s="234"/>
      <c r="H53" s="234"/>
      <c r="I53" s="234"/>
      <c r="J53" s="234"/>
      <c r="K53" s="234"/>
      <c r="L53" s="235"/>
    </row>
    <row r="54" spans="2:12" ht="9.65" customHeight="1" x14ac:dyDescent="0.45">
      <c r="B54" s="225"/>
      <c r="C54" s="13"/>
      <c r="D54" s="82"/>
      <c r="E54" s="7"/>
      <c r="F54" s="7"/>
      <c r="G54" s="7"/>
      <c r="H54" s="7"/>
      <c r="I54" s="7"/>
      <c r="J54" s="7"/>
      <c r="K54" s="7"/>
      <c r="L54" s="226"/>
    </row>
    <row r="55" spans="2:12" ht="43.5" x14ac:dyDescent="0.35">
      <c r="B55" s="225"/>
      <c r="C55" s="13"/>
      <c r="D55" s="11"/>
      <c r="E55" s="11"/>
      <c r="F55" s="126" t="s">
        <v>143</v>
      </c>
      <c r="G55" s="126" t="str">
        <f>'Kompetansetilskudd og BPA'!I$6</f>
        <v>Ubrukte midler som ønskes overført</v>
      </c>
      <c r="H55" s="126" t="str">
        <f>'Kompetansetilskudd og BPA'!J$6</f>
        <v>Søknads- beløp</v>
      </c>
      <c r="I55" s="126" t="str">
        <f>'Kompetansetilskudd og BPA'!K$6</f>
        <v>Ubrukte midler som tilbakebetales</v>
      </c>
      <c r="J55" s="126" t="str">
        <f>'Kompetansetilskudd og BPA'!N$6</f>
        <v>Totalt beløp det søkes om til tiltaket</v>
      </c>
      <c r="K55" s="7"/>
      <c r="L55" s="226"/>
    </row>
    <row r="56" spans="2:12" ht="21.5" thickBot="1" x14ac:dyDescent="0.4">
      <c r="B56" s="227" t="s">
        <v>87</v>
      </c>
      <c r="C56" s="85"/>
      <c r="D56" s="83"/>
      <c r="E56" s="240" t="s">
        <v>153</v>
      </c>
      <c r="F56" s="172">
        <f>'Kompetansetilskudd og BPA'!G102</f>
        <v>0</v>
      </c>
      <c r="G56" s="188">
        <f>'Kompetansetilskudd og BPA'!I102</f>
        <v>0</v>
      </c>
      <c r="H56" s="188">
        <f>'Kompetansetilskudd og BPA'!J102</f>
        <v>0</v>
      </c>
      <c r="I56" s="188">
        <f>'Kompetansetilskudd og BPA'!K102</f>
        <v>0</v>
      </c>
      <c r="J56" s="192">
        <f>'Kompetansetilskudd og BPA'!M102</f>
        <v>0</v>
      </c>
      <c r="K56" s="7"/>
      <c r="L56" s="228"/>
    </row>
    <row r="57" spans="2:12" ht="9.65" customHeight="1" thickTop="1" thickBot="1" x14ac:dyDescent="0.4">
      <c r="B57" s="229"/>
      <c r="C57" s="230"/>
      <c r="D57" s="230"/>
      <c r="E57" s="231"/>
      <c r="F57" s="230"/>
      <c r="G57" s="231"/>
      <c r="H57" s="231"/>
      <c r="I57" s="231"/>
      <c r="J57" s="231"/>
      <c r="K57" s="230"/>
      <c r="L57" s="232"/>
    </row>
    <row r="58" spans="2:12" ht="35.15" customHeight="1" thickBot="1" x14ac:dyDescent="0.4"/>
    <row r="59" spans="2:12" ht="22.5" customHeight="1" x14ac:dyDescent="0.45">
      <c r="B59" s="381" t="s">
        <v>154</v>
      </c>
      <c r="C59" s="406" t="s">
        <v>398</v>
      </c>
      <c r="D59" s="249"/>
      <c r="E59" s="249"/>
      <c r="F59" s="249"/>
      <c r="G59" s="249"/>
      <c r="H59" s="249"/>
      <c r="I59" s="249"/>
      <c r="J59" s="249"/>
      <c r="K59" s="249"/>
      <c r="L59" s="250"/>
    </row>
    <row r="60" spans="2:12" ht="22.5" customHeight="1" x14ac:dyDescent="0.45">
      <c r="B60" s="242"/>
      <c r="C60" s="127"/>
      <c r="D60" s="127"/>
      <c r="E60" s="127"/>
      <c r="F60" s="127"/>
      <c r="G60" s="127"/>
      <c r="H60" s="127"/>
      <c r="I60" s="127"/>
      <c r="J60" s="127"/>
      <c r="K60" s="241"/>
      <c r="L60" s="243"/>
    </row>
    <row r="61" spans="2:12" ht="27.75" customHeight="1" x14ac:dyDescent="0.45">
      <c r="B61" s="242"/>
      <c r="C61" s="127"/>
      <c r="D61" s="127"/>
      <c r="E61" s="120"/>
      <c r="F61" s="121"/>
      <c r="G61" s="123"/>
      <c r="H61" s="123" t="s">
        <v>397</v>
      </c>
      <c r="I61" s="121"/>
      <c r="J61" s="122"/>
      <c r="K61" s="241"/>
      <c r="L61" s="243"/>
    </row>
    <row r="62" spans="2:12" ht="68" x14ac:dyDescent="0.45">
      <c r="B62" s="244"/>
      <c r="C62" s="7"/>
      <c r="D62" s="127"/>
      <c r="E62" s="126" t="s">
        <v>317</v>
      </c>
      <c r="F62" s="118" t="s">
        <v>149</v>
      </c>
      <c r="G62" s="118" t="s">
        <v>80</v>
      </c>
      <c r="H62" s="118" t="s">
        <v>54</v>
      </c>
      <c r="I62" s="125" t="s">
        <v>59</v>
      </c>
      <c r="J62" s="118" t="s">
        <v>142</v>
      </c>
      <c r="K62" s="241"/>
      <c r="L62" s="226"/>
    </row>
    <row r="63" spans="2:12" x14ac:dyDescent="0.35">
      <c r="B63" s="244"/>
      <c r="C63" s="7"/>
      <c r="D63" s="124" t="str">
        <f>'Prosjekt 1'!$C$2</f>
        <v xml:space="preserve">Innovasjonsprosjekt 1: </v>
      </c>
      <c r="E63" s="415" t="str">
        <f>IF('Prosjekt 1'!$G$11="","",'Prosjekt 1'!$G$11)</f>
        <v/>
      </c>
      <c r="F63" s="149">
        <f>'Prosjekt 1'!$G$73</f>
        <v>0</v>
      </c>
      <c r="G63" s="149">
        <f>'Prosjekt 1'!$H$73</f>
        <v>0</v>
      </c>
      <c r="H63" s="149">
        <f>'Prosjekt 1'!$F$73</f>
        <v>0</v>
      </c>
      <c r="I63" s="149">
        <f>J63-H63</f>
        <v>0</v>
      </c>
      <c r="J63" s="149">
        <f>F63-G63</f>
        <v>0</v>
      </c>
      <c r="K63" s="241"/>
      <c r="L63" s="226"/>
    </row>
    <row r="64" spans="2:12" x14ac:dyDescent="0.35">
      <c r="B64" s="244"/>
      <c r="C64" s="7"/>
      <c r="D64" s="124" t="str">
        <f>'Prosjekt 2'!$C$2</f>
        <v xml:space="preserve">Innovasjonsprosjekt 2: </v>
      </c>
      <c r="E64" s="414" t="str">
        <f>IF('Prosjekt 2'!$G$11="","",'Prosjekt 2'!$G$11)</f>
        <v/>
      </c>
      <c r="F64" s="149">
        <f>'Prosjekt 2'!$G$73</f>
        <v>0</v>
      </c>
      <c r="G64" s="149">
        <f>'Prosjekt 2'!$H$73</f>
        <v>0</v>
      </c>
      <c r="H64" s="149">
        <f>'Prosjekt 2'!$F$73</f>
        <v>0</v>
      </c>
      <c r="I64" s="149">
        <f>J64-H64</f>
        <v>0</v>
      </c>
      <c r="J64" s="149">
        <f>F64-G64</f>
        <v>0</v>
      </c>
      <c r="K64" s="241"/>
      <c r="L64" s="226"/>
    </row>
    <row r="65" spans="2:12" x14ac:dyDescent="0.35">
      <c r="B65" s="244"/>
      <c r="C65" s="7"/>
      <c r="D65" s="124" t="str">
        <f>'Prosjekt 3'!$C$2</f>
        <v xml:space="preserve">Innovasjonsprosjekt 3: </v>
      </c>
      <c r="E65" s="414" t="str">
        <f>IF('Prosjekt 3'!$G$11="","",'Prosjekt 3'!$G$11)</f>
        <v/>
      </c>
      <c r="F65" s="149">
        <f>'Prosjekt 3'!$G$73</f>
        <v>0</v>
      </c>
      <c r="G65" s="149">
        <f>'Prosjekt 3'!$H$73</f>
        <v>0</v>
      </c>
      <c r="H65" s="149">
        <f>'Prosjekt 3'!$F$73</f>
        <v>0</v>
      </c>
      <c r="I65" s="149">
        <f>J65-H65</f>
        <v>0</v>
      </c>
      <c r="J65" s="149">
        <f>F65-G65</f>
        <v>0</v>
      </c>
      <c r="K65" s="241"/>
      <c r="L65" s="226"/>
    </row>
    <row r="66" spans="2:12" x14ac:dyDescent="0.35">
      <c r="B66" s="244"/>
      <c r="C66" s="7"/>
      <c r="D66" s="124" t="str">
        <f>'Prosjekt 4'!$C$2</f>
        <v xml:space="preserve">Innovasjonsprosjekt 4: </v>
      </c>
      <c r="E66" s="414" t="str">
        <f>IF('Prosjekt 4'!$G$11="","",'Prosjekt 4'!$G$11)</f>
        <v/>
      </c>
      <c r="F66" s="149">
        <f>'Prosjekt 4'!$G$73</f>
        <v>0</v>
      </c>
      <c r="G66" s="149">
        <f>'Prosjekt 4'!$H$73</f>
        <v>0</v>
      </c>
      <c r="H66" s="149">
        <f>'Prosjekt 4'!$F$73</f>
        <v>0</v>
      </c>
      <c r="I66" s="149">
        <f t="shared" ref="I66" si="1">J66-H66</f>
        <v>0</v>
      </c>
      <c r="J66" s="149">
        <f t="shared" ref="J66:J67" si="2">F66-G66</f>
        <v>0</v>
      </c>
      <c r="K66" s="241"/>
      <c r="L66" s="226"/>
    </row>
    <row r="67" spans="2:12" x14ac:dyDescent="0.35">
      <c r="B67" s="244"/>
      <c r="C67" s="7"/>
      <c r="D67" s="124" t="str">
        <f>'Prosjekt 5'!$C$2</f>
        <v xml:space="preserve">Innovasjonsprosjekt 5: </v>
      </c>
      <c r="E67" s="414" t="str">
        <f>IF('Prosjekt 5'!$G$11="","",'Prosjekt 5'!$G$11)</f>
        <v/>
      </c>
      <c r="F67" s="149">
        <f>'Prosjekt 5'!$G$73</f>
        <v>0</v>
      </c>
      <c r="G67" s="149">
        <f>'Prosjekt 5'!$H$73</f>
        <v>0</v>
      </c>
      <c r="H67" s="149">
        <f>'Prosjekt 5'!$F$73</f>
        <v>0</v>
      </c>
      <c r="I67" s="149">
        <f>J67-H67</f>
        <v>0</v>
      </c>
      <c r="J67" s="149">
        <f t="shared" si="2"/>
        <v>0</v>
      </c>
      <c r="K67" s="241"/>
      <c r="L67" s="226"/>
    </row>
    <row r="68" spans="2:12" x14ac:dyDescent="0.35">
      <c r="B68" s="244"/>
      <c r="C68" s="7"/>
      <c r="D68" s="438"/>
      <c r="E68" s="439" t="s">
        <v>84</v>
      </c>
      <c r="F68" s="440">
        <f>SUM(F63:F67)</f>
        <v>0</v>
      </c>
      <c r="G68" s="440">
        <f>SUM(G63:G67)</f>
        <v>0</v>
      </c>
      <c r="H68" s="440">
        <f>SUM(H63:H67)</f>
        <v>0</v>
      </c>
      <c r="I68" s="440">
        <f>SUM(I63:I67)</f>
        <v>0</v>
      </c>
      <c r="J68" s="440">
        <f>SUM(J63:J67)</f>
        <v>0</v>
      </c>
      <c r="K68" s="241"/>
      <c r="L68" s="226"/>
    </row>
    <row r="69" spans="2:12" ht="15" thickBot="1" x14ac:dyDescent="0.4">
      <c r="B69" s="245"/>
      <c r="C69" s="246"/>
      <c r="D69" s="246"/>
      <c r="E69" s="246"/>
      <c r="F69" s="246"/>
      <c r="G69" s="246"/>
      <c r="H69" s="246"/>
      <c r="I69" s="246"/>
      <c r="J69" s="246"/>
      <c r="K69" s="247"/>
      <c r="L69" s="248"/>
    </row>
  </sheetData>
  <sheetProtection sheet="1"/>
  <protectedRanges>
    <protectedRange sqref="E23:E30 F30" name="informasjon_om_kommunen" securityDescriptor="O:WDG:WDD:(A;;CC;;;WD)"/>
  </protectedRanges>
  <mergeCells count="11">
    <mergeCell ref="D8:K8"/>
    <mergeCell ref="E23:G23"/>
    <mergeCell ref="E24:G24"/>
    <mergeCell ref="E25:G25"/>
    <mergeCell ref="E29:G29"/>
    <mergeCell ref="C37:K37"/>
    <mergeCell ref="C33:K34"/>
    <mergeCell ref="E30:G30"/>
    <mergeCell ref="E26:G26"/>
    <mergeCell ref="E27:G27"/>
    <mergeCell ref="E28:G28"/>
  </mergeCells>
  <conditionalFormatting sqref="A1:M100">
    <cfRule type="expression" dxfId="40" priority="11">
      <formula>NOT(CELL("protect",A1))</formula>
    </cfRule>
  </conditionalFormatting>
  <dataValidations count="1">
    <dataValidation type="list" allowBlank="1" showInputMessage="1" showErrorMessage="1" error="Besvares med Ja eller Nei" sqref="E30:E39"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sheetPr>
  <dimension ref="B1:Z103"/>
  <sheetViews>
    <sheetView showGridLines="0" zoomScaleNormal="100" workbookViewId="0">
      <selection activeCell="F8" sqref="F8"/>
    </sheetView>
  </sheetViews>
  <sheetFormatPr baseColWidth="10" defaultColWidth="8.7265625" defaultRowHeight="14.5" outlineLevelCol="1" x14ac:dyDescent="0.35"/>
  <cols>
    <col min="1" max="1" width="3" customWidth="1"/>
    <col min="2" max="2" width="2.81640625" style="2" customWidth="1"/>
    <col min="3" max="3" width="4.26953125" style="2" customWidth="1"/>
    <col min="4" max="4" width="4.54296875" style="2" customWidth="1"/>
    <col min="5" max="5" width="36" customWidth="1"/>
    <col min="6" max="6" width="16.7265625" customWidth="1"/>
    <col min="7" max="7" width="14.7265625" customWidth="1"/>
    <col min="8" max="8" width="0.81640625" customWidth="1"/>
    <col min="9" max="11" width="16.7265625" customWidth="1"/>
    <col min="12" max="12" width="0.81640625" customWidth="1"/>
    <col min="13" max="14" width="15.7265625" customWidth="1"/>
    <col min="15" max="15" width="2.453125" customWidth="1"/>
    <col min="16" max="16" width="15.7265625" hidden="1" customWidth="1" outlineLevel="1"/>
    <col min="17" max="17" width="15.453125" hidden="1" customWidth="1" outlineLevel="1"/>
    <col min="18" max="18" width="17.453125" hidden="1" customWidth="1" outlineLevel="1"/>
    <col min="19" max="19" width="20" customWidth="1" collapsed="1"/>
    <col min="20" max="21" width="22" customWidth="1"/>
    <col min="22" max="22" width="19.54296875" customWidth="1"/>
    <col min="23" max="25" width="22" customWidth="1"/>
  </cols>
  <sheetData>
    <row r="1" spans="2:26" ht="15" thickBot="1" x14ac:dyDescent="0.4">
      <c r="B1"/>
      <c r="C1"/>
      <c r="D1"/>
      <c r="O1" s="4"/>
      <c r="Z1" s="30"/>
    </row>
    <row r="2" spans="2:26" s="30" customFormat="1" ht="30" customHeight="1" x14ac:dyDescent="0.35">
      <c r="B2" s="31" t="s">
        <v>6</v>
      </c>
      <c r="C2" s="32" t="s">
        <v>7</v>
      </c>
      <c r="D2" s="32"/>
      <c r="E2" s="33"/>
      <c r="F2" s="33"/>
      <c r="G2" s="33"/>
      <c r="H2" s="33"/>
      <c r="I2" s="33"/>
      <c r="J2" s="33"/>
      <c r="K2" s="33"/>
      <c r="L2" s="33"/>
      <c r="M2" s="33"/>
      <c r="N2" s="33"/>
      <c r="O2" s="34"/>
      <c r="T2" s="29"/>
      <c r="U2"/>
      <c r="V2" s="29"/>
      <c r="W2" s="29"/>
      <c r="X2"/>
      <c r="Y2"/>
    </row>
    <row r="3" spans="2:26" s="29" customFormat="1" ht="17.149999999999999" customHeight="1" x14ac:dyDescent="0.35">
      <c r="B3" s="35"/>
      <c r="C3" s="36" t="s">
        <v>95</v>
      </c>
      <c r="D3" s="36" t="s">
        <v>5</v>
      </c>
      <c r="E3" s="37"/>
      <c r="F3" s="37"/>
      <c r="G3" s="37"/>
      <c r="H3" s="37"/>
      <c r="I3" s="37"/>
      <c r="J3" s="37"/>
      <c r="K3" s="37"/>
      <c r="L3" s="37"/>
      <c r="M3" s="37"/>
      <c r="N3" s="37"/>
      <c r="O3" s="38"/>
      <c r="U3"/>
      <c r="X3"/>
    </row>
    <row r="4" spans="2:26" ht="6.4" customHeight="1" x14ac:dyDescent="0.35">
      <c r="B4" s="15"/>
      <c r="C4" s="16"/>
      <c r="D4" s="16"/>
      <c r="E4" s="17"/>
      <c r="F4" s="18"/>
      <c r="G4" s="19"/>
      <c r="H4" s="19"/>
      <c r="I4" s="19"/>
      <c r="J4" s="19"/>
      <c r="K4" s="19"/>
      <c r="L4" s="19"/>
      <c r="M4" s="19"/>
      <c r="N4" s="19"/>
      <c r="O4" s="21"/>
      <c r="P4" s="1"/>
      <c r="Q4" s="1"/>
      <c r="S4" s="29"/>
      <c r="T4" s="29"/>
      <c r="V4" s="29"/>
      <c r="W4" s="29"/>
    </row>
    <row r="5" spans="2:26" s="46" customFormat="1" ht="22.5" customHeight="1" thickBot="1" x14ac:dyDescent="0.4">
      <c r="B5" s="15"/>
      <c r="C5" s="16"/>
      <c r="D5" s="16"/>
      <c r="E5" s="60"/>
      <c r="F5" s="60" t="s">
        <v>64</v>
      </c>
      <c r="G5" s="60"/>
      <c r="H5" s="19"/>
      <c r="I5" s="60" t="s">
        <v>65</v>
      </c>
      <c r="J5" s="60"/>
      <c r="K5" s="60"/>
      <c r="L5" s="19"/>
      <c r="M5" s="60" t="s">
        <v>66</v>
      </c>
      <c r="N5" s="200"/>
      <c r="O5" s="47"/>
      <c r="P5" s="48"/>
      <c r="Q5" s="48"/>
      <c r="S5" s="49"/>
      <c r="T5" s="29"/>
      <c r="U5"/>
      <c r="V5" s="29"/>
      <c r="W5" s="29"/>
      <c r="X5"/>
    </row>
    <row r="6" spans="2:26" ht="45" customHeight="1" x14ac:dyDescent="0.35">
      <c r="B6" s="12"/>
      <c r="C6" s="13"/>
      <c r="D6" s="13" t="s">
        <v>87</v>
      </c>
      <c r="E6" s="165"/>
      <c r="F6" s="206" t="s">
        <v>70</v>
      </c>
      <c r="G6" s="206" t="s">
        <v>71</v>
      </c>
      <c r="H6" s="19"/>
      <c r="I6" s="206" t="s">
        <v>54</v>
      </c>
      <c r="J6" s="206" t="s">
        <v>310</v>
      </c>
      <c r="K6" s="205" t="s">
        <v>61</v>
      </c>
      <c r="L6" s="19"/>
      <c r="M6" s="205" t="s">
        <v>193</v>
      </c>
      <c r="N6" s="205" t="s">
        <v>142</v>
      </c>
      <c r="O6" s="21"/>
      <c r="P6" s="466" t="s">
        <v>56</v>
      </c>
      <c r="Q6" s="467"/>
      <c r="R6" s="468"/>
      <c r="S6" s="29"/>
      <c r="T6" s="29"/>
      <c r="V6" s="29"/>
      <c r="W6" s="29"/>
    </row>
    <row r="7" spans="2:26" ht="36" customHeight="1" x14ac:dyDescent="0.35">
      <c r="B7" s="12"/>
      <c r="C7" s="13"/>
      <c r="D7" s="13"/>
      <c r="E7" s="198" t="s">
        <v>8</v>
      </c>
      <c r="F7" s="355" t="s">
        <v>191</v>
      </c>
      <c r="G7" s="355" t="s">
        <v>72</v>
      </c>
      <c r="H7" s="356"/>
      <c r="I7" s="355" t="s">
        <v>192</v>
      </c>
      <c r="J7" s="355" t="s">
        <v>396</v>
      </c>
      <c r="K7" s="355"/>
      <c r="L7" s="356"/>
      <c r="M7" s="355" t="s">
        <v>63</v>
      </c>
      <c r="N7" s="355" t="s">
        <v>63</v>
      </c>
      <c r="O7" s="21"/>
      <c r="P7" s="50" t="s">
        <v>55</v>
      </c>
      <c r="Q7" s="51" t="s">
        <v>67</v>
      </c>
      <c r="R7" s="52" t="s">
        <v>68</v>
      </c>
      <c r="S7" s="29"/>
      <c r="T7" s="29"/>
      <c r="V7" s="29"/>
      <c r="W7" s="29"/>
    </row>
    <row r="8" spans="2:26" ht="30" customHeight="1" x14ac:dyDescent="0.35">
      <c r="B8" s="12"/>
      <c r="C8" s="13"/>
      <c r="D8" s="79" t="s">
        <v>96</v>
      </c>
      <c r="E8" s="144" t="s">
        <v>9</v>
      </c>
      <c r="F8" s="155"/>
      <c r="G8" s="156"/>
      <c r="H8" s="19"/>
      <c r="I8" s="175"/>
      <c r="J8" s="175"/>
      <c r="K8" s="175"/>
      <c r="L8" s="19"/>
      <c r="M8" s="203">
        <f>F8+G8</f>
        <v>0</v>
      </c>
      <c r="N8" s="204">
        <f>I8+J8</f>
        <v>0</v>
      </c>
      <c r="O8" s="21"/>
      <c r="P8" s="53"/>
      <c r="Q8" s="339"/>
      <c r="R8" s="54"/>
      <c r="S8" s="29"/>
      <c r="T8" s="29"/>
      <c r="V8" s="29"/>
      <c r="W8" s="29"/>
    </row>
    <row r="9" spans="2:26" ht="30" customHeight="1" thickBot="1" x14ac:dyDescent="0.4">
      <c r="B9" s="12"/>
      <c r="C9" s="13"/>
      <c r="D9" s="81" t="s">
        <v>97</v>
      </c>
      <c r="E9" s="145" t="s">
        <v>10</v>
      </c>
      <c r="F9" s="157"/>
      <c r="G9" s="158"/>
      <c r="H9" s="19"/>
      <c r="I9" s="175"/>
      <c r="J9" s="175"/>
      <c r="K9" s="175"/>
      <c r="L9" s="19"/>
      <c r="M9" s="203">
        <f>F9+G9</f>
        <v>0</v>
      </c>
      <c r="N9" s="204">
        <f>I9+J9</f>
        <v>0</v>
      </c>
      <c r="O9" s="21"/>
      <c r="P9" s="55"/>
      <c r="Q9" s="56"/>
      <c r="R9" s="57"/>
      <c r="S9" s="29"/>
      <c r="T9" s="29"/>
      <c r="V9" s="29"/>
      <c r="W9" s="29"/>
    </row>
    <row r="10" spans="2:26" ht="16" thickBot="1" x14ac:dyDescent="0.4">
      <c r="B10" s="12"/>
      <c r="C10" s="13"/>
      <c r="D10" s="69"/>
      <c r="E10" s="43" t="s">
        <v>98</v>
      </c>
      <c r="F10" s="45">
        <f>SUM(F8:F9)</f>
        <v>0</v>
      </c>
      <c r="G10" s="164">
        <f>SUM(G8:G9)</f>
        <v>0</v>
      </c>
      <c r="H10" s="19"/>
      <c r="I10" s="176">
        <f>SUM(I8:I9)</f>
        <v>0</v>
      </c>
      <c r="J10" s="177">
        <f>SUM(J8:J9)</f>
        <v>0</v>
      </c>
      <c r="K10" s="178">
        <f>SUM(K8:K9)</f>
        <v>0</v>
      </c>
      <c r="L10" s="19"/>
      <c r="M10" s="201">
        <f>SUM(M8:M9)</f>
        <v>0</v>
      </c>
      <c r="N10" s="202">
        <f>SUM(N8:N9)</f>
        <v>0</v>
      </c>
      <c r="O10" s="10"/>
      <c r="P10" s="44"/>
      <c r="Q10" s="58">
        <f>SUM(Q8:Q9)</f>
        <v>0</v>
      </c>
      <c r="R10" s="59">
        <f>SUM(R8:R9)</f>
        <v>0</v>
      </c>
      <c r="S10" s="29"/>
      <c r="T10" s="29"/>
      <c r="V10" s="29"/>
      <c r="W10" s="29"/>
    </row>
    <row r="11" spans="2:26" ht="7" customHeight="1" thickTop="1" x14ac:dyDescent="0.35">
      <c r="B11" s="12"/>
      <c r="C11" s="13"/>
      <c r="D11" s="13"/>
      <c r="E11" s="13"/>
      <c r="F11" s="13"/>
      <c r="G11" s="13"/>
      <c r="H11" s="19"/>
      <c r="I11" s="13"/>
      <c r="J11" s="13"/>
      <c r="K11" s="13"/>
      <c r="L11" s="13"/>
      <c r="M11" s="13"/>
      <c r="N11" s="13"/>
      <c r="O11" s="10"/>
      <c r="S11" s="29"/>
      <c r="T11" s="29"/>
      <c r="V11" s="29"/>
      <c r="W11" s="29"/>
    </row>
    <row r="12" spans="2:26" ht="120" customHeight="1" x14ac:dyDescent="0.35">
      <c r="B12" s="14"/>
      <c r="C12" s="11"/>
      <c r="D12" s="81" t="s">
        <v>159</v>
      </c>
      <c r="E12" s="61" t="s">
        <v>28</v>
      </c>
      <c r="F12" s="469"/>
      <c r="G12" s="470"/>
      <c r="H12" s="470"/>
      <c r="I12" s="470"/>
      <c r="J12" s="470"/>
      <c r="K12" s="470"/>
      <c r="L12" s="470"/>
      <c r="M12" s="470"/>
      <c r="N12" s="471"/>
      <c r="O12" s="10"/>
      <c r="S12" s="3" t="str">
        <f>IF(LEN(F12)-LEN(SUBSTITUTE(F12," ",""))&gt;100,_xlfn.CONCAT("Du har skrevet ",LEN(F12)-LEN(SUBSTITUTE(F12," ",""))," ord i merknadsfeltet. Forsøk å korte ned."),"")</f>
        <v/>
      </c>
    </row>
    <row r="13" spans="2:26" ht="25" customHeight="1" x14ac:dyDescent="0.35">
      <c r="B13" s="14"/>
      <c r="C13" s="11"/>
      <c r="D13" s="11" t="s">
        <v>87</v>
      </c>
      <c r="E13" s="7"/>
      <c r="F13" s="7"/>
      <c r="G13" s="7"/>
      <c r="H13" s="7"/>
      <c r="I13" s="7"/>
      <c r="J13" s="7"/>
      <c r="K13" s="7"/>
      <c r="L13" s="7"/>
      <c r="M13" s="7"/>
      <c r="N13" s="7"/>
      <c r="O13" s="10"/>
    </row>
    <row r="14" spans="2:26" ht="17.149999999999999" customHeight="1" x14ac:dyDescent="0.35">
      <c r="B14" s="39"/>
      <c r="C14" s="40" t="s">
        <v>99</v>
      </c>
      <c r="D14" s="40" t="s">
        <v>12</v>
      </c>
      <c r="E14" s="41"/>
      <c r="F14" s="41"/>
      <c r="G14" s="41"/>
      <c r="H14" s="41"/>
      <c r="I14" s="41"/>
      <c r="J14" s="41"/>
      <c r="K14" s="41"/>
      <c r="L14" s="41"/>
      <c r="M14" s="41"/>
      <c r="N14" s="41"/>
      <c r="O14" s="42"/>
    </row>
    <row r="15" spans="2:26" ht="6.4" customHeight="1" x14ac:dyDescent="0.35">
      <c r="B15" s="15"/>
      <c r="C15" s="16"/>
      <c r="D15" s="16"/>
      <c r="E15" s="17"/>
      <c r="F15" s="18"/>
      <c r="G15" s="19"/>
      <c r="H15" s="19"/>
      <c r="I15" s="19"/>
      <c r="J15" s="19"/>
      <c r="K15" s="19"/>
      <c r="L15" s="19"/>
      <c r="M15" s="19"/>
      <c r="N15" s="19"/>
      <c r="O15" s="10"/>
    </row>
    <row r="16" spans="2:26" s="46" customFormat="1" ht="22.5" customHeight="1" thickBot="1" x14ac:dyDescent="0.4">
      <c r="B16" s="15"/>
      <c r="C16" s="16"/>
      <c r="D16" s="16"/>
      <c r="E16" s="60"/>
      <c r="F16" s="60" t="s">
        <v>64</v>
      </c>
      <c r="G16" s="60"/>
      <c r="H16" s="19"/>
      <c r="I16" s="60" t="s">
        <v>65</v>
      </c>
      <c r="J16" s="60"/>
      <c r="K16" s="60"/>
      <c r="L16" s="19"/>
      <c r="M16" s="60" t="s">
        <v>66</v>
      </c>
      <c r="N16" s="200"/>
      <c r="O16" s="47"/>
      <c r="P16" s="48"/>
      <c r="Q16" s="48"/>
      <c r="S16" s="49"/>
      <c r="T16" s="49"/>
      <c r="V16" s="49"/>
      <c r="W16" s="49"/>
    </row>
    <row r="17" spans="2:19" ht="44.15" customHeight="1" x14ac:dyDescent="0.35">
      <c r="B17" s="12"/>
      <c r="C17" s="13"/>
      <c r="D17" s="13" t="s">
        <v>87</v>
      </c>
      <c r="E17" s="165"/>
      <c r="F17" s="207" t="str">
        <f>F$6</f>
        <v>Videreføring: Antall personer</v>
      </c>
      <c r="G17" s="206" t="str">
        <f>G$6</f>
        <v>Antall nye personer</v>
      </c>
      <c r="H17" s="19"/>
      <c r="I17" s="206" t="str">
        <f>I$6</f>
        <v>Ubrukte midler som ønskes overført</v>
      </c>
      <c r="J17" s="206" t="str">
        <f>J$6</f>
        <v>Søknads- beløp</v>
      </c>
      <c r="K17" s="205" t="str">
        <f>K$6</f>
        <v>Ubrukte midler som tilbakebetales</v>
      </c>
      <c r="L17" s="19"/>
      <c r="M17" s="205" t="str">
        <f>M$6</f>
        <v>Totalt antall personer det søkes for</v>
      </c>
      <c r="N17" s="205" t="str">
        <f>N$6</f>
        <v>Totalt beløp det søkes om til tiltaket</v>
      </c>
      <c r="O17" s="10"/>
      <c r="P17" s="466" t="s">
        <v>56</v>
      </c>
      <c r="Q17" s="467"/>
      <c r="R17" s="468"/>
    </row>
    <row r="18" spans="2:19" ht="36" customHeight="1" x14ac:dyDescent="0.35">
      <c r="B18" s="12"/>
      <c r="C18" s="13"/>
      <c r="D18" s="13"/>
      <c r="E18" s="198" t="s">
        <v>8</v>
      </c>
      <c r="F18" s="357" t="str">
        <f>IF(F$7="","",F$7)</f>
        <v>Personer som fortsetter påbegynt utdannelse</v>
      </c>
      <c r="G18" s="355" t="str">
        <f>IF(G$7="","",G$7)</f>
        <v>Personer som starter ny utdannelse</v>
      </c>
      <c r="H18" s="356"/>
      <c r="I18" s="355" t="str">
        <f>IF(I$7="","",I$7)</f>
        <v>Ubrukte midler som ønskes overført til kommende periode</v>
      </c>
      <c r="J18" s="355" t="str">
        <f>IF(J$7="","",J$7)</f>
        <v>Nye midler som søkes utbetalt til tiltaket</v>
      </c>
      <c r="K18" s="355" t="str">
        <f>IF(K$7="","",K$7)</f>
        <v/>
      </c>
      <c r="L18" s="356"/>
      <c r="M18" s="355" t="str">
        <f>IF(M$7="","",M$7)</f>
        <v xml:space="preserve"> (Autosummert)</v>
      </c>
      <c r="N18" s="355" t="str">
        <f>IF(N$7="","",N$7)</f>
        <v xml:space="preserve"> (Autosummert)</v>
      </c>
      <c r="O18" s="10"/>
      <c r="P18" s="50" t="s">
        <v>55</v>
      </c>
      <c r="Q18" s="51" t="s">
        <v>67</v>
      </c>
      <c r="R18" s="52" t="s">
        <v>68</v>
      </c>
    </row>
    <row r="19" spans="2:19" ht="16" customHeight="1" x14ac:dyDescent="0.35">
      <c r="B19" s="12"/>
      <c r="C19" s="13"/>
      <c r="D19" s="79" t="s">
        <v>100</v>
      </c>
      <c r="E19" s="144" t="s">
        <v>13</v>
      </c>
      <c r="F19" s="155"/>
      <c r="G19" s="156"/>
      <c r="H19" s="19"/>
      <c r="I19" s="179"/>
      <c r="J19" s="175"/>
      <c r="K19" s="180"/>
      <c r="L19" s="19"/>
      <c r="M19" s="159">
        <f t="shared" ref="M19:M24" si="0">F19+G19</f>
        <v>0</v>
      </c>
      <c r="N19" s="173">
        <f t="shared" ref="N19:N24" si="1">I19+J19</f>
        <v>0</v>
      </c>
      <c r="O19" s="10"/>
      <c r="P19" s="70"/>
      <c r="Q19" s="71"/>
      <c r="R19" s="72"/>
    </row>
    <row r="20" spans="2:19" ht="16" customHeight="1" x14ac:dyDescent="0.35">
      <c r="B20" s="12"/>
      <c r="C20" s="13"/>
      <c r="D20" s="80" t="s">
        <v>101</v>
      </c>
      <c r="E20" s="143" t="s">
        <v>14</v>
      </c>
      <c r="F20" s="155"/>
      <c r="G20" s="156"/>
      <c r="H20" s="19"/>
      <c r="I20" s="179"/>
      <c r="J20" s="175"/>
      <c r="K20" s="180"/>
      <c r="L20" s="19"/>
      <c r="M20" s="159">
        <f t="shared" si="0"/>
        <v>0</v>
      </c>
      <c r="N20" s="173">
        <f t="shared" si="1"/>
        <v>0</v>
      </c>
      <c r="O20" s="10"/>
      <c r="P20" s="73"/>
      <c r="Q20" s="74"/>
      <c r="R20" s="75"/>
    </row>
    <row r="21" spans="2:19" ht="16" customHeight="1" x14ac:dyDescent="0.35">
      <c r="B21" s="12"/>
      <c r="C21" s="13"/>
      <c r="D21" s="80" t="s">
        <v>102</v>
      </c>
      <c r="E21" s="143" t="s">
        <v>15</v>
      </c>
      <c r="F21" s="155"/>
      <c r="G21" s="156"/>
      <c r="H21" s="19"/>
      <c r="I21" s="179"/>
      <c r="J21" s="175"/>
      <c r="K21" s="180"/>
      <c r="L21" s="19"/>
      <c r="M21" s="159">
        <f t="shared" si="0"/>
        <v>0</v>
      </c>
      <c r="N21" s="173">
        <f t="shared" si="1"/>
        <v>0</v>
      </c>
      <c r="O21" s="10"/>
      <c r="P21" s="73"/>
      <c r="Q21" s="74"/>
      <c r="R21" s="75"/>
    </row>
    <row r="22" spans="2:19" ht="16" customHeight="1" x14ac:dyDescent="0.35">
      <c r="B22" s="12"/>
      <c r="C22" s="13"/>
      <c r="D22" s="80" t="s">
        <v>103</v>
      </c>
      <c r="E22" s="143" t="s">
        <v>16</v>
      </c>
      <c r="F22" s="155"/>
      <c r="G22" s="156"/>
      <c r="H22" s="19"/>
      <c r="I22" s="179"/>
      <c r="J22" s="175"/>
      <c r="K22" s="180"/>
      <c r="L22" s="19"/>
      <c r="M22" s="159">
        <f t="shared" si="0"/>
        <v>0</v>
      </c>
      <c r="N22" s="173">
        <f t="shared" si="1"/>
        <v>0</v>
      </c>
      <c r="O22" s="10"/>
      <c r="P22" s="73"/>
      <c r="Q22" s="74"/>
      <c r="R22" s="75"/>
    </row>
    <row r="23" spans="2:19" ht="16" customHeight="1" x14ac:dyDescent="0.35">
      <c r="B23" s="12"/>
      <c r="C23" s="13"/>
      <c r="D23" s="80" t="s">
        <v>104</v>
      </c>
      <c r="E23" s="143" t="s">
        <v>17</v>
      </c>
      <c r="F23" s="155"/>
      <c r="G23" s="156"/>
      <c r="H23" s="19"/>
      <c r="I23" s="179"/>
      <c r="J23" s="175"/>
      <c r="K23" s="180"/>
      <c r="L23" s="19"/>
      <c r="M23" s="159">
        <f t="shared" si="0"/>
        <v>0</v>
      </c>
      <c r="N23" s="173">
        <f t="shared" si="1"/>
        <v>0</v>
      </c>
      <c r="O23" s="10"/>
      <c r="P23" s="73"/>
      <c r="Q23" s="74"/>
      <c r="R23" s="75"/>
    </row>
    <row r="24" spans="2:19" ht="16" customHeight="1" thickBot="1" x14ac:dyDescent="0.4">
      <c r="B24" s="12"/>
      <c r="C24" s="13"/>
      <c r="D24" s="81" t="s">
        <v>105</v>
      </c>
      <c r="E24" s="145" t="s">
        <v>18</v>
      </c>
      <c r="F24" s="157"/>
      <c r="G24" s="158"/>
      <c r="H24" s="19"/>
      <c r="I24" s="181"/>
      <c r="J24" s="182"/>
      <c r="K24" s="183"/>
      <c r="L24" s="19"/>
      <c r="M24" s="160">
        <f t="shared" si="0"/>
        <v>0</v>
      </c>
      <c r="N24" s="173">
        <f t="shared" si="1"/>
        <v>0</v>
      </c>
      <c r="O24" s="10"/>
      <c r="P24" s="76"/>
      <c r="Q24" s="77"/>
      <c r="R24" s="78"/>
    </row>
    <row r="25" spans="2:19" ht="16" thickBot="1" x14ac:dyDescent="0.4">
      <c r="B25" s="12"/>
      <c r="C25" s="13"/>
      <c r="D25" s="69"/>
      <c r="E25" s="43" t="s">
        <v>106</v>
      </c>
      <c r="F25" s="45">
        <f>SUM(F19:F24)</f>
        <v>0</v>
      </c>
      <c r="G25" s="164">
        <f>SUM(G19:G24)</f>
        <v>0</v>
      </c>
      <c r="H25" s="19"/>
      <c r="I25" s="176">
        <f>SUM(I19:I24)</f>
        <v>0</v>
      </c>
      <c r="J25" s="177">
        <f>SUM(J19:J24)</f>
        <v>0</v>
      </c>
      <c r="K25" s="178">
        <f>SUM(K19:K24)</f>
        <v>0</v>
      </c>
      <c r="L25" s="19"/>
      <c r="M25" s="161">
        <f>SUM(M19:M24)</f>
        <v>0</v>
      </c>
      <c r="N25" s="174">
        <f>SUM(N19:N24)</f>
        <v>0</v>
      </c>
      <c r="O25" s="10"/>
      <c r="P25" s="44"/>
      <c r="Q25" s="58">
        <f>SUM(Q19:Q24)</f>
        <v>0</v>
      </c>
      <c r="R25" s="59">
        <f>SUM(R19:R24)</f>
        <v>0</v>
      </c>
    </row>
    <row r="26" spans="2:19" ht="6" customHeight="1" thickTop="1" x14ac:dyDescent="0.35">
      <c r="B26" s="12"/>
      <c r="C26" s="13"/>
      <c r="D26" s="8"/>
      <c r="E26" s="9"/>
      <c r="F26" s="7"/>
      <c r="G26" s="7"/>
      <c r="H26" s="7"/>
      <c r="I26" s="7"/>
      <c r="J26" s="7"/>
      <c r="K26" s="19"/>
      <c r="L26" s="19"/>
      <c r="M26" s="7"/>
      <c r="N26" s="184"/>
      <c r="O26" s="10"/>
    </row>
    <row r="27" spans="2:19" ht="120" customHeight="1" x14ac:dyDescent="0.35">
      <c r="B27" s="14"/>
      <c r="C27" s="11"/>
      <c r="D27" s="81" t="s">
        <v>160</v>
      </c>
      <c r="E27" s="61" t="s">
        <v>28</v>
      </c>
      <c r="F27" s="469"/>
      <c r="G27" s="470"/>
      <c r="H27" s="470"/>
      <c r="I27" s="470"/>
      <c r="J27" s="470"/>
      <c r="K27" s="470"/>
      <c r="L27" s="470"/>
      <c r="M27" s="470"/>
      <c r="N27" s="471"/>
      <c r="O27" s="10"/>
      <c r="S27" s="3" t="str">
        <f>IF(LEN(F27)-LEN(SUBSTITUTE(F27," ",""))&gt;100,_xlfn.CONCAT("Du har skrevet ",LEN(F27)-LEN(SUBSTITUTE(F27," ",""))," ord i merknadsfeltet. Forsøk å korte ned."),"")</f>
        <v/>
      </c>
    </row>
    <row r="28" spans="2:19" ht="20.149999999999999" customHeight="1" x14ac:dyDescent="0.35">
      <c r="B28" s="12"/>
      <c r="C28" s="13"/>
      <c r="D28" s="11"/>
      <c r="E28" s="7"/>
      <c r="F28" s="7"/>
      <c r="G28" s="7"/>
      <c r="H28" s="7"/>
      <c r="I28" s="7"/>
      <c r="J28" s="7"/>
      <c r="K28" s="7"/>
      <c r="L28" s="7"/>
      <c r="M28" s="7"/>
      <c r="N28" s="7"/>
      <c r="O28" s="63"/>
    </row>
    <row r="29" spans="2:19" ht="15.5" x14ac:dyDescent="0.35">
      <c r="B29" s="39"/>
      <c r="C29" s="40" t="s">
        <v>107</v>
      </c>
      <c r="D29" s="40" t="s">
        <v>19</v>
      </c>
      <c r="E29" s="41"/>
      <c r="F29" s="41"/>
      <c r="G29" s="41"/>
      <c r="H29" s="41"/>
      <c r="I29" s="41"/>
      <c r="J29" s="41"/>
      <c r="K29" s="41"/>
      <c r="L29" s="41"/>
      <c r="M29" s="41"/>
      <c r="N29" s="41"/>
      <c r="O29" s="62"/>
    </row>
    <row r="30" spans="2:19" ht="15.5" x14ac:dyDescent="0.35">
      <c r="B30" s="15"/>
      <c r="C30" s="16"/>
      <c r="D30" s="16"/>
      <c r="E30" s="17"/>
      <c r="F30" s="18"/>
      <c r="G30" s="19"/>
      <c r="H30" s="19"/>
      <c r="I30" s="19"/>
      <c r="J30" s="19"/>
      <c r="K30" s="19"/>
      <c r="L30" s="19"/>
      <c r="M30" s="19"/>
      <c r="N30" s="19"/>
      <c r="O30" s="20"/>
    </row>
    <row r="31" spans="2:19" ht="16" thickBot="1" x14ac:dyDescent="0.4">
      <c r="B31" s="15"/>
      <c r="C31" s="16"/>
      <c r="D31" s="16"/>
      <c r="E31" s="60"/>
      <c r="F31" s="60" t="s">
        <v>64</v>
      </c>
      <c r="G31" s="60"/>
      <c r="H31" s="19"/>
      <c r="I31" s="60" t="s">
        <v>65</v>
      </c>
      <c r="J31" s="60"/>
      <c r="K31" s="60"/>
      <c r="L31" s="19"/>
      <c r="M31" s="60" t="s">
        <v>66</v>
      </c>
      <c r="N31" s="200"/>
      <c r="O31" s="47"/>
      <c r="P31" s="48"/>
      <c r="Q31" s="48"/>
      <c r="R31" s="46"/>
    </row>
    <row r="32" spans="2:19" ht="44.15" customHeight="1" x14ac:dyDescent="0.35">
      <c r="B32" s="12"/>
      <c r="C32" s="13"/>
      <c r="D32" s="13" t="s">
        <v>87</v>
      </c>
      <c r="E32" s="165"/>
      <c r="F32" s="207" t="str">
        <f>F$6</f>
        <v>Videreføring: Antall personer</v>
      </c>
      <c r="G32" s="206" t="str">
        <f>G$6</f>
        <v>Antall nye personer</v>
      </c>
      <c r="H32" s="19"/>
      <c r="I32" s="206" t="str">
        <f>I$6</f>
        <v>Ubrukte midler som ønskes overført</v>
      </c>
      <c r="J32" s="206" t="str">
        <f>J$6</f>
        <v>Søknads- beløp</v>
      </c>
      <c r="K32" s="205" t="str">
        <f>K$6</f>
        <v>Ubrukte midler som tilbakebetales</v>
      </c>
      <c r="L32" s="19"/>
      <c r="M32" s="205" t="str">
        <f>M$6</f>
        <v>Totalt antall personer det søkes for</v>
      </c>
      <c r="N32" s="205" t="str">
        <f>N$6</f>
        <v>Totalt beløp det søkes om til tiltaket</v>
      </c>
      <c r="O32" s="10"/>
      <c r="P32" s="466" t="s">
        <v>56</v>
      </c>
      <c r="Q32" s="467"/>
      <c r="R32" s="468"/>
    </row>
    <row r="33" spans="2:20" ht="36" customHeight="1" x14ac:dyDescent="0.35">
      <c r="B33" s="12"/>
      <c r="C33" s="13"/>
      <c r="D33" s="13"/>
      <c r="E33" s="198" t="s">
        <v>8</v>
      </c>
      <c r="F33" s="357" t="str">
        <f>IF(F$7="","",F$7)</f>
        <v>Personer som fortsetter påbegynt utdannelse</v>
      </c>
      <c r="G33" s="355" t="str">
        <f>IF(G$7="","",G$7)</f>
        <v>Personer som starter ny utdannelse</v>
      </c>
      <c r="H33" s="356"/>
      <c r="I33" s="355" t="str">
        <f>IF(I$7="","",I$7)</f>
        <v>Ubrukte midler som ønskes overført til kommende periode</v>
      </c>
      <c r="J33" s="355" t="str">
        <f>IF(J$7="","",J$7)</f>
        <v>Nye midler som søkes utbetalt til tiltaket</v>
      </c>
      <c r="K33" s="355" t="str">
        <f>IF(K$7="","",K$7)</f>
        <v/>
      </c>
      <c r="L33" s="356"/>
      <c r="M33" s="355" t="str">
        <f>IF(M$7="","",M$7)</f>
        <v xml:space="preserve"> (Autosummert)</v>
      </c>
      <c r="N33" s="355" t="str">
        <f>IF(N$7="","",N$7)</f>
        <v xml:space="preserve"> (Autosummert)</v>
      </c>
      <c r="O33" s="10"/>
      <c r="P33" s="50" t="s">
        <v>55</v>
      </c>
      <c r="Q33" s="51" t="s">
        <v>67</v>
      </c>
      <c r="R33" s="52" t="s">
        <v>68</v>
      </c>
    </row>
    <row r="34" spans="2:20" ht="16" customHeight="1" x14ac:dyDescent="0.35">
      <c r="B34" s="12"/>
      <c r="C34" s="13"/>
      <c r="D34" s="79" t="s">
        <v>108</v>
      </c>
      <c r="E34" s="144" t="s">
        <v>20</v>
      </c>
      <c r="F34" s="155"/>
      <c r="G34" s="156"/>
      <c r="H34" s="19"/>
      <c r="I34" s="179"/>
      <c r="J34" s="175"/>
      <c r="K34" s="180"/>
      <c r="L34" s="19"/>
      <c r="M34" s="159">
        <f t="shared" ref="M34:M42" si="2">F34+G34</f>
        <v>0</v>
      </c>
      <c r="N34" s="173">
        <f t="shared" ref="N34:N42" si="3">I34+J34</f>
        <v>0</v>
      </c>
      <c r="O34" s="10"/>
      <c r="P34" s="70"/>
      <c r="Q34" s="71"/>
      <c r="R34" s="72"/>
    </row>
    <row r="35" spans="2:20" ht="16" customHeight="1" x14ac:dyDescent="0.35">
      <c r="B35" s="12"/>
      <c r="C35" s="13"/>
      <c r="D35" s="80" t="s">
        <v>109</v>
      </c>
      <c r="E35" s="143" t="s">
        <v>73</v>
      </c>
      <c r="F35" s="155"/>
      <c r="G35" s="156"/>
      <c r="H35" s="19"/>
      <c r="I35" s="179"/>
      <c r="J35" s="175"/>
      <c r="K35" s="180"/>
      <c r="L35" s="19"/>
      <c r="M35" s="159">
        <f t="shared" si="2"/>
        <v>0</v>
      </c>
      <c r="N35" s="173">
        <f t="shared" si="3"/>
        <v>0</v>
      </c>
      <c r="O35" s="10"/>
      <c r="P35" s="73"/>
      <c r="Q35" s="74"/>
      <c r="R35" s="75"/>
    </row>
    <row r="36" spans="2:20" ht="16" customHeight="1" x14ac:dyDescent="0.35">
      <c r="B36" s="12"/>
      <c r="C36" s="13"/>
      <c r="D36" s="80" t="s">
        <v>110</v>
      </c>
      <c r="E36" s="143" t="s">
        <v>21</v>
      </c>
      <c r="F36" s="155"/>
      <c r="G36" s="156"/>
      <c r="H36" s="19"/>
      <c r="I36" s="179"/>
      <c r="J36" s="175"/>
      <c r="K36" s="180"/>
      <c r="L36" s="19"/>
      <c r="M36" s="159">
        <f t="shared" si="2"/>
        <v>0</v>
      </c>
      <c r="N36" s="173">
        <f t="shared" si="3"/>
        <v>0</v>
      </c>
      <c r="O36" s="10"/>
      <c r="P36" s="73"/>
      <c r="Q36" s="74"/>
      <c r="R36" s="75"/>
      <c r="T36" s="64"/>
    </row>
    <row r="37" spans="2:20" ht="16" customHeight="1" x14ac:dyDescent="0.35">
      <c r="B37" s="12"/>
      <c r="C37" s="13"/>
      <c r="D37" s="80" t="s">
        <v>111</v>
      </c>
      <c r="E37" s="143" t="s">
        <v>74</v>
      </c>
      <c r="F37" s="155"/>
      <c r="G37" s="156"/>
      <c r="H37" s="19"/>
      <c r="I37" s="179"/>
      <c r="J37" s="175"/>
      <c r="K37" s="180"/>
      <c r="L37" s="19"/>
      <c r="M37" s="159">
        <f t="shared" si="2"/>
        <v>0</v>
      </c>
      <c r="N37" s="173">
        <f t="shared" si="3"/>
        <v>0</v>
      </c>
      <c r="O37" s="10"/>
      <c r="P37" s="73"/>
      <c r="Q37" s="74"/>
      <c r="R37" s="75"/>
      <c r="T37" s="64"/>
    </row>
    <row r="38" spans="2:20" ht="16" customHeight="1" x14ac:dyDescent="0.35">
      <c r="B38" s="12"/>
      <c r="C38" s="13"/>
      <c r="D38" s="80" t="s">
        <v>112</v>
      </c>
      <c r="E38" s="143" t="s">
        <v>22</v>
      </c>
      <c r="F38" s="155"/>
      <c r="G38" s="156"/>
      <c r="H38" s="19"/>
      <c r="I38" s="179"/>
      <c r="J38" s="175"/>
      <c r="K38" s="180"/>
      <c r="L38" s="19"/>
      <c r="M38" s="159">
        <f t="shared" si="2"/>
        <v>0</v>
      </c>
      <c r="N38" s="173">
        <f t="shared" si="3"/>
        <v>0</v>
      </c>
      <c r="O38" s="10"/>
      <c r="P38" s="73"/>
      <c r="Q38" s="74"/>
      <c r="R38" s="75"/>
      <c r="T38" s="64"/>
    </row>
    <row r="39" spans="2:20" ht="16" customHeight="1" x14ac:dyDescent="0.35">
      <c r="B39" s="12"/>
      <c r="C39" s="13"/>
      <c r="D39" s="80" t="s">
        <v>113</v>
      </c>
      <c r="E39" s="143" t="s">
        <v>23</v>
      </c>
      <c r="F39" s="155"/>
      <c r="G39" s="156"/>
      <c r="H39" s="19"/>
      <c r="I39" s="179"/>
      <c r="J39" s="175"/>
      <c r="K39" s="180"/>
      <c r="L39" s="19"/>
      <c r="M39" s="159">
        <f t="shared" si="2"/>
        <v>0</v>
      </c>
      <c r="N39" s="173">
        <f t="shared" si="3"/>
        <v>0</v>
      </c>
      <c r="O39" s="10"/>
      <c r="P39" s="73"/>
      <c r="Q39" s="74"/>
      <c r="R39" s="75"/>
    </row>
    <row r="40" spans="2:20" ht="16" customHeight="1" x14ac:dyDescent="0.35">
      <c r="B40" s="12"/>
      <c r="C40" s="13"/>
      <c r="D40" s="80" t="s">
        <v>114</v>
      </c>
      <c r="E40" s="143" t="s">
        <v>24</v>
      </c>
      <c r="F40" s="155"/>
      <c r="G40" s="156"/>
      <c r="H40" s="19"/>
      <c r="I40" s="179"/>
      <c r="J40" s="175"/>
      <c r="K40" s="180"/>
      <c r="L40" s="19"/>
      <c r="M40" s="159">
        <f t="shared" si="2"/>
        <v>0</v>
      </c>
      <c r="N40" s="173">
        <f t="shared" si="3"/>
        <v>0</v>
      </c>
      <c r="O40" s="10"/>
      <c r="P40" s="73"/>
      <c r="Q40" s="74"/>
      <c r="R40" s="75"/>
    </row>
    <row r="41" spans="2:20" ht="16" customHeight="1" x14ac:dyDescent="0.35">
      <c r="B41" s="12"/>
      <c r="C41" s="13"/>
      <c r="D41" s="80" t="s">
        <v>115</v>
      </c>
      <c r="E41" s="143" t="s">
        <v>25</v>
      </c>
      <c r="F41" s="155"/>
      <c r="G41" s="156"/>
      <c r="H41" s="19"/>
      <c r="I41" s="179"/>
      <c r="J41" s="175"/>
      <c r="K41" s="180"/>
      <c r="L41" s="19"/>
      <c r="M41" s="159">
        <f t="shared" si="2"/>
        <v>0</v>
      </c>
      <c r="N41" s="173">
        <f t="shared" si="3"/>
        <v>0</v>
      </c>
      <c r="O41" s="10"/>
      <c r="P41" s="73"/>
      <c r="Q41" s="74"/>
      <c r="R41" s="75"/>
    </row>
    <row r="42" spans="2:20" ht="15" thickBot="1" x14ac:dyDescent="0.4">
      <c r="B42" s="12"/>
      <c r="C42" s="13"/>
      <c r="D42" s="81" t="s">
        <v>116</v>
      </c>
      <c r="E42" s="145" t="s">
        <v>26</v>
      </c>
      <c r="F42" s="157"/>
      <c r="G42" s="158"/>
      <c r="H42" s="19"/>
      <c r="I42" s="181"/>
      <c r="J42" s="182"/>
      <c r="K42" s="183"/>
      <c r="L42" s="19"/>
      <c r="M42" s="160">
        <f t="shared" si="2"/>
        <v>0</v>
      </c>
      <c r="N42" s="173">
        <f t="shared" si="3"/>
        <v>0</v>
      </c>
      <c r="O42" s="10"/>
      <c r="P42" s="76"/>
      <c r="Q42" s="77"/>
      <c r="R42" s="78"/>
    </row>
    <row r="43" spans="2:20" ht="16" thickBot="1" x14ac:dyDescent="0.4">
      <c r="B43" s="12"/>
      <c r="C43" s="13"/>
      <c r="D43" s="69"/>
      <c r="E43" s="43" t="s">
        <v>117</v>
      </c>
      <c r="F43" s="45">
        <f>SUM(F34:F42)</f>
        <v>0</v>
      </c>
      <c r="G43" s="164">
        <f>SUM(G34:G42)</f>
        <v>0</v>
      </c>
      <c r="H43" s="19"/>
      <c r="I43" s="176">
        <f>SUM(I34:I42)</f>
        <v>0</v>
      </c>
      <c r="J43" s="177">
        <f>SUM(J34:J42)</f>
        <v>0</v>
      </c>
      <c r="K43" s="178">
        <f>SUM(K34:K42)</f>
        <v>0</v>
      </c>
      <c r="L43" s="19"/>
      <c r="M43" s="161">
        <f>SUM(M34:M42)</f>
        <v>0</v>
      </c>
      <c r="N43" s="174">
        <f>SUM(N34:N42)</f>
        <v>0</v>
      </c>
      <c r="O43" s="10"/>
      <c r="P43" s="44"/>
      <c r="Q43" s="58">
        <f>SUM(Q34:Q42)</f>
        <v>0</v>
      </c>
      <c r="R43" s="59">
        <f>SUM(R34:R42)</f>
        <v>0</v>
      </c>
    </row>
    <row r="44" spans="2:20" ht="6" customHeight="1" thickTop="1" x14ac:dyDescent="0.35">
      <c r="B44" s="12"/>
      <c r="C44" s="13"/>
      <c r="D44" s="8"/>
      <c r="E44" s="9"/>
      <c r="F44" s="7"/>
      <c r="G44" s="7"/>
      <c r="H44" s="7"/>
      <c r="I44" s="7"/>
      <c r="J44" s="7"/>
      <c r="K44" s="19"/>
      <c r="L44" s="19"/>
      <c r="M44" s="7"/>
      <c r="N44" s="22"/>
      <c r="O44" s="10"/>
    </row>
    <row r="45" spans="2:20" ht="120" customHeight="1" x14ac:dyDescent="0.35">
      <c r="B45" s="14"/>
      <c r="C45" s="11"/>
      <c r="D45" s="81" t="s">
        <v>161</v>
      </c>
      <c r="E45" s="61" t="s">
        <v>28</v>
      </c>
      <c r="F45" s="469"/>
      <c r="G45" s="470"/>
      <c r="H45" s="470"/>
      <c r="I45" s="470"/>
      <c r="J45" s="470"/>
      <c r="K45" s="470"/>
      <c r="L45" s="470"/>
      <c r="M45" s="470"/>
      <c r="N45" s="471"/>
      <c r="O45" s="10"/>
      <c r="S45" s="3" t="str">
        <f>IF(LEN(F45)-LEN(SUBSTITUTE(F45," ",""))&gt;100,_xlfn.CONCAT("Du har skrevet ",LEN(F45)-LEN(SUBSTITUTE(F45," ",""))," ord i merknadsfeltet. Forsøk å korte ned."),"")</f>
        <v/>
      </c>
    </row>
    <row r="46" spans="2:20" ht="20.149999999999999" customHeight="1" x14ac:dyDescent="0.35">
      <c r="B46" s="12"/>
      <c r="C46" s="13"/>
      <c r="D46" s="11"/>
      <c r="E46" s="7"/>
      <c r="F46" s="7"/>
      <c r="G46" s="7"/>
      <c r="H46" s="7"/>
      <c r="I46" s="7"/>
      <c r="J46" s="7"/>
      <c r="K46" s="7"/>
      <c r="L46" s="7"/>
      <c r="M46" s="7"/>
      <c r="N46" s="7"/>
      <c r="O46" s="10"/>
    </row>
    <row r="47" spans="2:20" ht="6.4" customHeight="1" x14ac:dyDescent="0.35">
      <c r="B47" s="14"/>
      <c r="C47" s="11"/>
      <c r="D47" s="11" t="s">
        <v>87</v>
      </c>
      <c r="E47" s="7"/>
      <c r="F47" s="7"/>
      <c r="G47" s="7"/>
      <c r="H47" s="7"/>
      <c r="I47" s="7"/>
      <c r="J47" s="7"/>
      <c r="K47" s="7"/>
      <c r="L47" s="7"/>
      <c r="M47" s="7"/>
      <c r="N47" s="7"/>
      <c r="O47" s="10"/>
    </row>
    <row r="48" spans="2:20" ht="15.5" x14ac:dyDescent="0.35">
      <c r="B48" s="39"/>
      <c r="C48" s="40" t="s">
        <v>118</v>
      </c>
      <c r="D48" s="41" t="s">
        <v>27</v>
      </c>
      <c r="E48" s="41"/>
      <c r="F48" s="41"/>
      <c r="G48" s="41"/>
      <c r="H48" s="41"/>
      <c r="I48" s="41"/>
      <c r="J48" s="41"/>
      <c r="K48" s="41"/>
      <c r="L48" s="41"/>
      <c r="M48" s="41"/>
      <c r="N48" s="41"/>
      <c r="O48" s="42"/>
    </row>
    <row r="49" spans="2:19" ht="15.5" x14ac:dyDescent="0.35">
      <c r="B49" s="12"/>
      <c r="C49" s="13"/>
      <c r="D49" s="16"/>
      <c r="E49" s="17"/>
      <c r="F49" s="18"/>
      <c r="G49" s="19"/>
      <c r="H49" s="19"/>
      <c r="I49" s="19"/>
      <c r="J49" s="19"/>
      <c r="K49" s="19"/>
      <c r="L49" s="19"/>
      <c r="M49" s="19"/>
      <c r="N49" s="19"/>
      <c r="O49" s="10"/>
    </row>
    <row r="50" spans="2:19" ht="16" thickBot="1" x14ac:dyDescent="0.4">
      <c r="B50" s="12"/>
      <c r="C50" s="13"/>
      <c r="D50" s="16"/>
      <c r="E50" s="60"/>
      <c r="F50" s="60" t="s">
        <v>64</v>
      </c>
      <c r="G50" s="60"/>
      <c r="H50" s="19"/>
      <c r="I50" s="60" t="s">
        <v>65</v>
      </c>
      <c r="J50" s="60"/>
      <c r="K50" s="60"/>
      <c r="L50" s="19"/>
      <c r="M50" s="60" t="s">
        <v>66</v>
      </c>
      <c r="N50" s="200"/>
      <c r="O50" s="10"/>
    </row>
    <row r="51" spans="2:19" ht="43.75" customHeight="1" x14ac:dyDescent="0.35">
      <c r="B51" s="12"/>
      <c r="C51" s="13"/>
      <c r="D51" s="13" t="s">
        <v>87</v>
      </c>
      <c r="E51" s="165"/>
      <c r="F51" s="199" t="str">
        <f>F$6</f>
        <v>Videreføring: Antall personer</v>
      </c>
      <c r="G51" s="199" t="str">
        <f>G$6</f>
        <v>Antall nye personer</v>
      </c>
      <c r="H51" s="19"/>
      <c r="I51" s="199" t="str">
        <f>I$6</f>
        <v>Ubrukte midler som ønskes overført</v>
      </c>
      <c r="J51" s="199" t="str">
        <f>J$6</f>
        <v>Søknads- beløp</v>
      </c>
      <c r="K51" s="193" t="str">
        <f>K$6</f>
        <v>Ubrukte midler som tilbakebetales</v>
      </c>
      <c r="L51" s="19"/>
      <c r="M51" s="193" t="str">
        <f>M$6</f>
        <v>Totalt antall personer det søkes for</v>
      </c>
      <c r="N51" s="193" t="str">
        <f>N$6</f>
        <v>Totalt beløp det søkes om til tiltaket</v>
      </c>
      <c r="O51" s="10"/>
      <c r="P51" s="466" t="s">
        <v>56</v>
      </c>
      <c r="Q51" s="467"/>
      <c r="R51" s="468"/>
    </row>
    <row r="52" spans="2:19" ht="36" customHeight="1" x14ac:dyDescent="0.35">
      <c r="B52" s="12"/>
      <c r="C52" s="13"/>
      <c r="D52" s="13"/>
      <c r="E52" s="198" t="s">
        <v>8</v>
      </c>
      <c r="F52" s="358" t="str">
        <f>IF(F$7="","",F$7)</f>
        <v>Personer som fortsetter påbegynt utdannelse</v>
      </c>
      <c r="G52" s="358" t="str">
        <f>IF(G$7="","",G$7)</f>
        <v>Personer som starter ny utdannelse</v>
      </c>
      <c r="H52" s="356"/>
      <c r="I52" s="358" t="str">
        <f>IF(I$7="","",I$7)</f>
        <v>Ubrukte midler som ønskes overført til kommende periode</v>
      </c>
      <c r="J52" s="358" t="str">
        <f>IF(J$7="","",J$7)</f>
        <v>Nye midler som søkes utbetalt til tiltaket</v>
      </c>
      <c r="K52" s="358" t="str">
        <f>IF(K$7="","",K$7)</f>
        <v/>
      </c>
      <c r="L52" s="356"/>
      <c r="M52" s="358" t="str">
        <f>IF(M$7="","",M$7)</f>
        <v xml:space="preserve"> (Autosummert)</v>
      </c>
      <c r="N52" s="358" t="str">
        <f>IF(N$7="","",N$7)</f>
        <v xml:space="preserve"> (Autosummert)</v>
      </c>
      <c r="O52" s="10"/>
      <c r="P52" s="50" t="s">
        <v>55</v>
      </c>
      <c r="Q52" s="51" t="s">
        <v>67</v>
      </c>
      <c r="R52" s="52" t="s">
        <v>68</v>
      </c>
    </row>
    <row r="53" spans="2:19" ht="32.15" customHeight="1" x14ac:dyDescent="0.35">
      <c r="B53" s="12"/>
      <c r="C53" s="13"/>
      <c r="D53" s="79" t="s">
        <v>119</v>
      </c>
      <c r="E53" s="144" t="s">
        <v>13</v>
      </c>
      <c r="F53" s="155"/>
      <c r="G53" s="156"/>
      <c r="H53" s="19"/>
      <c r="I53" s="179"/>
      <c r="J53" s="175"/>
      <c r="K53" s="180"/>
      <c r="L53" s="19"/>
      <c r="M53" s="159">
        <f t="shared" ref="M53:M60" si="4">F53+G53</f>
        <v>0</v>
      </c>
      <c r="N53" s="275">
        <f t="shared" ref="N53:N60" si="5">I53+J53</f>
        <v>0</v>
      </c>
      <c r="O53" s="10"/>
      <c r="P53" s="70"/>
      <c r="Q53" s="71"/>
      <c r="R53" s="72"/>
    </row>
    <row r="54" spans="2:19" ht="32.15" customHeight="1" x14ac:dyDescent="0.35">
      <c r="B54" s="12"/>
      <c r="C54" s="13"/>
      <c r="D54" s="80" t="s">
        <v>120</v>
      </c>
      <c r="E54" s="143" t="s">
        <v>32</v>
      </c>
      <c r="F54" s="155"/>
      <c r="G54" s="156"/>
      <c r="H54" s="19"/>
      <c r="I54" s="179"/>
      <c r="J54" s="175"/>
      <c r="K54" s="180"/>
      <c r="L54" s="19"/>
      <c r="M54" s="159">
        <f t="shared" si="4"/>
        <v>0</v>
      </c>
      <c r="N54" s="275">
        <f t="shared" si="5"/>
        <v>0</v>
      </c>
      <c r="O54" s="10"/>
      <c r="P54" s="73"/>
      <c r="Q54" s="74"/>
      <c r="R54" s="75"/>
    </row>
    <row r="55" spans="2:19" ht="32.15" customHeight="1" x14ac:dyDescent="0.35">
      <c r="B55" s="12"/>
      <c r="C55" s="13"/>
      <c r="D55" s="80" t="s">
        <v>121</v>
      </c>
      <c r="E55" s="143" t="s">
        <v>14</v>
      </c>
      <c r="F55" s="155"/>
      <c r="G55" s="156"/>
      <c r="H55" s="19"/>
      <c r="I55" s="179"/>
      <c r="J55" s="175"/>
      <c r="K55" s="180"/>
      <c r="L55" s="19"/>
      <c r="M55" s="159">
        <f t="shared" si="4"/>
        <v>0</v>
      </c>
      <c r="N55" s="275">
        <f t="shared" si="5"/>
        <v>0</v>
      </c>
      <c r="O55" s="10"/>
      <c r="P55" s="73"/>
      <c r="Q55" s="74"/>
      <c r="R55" s="75"/>
    </row>
    <row r="56" spans="2:19" ht="32.15" customHeight="1" x14ac:dyDescent="0.35">
      <c r="B56" s="12"/>
      <c r="C56" s="13"/>
      <c r="D56" s="80" t="s">
        <v>122</v>
      </c>
      <c r="E56" s="143" t="s">
        <v>29</v>
      </c>
      <c r="F56" s="155"/>
      <c r="G56" s="156"/>
      <c r="H56" s="19"/>
      <c r="I56" s="179"/>
      <c r="J56" s="175"/>
      <c r="K56" s="180"/>
      <c r="L56" s="19"/>
      <c r="M56" s="159">
        <f t="shared" si="4"/>
        <v>0</v>
      </c>
      <c r="N56" s="275">
        <f t="shared" si="5"/>
        <v>0</v>
      </c>
      <c r="O56" s="10"/>
      <c r="P56" s="73"/>
      <c r="Q56" s="74"/>
      <c r="R56" s="75"/>
    </row>
    <row r="57" spans="2:19" ht="32.15" customHeight="1" x14ac:dyDescent="0.35">
      <c r="B57" s="12"/>
      <c r="C57" s="13"/>
      <c r="D57" s="80" t="s">
        <v>123</v>
      </c>
      <c r="E57" s="143" t="s">
        <v>15</v>
      </c>
      <c r="F57" s="155"/>
      <c r="G57" s="156"/>
      <c r="H57" s="19"/>
      <c r="I57" s="179"/>
      <c r="J57" s="175"/>
      <c r="K57" s="180"/>
      <c r="L57" s="19"/>
      <c r="M57" s="159">
        <f t="shared" si="4"/>
        <v>0</v>
      </c>
      <c r="N57" s="275">
        <f t="shared" si="5"/>
        <v>0</v>
      </c>
      <c r="O57" s="10"/>
      <c r="P57" s="73"/>
      <c r="Q57" s="74"/>
      <c r="R57" s="75"/>
    </row>
    <row r="58" spans="2:19" ht="32.15" customHeight="1" x14ac:dyDescent="0.35">
      <c r="B58" s="12"/>
      <c r="C58" s="13"/>
      <c r="D58" s="80" t="s">
        <v>124</v>
      </c>
      <c r="E58" s="143" t="s">
        <v>17</v>
      </c>
      <c r="F58" s="155"/>
      <c r="G58" s="156"/>
      <c r="H58" s="19"/>
      <c r="I58" s="179"/>
      <c r="J58" s="175"/>
      <c r="K58" s="180"/>
      <c r="L58" s="19"/>
      <c r="M58" s="159">
        <f t="shared" si="4"/>
        <v>0</v>
      </c>
      <c r="N58" s="275">
        <f t="shared" si="5"/>
        <v>0</v>
      </c>
      <c r="O58" s="10"/>
      <c r="P58" s="73"/>
      <c r="Q58" s="74"/>
      <c r="R58" s="75"/>
    </row>
    <row r="59" spans="2:19" ht="32.15" customHeight="1" x14ac:dyDescent="0.35">
      <c r="B59" s="12"/>
      <c r="C59" s="13"/>
      <c r="D59" s="80" t="s">
        <v>125</v>
      </c>
      <c r="E59" s="143" t="s">
        <v>30</v>
      </c>
      <c r="F59" s="155"/>
      <c r="G59" s="156"/>
      <c r="H59" s="19"/>
      <c r="I59" s="179"/>
      <c r="J59" s="175"/>
      <c r="K59" s="180"/>
      <c r="L59" s="19"/>
      <c r="M59" s="159">
        <f t="shared" si="4"/>
        <v>0</v>
      </c>
      <c r="N59" s="275">
        <f t="shared" si="5"/>
        <v>0</v>
      </c>
      <c r="O59" s="10"/>
      <c r="P59" s="73"/>
      <c r="Q59" s="74"/>
      <c r="R59" s="75"/>
    </row>
    <row r="60" spans="2:19" ht="32.15" customHeight="1" thickBot="1" x14ac:dyDescent="0.4">
      <c r="B60" s="12"/>
      <c r="C60" s="13"/>
      <c r="D60" s="81" t="s">
        <v>126</v>
      </c>
      <c r="E60" s="145" t="s">
        <v>31</v>
      </c>
      <c r="F60" s="157"/>
      <c r="G60" s="158"/>
      <c r="H60" s="19"/>
      <c r="I60" s="276"/>
      <c r="J60" s="277"/>
      <c r="K60" s="278"/>
      <c r="L60" s="19"/>
      <c r="M60" s="160">
        <f t="shared" si="4"/>
        <v>0</v>
      </c>
      <c r="N60" s="275">
        <f t="shared" si="5"/>
        <v>0</v>
      </c>
      <c r="O60" s="10"/>
      <c r="P60" s="76"/>
      <c r="Q60" s="77"/>
      <c r="R60" s="78"/>
    </row>
    <row r="61" spans="2:19" ht="16" thickBot="1" x14ac:dyDescent="0.4">
      <c r="B61" s="12"/>
      <c r="C61" s="13"/>
      <c r="D61" s="69"/>
      <c r="E61" s="43" t="s">
        <v>127</v>
      </c>
      <c r="F61" s="45">
        <f>SUM(F53:F60)</f>
        <v>0</v>
      </c>
      <c r="G61" s="164">
        <f>SUM(G53:G60)</f>
        <v>0</v>
      </c>
      <c r="H61" s="19"/>
      <c r="I61" s="176">
        <f>SUM(I53:I60)</f>
        <v>0</v>
      </c>
      <c r="J61" s="177">
        <f>SUM(J53:J60)</f>
        <v>0</v>
      </c>
      <c r="K61" s="178">
        <f>SUM(K53:K60)</f>
        <v>0</v>
      </c>
      <c r="L61" s="19"/>
      <c r="M61" s="161">
        <f>SUM(M53:M60)</f>
        <v>0</v>
      </c>
      <c r="N61" s="178">
        <f>SUM(N53:N60)</f>
        <v>0</v>
      </c>
      <c r="O61" s="10"/>
      <c r="P61" s="44"/>
      <c r="Q61" s="58">
        <f>SUM(Q53:Q60)</f>
        <v>0</v>
      </c>
      <c r="R61" s="59">
        <f>SUM(R53:R60)</f>
        <v>0</v>
      </c>
    </row>
    <row r="62" spans="2:19" ht="20.149999999999999" customHeight="1" thickTop="1" x14ac:dyDescent="0.35">
      <c r="B62" s="12"/>
      <c r="C62" s="13"/>
      <c r="D62" s="8"/>
      <c r="E62" s="9"/>
      <c r="F62" s="7"/>
      <c r="G62" s="7"/>
      <c r="H62" s="7"/>
      <c r="I62" s="7"/>
      <c r="J62" s="7"/>
      <c r="K62" s="7"/>
      <c r="L62" s="7"/>
      <c r="M62" s="7"/>
      <c r="N62" s="7"/>
      <c r="O62" s="10"/>
    </row>
    <row r="63" spans="2:19" ht="120" customHeight="1" x14ac:dyDescent="0.35">
      <c r="B63" s="14"/>
      <c r="C63" s="11"/>
      <c r="D63" s="81" t="s">
        <v>162</v>
      </c>
      <c r="E63" s="61" t="s">
        <v>28</v>
      </c>
      <c r="F63" s="469"/>
      <c r="G63" s="470"/>
      <c r="H63" s="470"/>
      <c r="I63" s="470"/>
      <c r="J63" s="470"/>
      <c r="K63" s="470"/>
      <c r="L63" s="470"/>
      <c r="M63" s="470"/>
      <c r="N63" s="471"/>
      <c r="O63" s="10"/>
      <c r="S63" s="3" t="str">
        <f>IF(LEN(F63)-LEN(SUBSTITUTE(F63," ",""))&gt;100,_xlfn.CONCAT("Du har skrevet ",LEN(F63)-LEN(SUBSTITUTE(F63," ",""))," ord i merknadsfeltet. Forsøk å korte ned."),"")</f>
        <v/>
      </c>
    </row>
    <row r="64" spans="2:19" ht="30" customHeight="1" x14ac:dyDescent="0.35">
      <c r="B64" s="14"/>
      <c r="C64" s="11"/>
      <c r="D64" s="11"/>
      <c r="E64" s="7"/>
      <c r="F64" s="7"/>
      <c r="G64" s="7"/>
      <c r="H64" s="7"/>
      <c r="I64" s="7"/>
      <c r="J64" s="7"/>
      <c r="K64" s="7"/>
      <c r="L64" s="7"/>
      <c r="M64" s="7"/>
      <c r="N64" s="7"/>
      <c r="O64" s="10"/>
    </row>
    <row r="65" spans="2:19" ht="15.5" x14ac:dyDescent="0.35">
      <c r="B65" s="39"/>
      <c r="C65" s="40" t="s">
        <v>128</v>
      </c>
      <c r="D65" s="41" t="s">
        <v>33</v>
      </c>
      <c r="E65" s="41"/>
      <c r="F65" s="41"/>
      <c r="G65" s="41"/>
      <c r="H65" s="41"/>
      <c r="I65" s="41"/>
      <c r="J65" s="41"/>
      <c r="K65" s="41"/>
      <c r="L65" s="41"/>
      <c r="M65" s="41"/>
      <c r="N65" s="41"/>
      <c r="O65" s="42"/>
    </row>
    <row r="66" spans="2:19" ht="15" customHeight="1" x14ac:dyDescent="0.35">
      <c r="B66" s="15"/>
      <c r="C66" s="16"/>
      <c r="D66" s="16"/>
      <c r="E66" s="17"/>
      <c r="F66" s="18"/>
      <c r="G66" s="19"/>
      <c r="H66" s="19"/>
      <c r="I66" s="19"/>
      <c r="J66" s="19"/>
      <c r="K66" s="19"/>
      <c r="L66" s="19"/>
      <c r="M66" s="19"/>
      <c r="N66" s="19"/>
      <c r="O66" s="10"/>
    </row>
    <row r="67" spans="2:19" ht="15" customHeight="1" thickBot="1" x14ac:dyDescent="0.4">
      <c r="B67" s="15"/>
      <c r="C67" s="16"/>
      <c r="D67" s="16"/>
      <c r="E67" s="60"/>
      <c r="F67" s="60" t="s">
        <v>64</v>
      </c>
      <c r="G67" s="60"/>
      <c r="H67" s="19"/>
      <c r="I67" s="60" t="s">
        <v>65</v>
      </c>
      <c r="J67" s="60"/>
      <c r="K67" s="60"/>
      <c r="L67" s="19"/>
      <c r="M67" s="60" t="s">
        <v>66</v>
      </c>
      <c r="N67" s="200"/>
      <c r="O67" s="10"/>
    </row>
    <row r="68" spans="2:19" ht="44.15" customHeight="1" x14ac:dyDescent="0.35">
      <c r="B68" s="12"/>
      <c r="C68" s="13"/>
      <c r="D68" s="13" t="s">
        <v>87</v>
      </c>
      <c r="E68" s="165"/>
      <c r="F68" s="199" t="str">
        <f>F$6</f>
        <v>Videreføring: Antall personer</v>
      </c>
      <c r="G68" s="199" t="str">
        <f>G$6</f>
        <v>Antall nye personer</v>
      </c>
      <c r="H68" s="19"/>
      <c r="I68" s="199" t="str">
        <f>I$6</f>
        <v>Ubrukte midler som ønskes overført</v>
      </c>
      <c r="J68" s="199" t="str">
        <f>J$6</f>
        <v>Søknads- beløp</v>
      </c>
      <c r="K68" s="193" t="str">
        <f>K$6</f>
        <v>Ubrukte midler som tilbakebetales</v>
      </c>
      <c r="L68" s="19"/>
      <c r="M68" s="193" t="str">
        <f>M$6</f>
        <v>Totalt antall personer det søkes for</v>
      </c>
      <c r="N68" s="193" t="str">
        <f>N$6</f>
        <v>Totalt beløp det søkes om til tiltaket</v>
      </c>
      <c r="O68" s="10"/>
      <c r="P68" s="466" t="s">
        <v>75</v>
      </c>
      <c r="Q68" s="467"/>
      <c r="R68" s="468"/>
    </row>
    <row r="69" spans="2:19" ht="36" customHeight="1" x14ac:dyDescent="0.35">
      <c r="B69" s="12"/>
      <c r="C69" s="13"/>
      <c r="D69" s="13"/>
      <c r="E69" s="198" t="s">
        <v>8</v>
      </c>
      <c r="F69" s="358" t="str">
        <f>IF(F$7="","",F$7)</f>
        <v>Personer som fortsetter påbegynt utdannelse</v>
      </c>
      <c r="G69" s="358" t="str">
        <f>IF(G$7="","",G$7)</f>
        <v>Personer som starter ny utdannelse</v>
      </c>
      <c r="H69" s="356"/>
      <c r="I69" s="358" t="str">
        <f>IF(I$7="","",I$7)</f>
        <v>Ubrukte midler som ønskes overført til kommende periode</v>
      </c>
      <c r="J69" s="358" t="str">
        <f>IF(J$7="","",J$7)</f>
        <v>Nye midler som søkes utbetalt til tiltaket</v>
      </c>
      <c r="K69" s="358" t="str">
        <f>IF(K$7="","",K$7)</f>
        <v/>
      </c>
      <c r="L69" s="356"/>
      <c r="M69" s="358" t="str">
        <f>IF(M$7="","",M$7)</f>
        <v xml:space="preserve"> (Autosummert)</v>
      </c>
      <c r="N69" s="358" t="str">
        <f>IF(N$7="","",N$7)</f>
        <v xml:space="preserve"> (Autosummert)</v>
      </c>
      <c r="O69" s="10"/>
      <c r="P69" s="50" t="s">
        <v>55</v>
      </c>
      <c r="Q69" s="51" t="s">
        <v>67</v>
      </c>
      <c r="R69" s="52" t="s">
        <v>68</v>
      </c>
    </row>
    <row r="70" spans="2:19" x14ac:dyDescent="0.35">
      <c r="B70" s="12"/>
      <c r="C70" s="13"/>
      <c r="D70" s="79" t="s">
        <v>129</v>
      </c>
      <c r="E70" s="144" t="s">
        <v>306</v>
      </c>
      <c r="F70" s="155"/>
      <c r="G70" s="156"/>
      <c r="H70" s="19"/>
      <c r="I70" s="179"/>
      <c r="J70" s="175"/>
      <c r="K70" s="180"/>
      <c r="L70" s="19"/>
      <c r="M70" s="159">
        <f>F70+G70</f>
        <v>0</v>
      </c>
      <c r="N70" s="275">
        <f>I70+J70</f>
        <v>0</v>
      </c>
      <c r="O70" s="10"/>
      <c r="P70" s="70"/>
      <c r="Q70" s="71"/>
      <c r="R70" s="72"/>
    </row>
    <row r="71" spans="2:19" x14ac:dyDescent="0.35">
      <c r="B71" s="12"/>
      <c r="C71" s="13"/>
      <c r="D71" s="80" t="s">
        <v>130</v>
      </c>
      <c r="E71" s="143" t="s">
        <v>307</v>
      </c>
      <c r="F71" s="155"/>
      <c r="G71" s="156"/>
      <c r="H71" s="19"/>
      <c r="I71" s="179"/>
      <c r="J71" s="175"/>
      <c r="K71" s="180"/>
      <c r="L71" s="19"/>
      <c r="M71" s="159">
        <f>F71+G71</f>
        <v>0</v>
      </c>
      <c r="N71" s="275">
        <f>I71+J71</f>
        <v>0</v>
      </c>
      <c r="O71" s="10"/>
      <c r="P71" s="73"/>
      <c r="Q71" s="74"/>
      <c r="R71" s="75"/>
    </row>
    <row r="72" spans="2:19" x14ac:dyDescent="0.35">
      <c r="B72" s="12"/>
      <c r="C72" s="13"/>
      <c r="D72" s="80" t="s">
        <v>131</v>
      </c>
      <c r="E72" s="143" t="s">
        <v>308</v>
      </c>
      <c r="F72" s="155"/>
      <c r="G72" s="156"/>
      <c r="H72" s="19"/>
      <c r="I72" s="179"/>
      <c r="J72" s="175"/>
      <c r="K72" s="180"/>
      <c r="L72" s="19"/>
      <c r="M72" s="159">
        <f>F72+G72</f>
        <v>0</v>
      </c>
      <c r="N72" s="275">
        <f>I72+J72</f>
        <v>0</v>
      </c>
      <c r="O72" s="10"/>
      <c r="P72" s="73"/>
      <c r="Q72" s="74"/>
      <c r="R72" s="75"/>
    </row>
    <row r="73" spans="2:19" ht="15" thickBot="1" x14ac:dyDescent="0.4">
      <c r="B73" s="12"/>
      <c r="C73" s="13"/>
      <c r="D73" s="80" t="s">
        <v>132</v>
      </c>
      <c r="E73" s="143" t="s">
        <v>309</v>
      </c>
      <c r="F73" s="157"/>
      <c r="G73" s="158"/>
      <c r="H73" s="19"/>
      <c r="I73" s="181"/>
      <c r="J73" s="182"/>
      <c r="K73" s="183"/>
      <c r="L73" s="19"/>
      <c r="M73" s="160">
        <f>F73+G73</f>
        <v>0</v>
      </c>
      <c r="N73" s="275">
        <f>I73+J73</f>
        <v>0</v>
      </c>
      <c r="O73" s="10"/>
      <c r="P73" s="76"/>
      <c r="Q73" s="77"/>
      <c r="R73" s="78"/>
    </row>
    <row r="74" spans="2:19" ht="16" thickBot="1" x14ac:dyDescent="0.4">
      <c r="B74" s="12"/>
      <c r="C74" s="13"/>
      <c r="D74" s="69"/>
      <c r="E74" s="43" t="s">
        <v>133</v>
      </c>
      <c r="F74" s="45">
        <f>SUM(F70:F73)</f>
        <v>0</v>
      </c>
      <c r="G74" s="164">
        <f>SUM(G70:G73)</f>
        <v>0</v>
      </c>
      <c r="H74" s="19"/>
      <c r="I74" s="176">
        <f>SUM(I70:I73)</f>
        <v>0</v>
      </c>
      <c r="J74" s="177">
        <f>SUM(J70:J73)</f>
        <v>0</v>
      </c>
      <c r="K74" s="178">
        <f>SUM(K70:K73)</f>
        <v>0</v>
      </c>
      <c r="L74" s="19"/>
      <c r="M74" s="161">
        <f>SUM(M70:M73)</f>
        <v>0</v>
      </c>
      <c r="N74" s="178">
        <f>SUM(N70:N73)</f>
        <v>0</v>
      </c>
      <c r="O74" s="10"/>
      <c r="P74" s="44"/>
      <c r="Q74" s="58">
        <f>SUM(Q70:Q73)</f>
        <v>0</v>
      </c>
      <c r="R74" s="59">
        <f>SUM(R70:R73)</f>
        <v>0</v>
      </c>
    </row>
    <row r="75" spans="2:19" ht="6" customHeight="1" thickTop="1" x14ac:dyDescent="0.35">
      <c r="B75" s="12"/>
      <c r="C75" s="13"/>
      <c r="D75" s="8"/>
      <c r="E75" s="9"/>
      <c r="F75" s="7"/>
      <c r="G75" s="7"/>
      <c r="H75" s="7"/>
      <c r="I75" s="7"/>
      <c r="J75" s="7"/>
      <c r="K75" s="7"/>
      <c r="L75" s="7"/>
      <c r="M75" s="7"/>
      <c r="N75" s="7"/>
      <c r="O75" s="10"/>
    </row>
    <row r="76" spans="2:19" ht="120" customHeight="1" x14ac:dyDescent="0.35">
      <c r="B76" s="14"/>
      <c r="C76" s="11"/>
      <c r="D76" s="80" t="s">
        <v>163</v>
      </c>
      <c r="E76" s="61" t="s">
        <v>28</v>
      </c>
      <c r="F76" s="469"/>
      <c r="G76" s="470"/>
      <c r="H76" s="470"/>
      <c r="I76" s="470"/>
      <c r="J76" s="470"/>
      <c r="K76" s="470"/>
      <c r="L76" s="470"/>
      <c r="M76" s="470"/>
      <c r="N76" s="471"/>
      <c r="O76" s="10"/>
      <c r="S76" s="3" t="str">
        <f>IF(LEN(F76)-LEN(SUBSTITUTE(F76," ",""))&gt;100,_xlfn.CONCAT("Du har skrevet ",LEN(F76)-LEN(SUBSTITUTE(F76," ",""))," ord i merknadsfeltet. Forsøk å korte ned."),"")</f>
        <v/>
      </c>
    </row>
    <row r="77" spans="2:19" x14ac:dyDescent="0.35">
      <c r="B77" s="14"/>
      <c r="C77" s="11"/>
      <c r="D77" s="11" t="s">
        <v>87</v>
      </c>
      <c r="E77" s="7"/>
      <c r="F77" s="7"/>
      <c r="G77" s="7"/>
      <c r="H77" s="7"/>
      <c r="I77" s="7"/>
      <c r="J77" s="7"/>
      <c r="K77" s="7"/>
      <c r="L77" s="7"/>
      <c r="M77" s="7"/>
      <c r="N77" s="7"/>
      <c r="O77" s="10"/>
    </row>
    <row r="78" spans="2:19" ht="15" customHeight="1" x14ac:dyDescent="0.35">
      <c r="B78" s="39"/>
      <c r="C78" s="41" t="s">
        <v>134</v>
      </c>
      <c r="D78" s="40" t="s">
        <v>34</v>
      </c>
      <c r="E78" s="41"/>
      <c r="F78" s="41"/>
      <c r="G78" s="41"/>
      <c r="H78" s="41"/>
      <c r="I78" s="41"/>
      <c r="J78" s="41"/>
      <c r="K78" s="41"/>
      <c r="L78" s="41"/>
      <c r="M78" s="41"/>
      <c r="N78" s="41"/>
      <c r="O78" s="42"/>
    </row>
    <row r="79" spans="2:19" ht="15" customHeight="1" x14ac:dyDescent="0.35">
      <c r="B79" s="15"/>
      <c r="C79" s="16"/>
      <c r="D79" s="16"/>
      <c r="E79" s="17"/>
      <c r="F79" s="18"/>
      <c r="G79" s="19"/>
      <c r="H79" s="19"/>
      <c r="I79" s="19"/>
      <c r="J79" s="19"/>
      <c r="K79" s="19"/>
      <c r="L79" s="19"/>
      <c r="M79" s="19"/>
      <c r="N79" s="19"/>
      <c r="O79" s="10"/>
    </row>
    <row r="80" spans="2:19" ht="15" customHeight="1" thickBot="1" x14ac:dyDescent="0.4">
      <c r="B80" s="15"/>
      <c r="C80" s="16"/>
      <c r="D80" s="16"/>
      <c r="E80" s="60"/>
      <c r="F80" s="60" t="s">
        <v>64</v>
      </c>
      <c r="G80" s="60"/>
      <c r="H80" s="19"/>
      <c r="I80" s="60" t="s">
        <v>65</v>
      </c>
      <c r="J80" s="60"/>
      <c r="K80" s="60"/>
      <c r="L80" s="19"/>
      <c r="M80" s="60" t="s">
        <v>66</v>
      </c>
      <c r="N80" s="200"/>
      <c r="O80" s="10"/>
    </row>
    <row r="81" spans="2:19" ht="43.75" customHeight="1" x14ac:dyDescent="0.35">
      <c r="B81" s="12"/>
      <c r="C81" s="13"/>
      <c r="D81" s="13" t="s">
        <v>87</v>
      </c>
      <c r="E81" s="165"/>
      <c r="F81" s="199" t="str">
        <f>F$6</f>
        <v>Videreføring: Antall personer</v>
      </c>
      <c r="G81" s="199" t="str">
        <f>G$6</f>
        <v>Antall nye personer</v>
      </c>
      <c r="H81" s="19"/>
      <c r="I81" s="199" t="str">
        <f>I$6</f>
        <v>Ubrukte midler som ønskes overført</v>
      </c>
      <c r="J81" s="199" t="str">
        <f>J$6</f>
        <v>Søknads- beløp</v>
      </c>
      <c r="K81" s="193" t="str">
        <f>K$6</f>
        <v>Ubrukte midler som tilbakebetales</v>
      </c>
      <c r="L81" s="19"/>
      <c r="M81" s="193" t="str">
        <f>M$6</f>
        <v>Totalt antall personer det søkes for</v>
      </c>
      <c r="N81" s="193" t="str">
        <f>N$6</f>
        <v>Totalt beløp det søkes om til tiltaket</v>
      </c>
      <c r="O81" s="10"/>
      <c r="P81" s="466" t="s">
        <v>75</v>
      </c>
      <c r="Q81" s="467"/>
      <c r="R81" s="468"/>
    </row>
    <row r="82" spans="2:19" ht="36" customHeight="1" x14ac:dyDescent="0.35">
      <c r="B82" s="12"/>
      <c r="C82" s="13"/>
      <c r="D82" s="13"/>
      <c r="E82" s="198" t="s">
        <v>8</v>
      </c>
      <c r="F82" s="358" t="str">
        <f>IF(F$7="","",F$7)</f>
        <v>Personer som fortsetter påbegynt utdannelse</v>
      </c>
      <c r="G82" s="358" t="str">
        <f>IF(G$7="","",G$7)</f>
        <v>Personer som starter ny utdannelse</v>
      </c>
      <c r="H82" s="356"/>
      <c r="I82" s="358" t="str">
        <f>IF(I$7="","",I$7)</f>
        <v>Ubrukte midler som ønskes overført til kommende periode</v>
      </c>
      <c r="J82" s="358" t="str">
        <f>IF(J$7="","",J$7)</f>
        <v>Nye midler som søkes utbetalt til tiltaket</v>
      </c>
      <c r="K82" s="358" t="str">
        <f>IF(K$7="","",K$7)</f>
        <v/>
      </c>
      <c r="L82" s="356"/>
      <c r="M82" s="358" t="str">
        <f>IF(M$7="","",M$7)</f>
        <v xml:space="preserve"> (Autosummert)</v>
      </c>
      <c r="N82" s="358" t="str">
        <f>IF(N$7="","",N$7)</f>
        <v xml:space="preserve"> (Autosummert)</v>
      </c>
      <c r="O82" s="10"/>
      <c r="P82" s="50" t="s">
        <v>55</v>
      </c>
      <c r="Q82" s="51" t="s">
        <v>67</v>
      </c>
      <c r="R82" s="52" t="s">
        <v>68</v>
      </c>
    </row>
    <row r="83" spans="2:19" x14ac:dyDescent="0.35">
      <c r="B83" s="12"/>
      <c r="C83" s="13"/>
      <c r="D83" s="79" t="s">
        <v>144</v>
      </c>
      <c r="E83" s="144" t="s">
        <v>13</v>
      </c>
      <c r="F83" s="155"/>
      <c r="G83" s="156"/>
      <c r="H83" s="19"/>
      <c r="I83" s="179"/>
      <c r="J83" s="175"/>
      <c r="K83" s="180"/>
      <c r="L83" s="19"/>
      <c r="M83" s="159">
        <f>F83+G83</f>
        <v>0</v>
      </c>
      <c r="N83" s="275">
        <f>I83+J83</f>
        <v>0</v>
      </c>
      <c r="O83" s="10"/>
      <c r="P83" s="70"/>
      <c r="Q83" s="71"/>
      <c r="R83" s="72"/>
    </row>
    <row r="84" spans="2:19" x14ac:dyDescent="0.35">
      <c r="B84" s="12"/>
      <c r="C84" s="13"/>
      <c r="D84" s="417" t="s">
        <v>145</v>
      </c>
      <c r="E84" s="418" t="s">
        <v>29</v>
      </c>
      <c r="F84" s="419"/>
      <c r="G84" s="420"/>
      <c r="H84" s="19"/>
      <c r="I84" s="421"/>
      <c r="J84" s="422"/>
      <c r="K84" s="423"/>
      <c r="L84" s="19"/>
      <c r="M84" s="159">
        <f>F84+G84</f>
        <v>0</v>
      </c>
      <c r="N84" s="275">
        <f>I84+J84</f>
        <v>0</v>
      </c>
      <c r="O84" s="10"/>
      <c r="P84" s="424"/>
      <c r="Q84" s="425"/>
      <c r="R84" s="426"/>
    </row>
    <row r="85" spans="2:19" ht="15" thickBot="1" x14ac:dyDescent="0.4">
      <c r="B85" s="12"/>
      <c r="C85" s="13"/>
      <c r="D85" s="80" t="s">
        <v>164</v>
      </c>
      <c r="E85" s="143" t="s">
        <v>364</v>
      </c>
      <c r="F85" s="157"/>
      <c r="G85" s="158"/>
      <c r="H85" s="19"/>
      <c r="I85" s="181"/>
      <c r="J85" s="182"/>
      <c r="K85" s="183"/>
      <c r="L85" s="19"/>
      <c r="M85" s="160">
        <f>F85+G85</f>
        <v>0</v>
      </c>
      <c r="N85" s="275">
        <f>I85+J85</f>
        <v>0</v>
      </c>
      <c r="O85" s="10"/>
      <c r="P85" s="76"/>
      <c r="Q85" s="77"/>
      <c r="R85" s="78"/>
    </row>
    <row r="86" spans="2:19" ht="16" thickBot="1" x14ac:dyDescent="0.4">
      <c r="B86" s="12"/>
      <c r="C86" s="13"/>
      <c r="D86" s="69"/>
      <c r="E86" s="43" t="s">
        <v>135</v>
      </c>
      <c r="F86" s="45">
        <f>SUM(F83:F85)</f>
        <v>0</v>
      </c>
      <c r="G86" s="164">
        <f>SUM(G83:G85)</f>
        <v>0</v>
      </c>
      <c r="H86" s="19"/>
      <c r="I86" s="176">
        <f>SUM(I83:I85)</f>
        <v>0</v>
      </c>
      <c r="J86" s="177">
        <f>SUM(J83:J85)</f>
        <v>0</v>
      </c>
      <c r="K86" s="178">
        <f>SUM(K83:K85)</f>
        <v>0</v>
      </c>
      <c r="L86" s="19"/>
      <c r="M86" s="161">
        <f>SUM(M83:M85)</f>
        <v>0</v>
      </c>
      <c r="N86" s="178">
        <f>SUM(N83:N85)</f>
        <v>0</v>
      </c>
      <c r="O86" s="10"/>
      <c r="P86" s="44"/>
      <c r="Q86" s="58">
        <f>SUM(Q83:Q85)</f>
        <v>0</v>
      </c>
      <c r="R86" s="59">
        <f>SUM(R83:R85)</f>
        <v>0</v>
      </c>
    </row>
    <row r="87" spans="2:19" ht="15" thickTop="1" x14ac:dyDescent="0.35">
      <c r="B87" s="12"/>
      <c r="C87" s="13"/>
      <c r="D87" s="8"/>
      <c r="E87" s="9"/>
      <c r="F87" s="7"/>
      <c r="G87" s="7"/>
      <c r="H87" s="7"/>
      <c r="I87" s="7"/>
      <c r="J87" s="7"/>
      <c r="K87" s="7"/>
      <c r="L87" s="7"/>
      <c r="M87" s="7"/>
      <c r="N87" s="7"/>
      <c r="O87" s="10"/>
    </row>
    <row r="88" spans="2:19" ht="120" customHeight="1" x14ac:dyDescent="0.35">
      <c r="B88" s="14"/>
      <c r="C88" s="11"/>
      <c r="D88" s="80" t="s">
        <v>365</v>
      </c>
      <c r="E88" s="61" t="s">
        <v>28</v>
      </c>
      <c r="F88" s="469"/>
      <c r="G88" s="470"/>
      <c r="H88" s="470"/>
      <c r="I88" s="470"/>
      <c r="J88" s="470"/>
      <c r="K88" s="470"/>
      <c r="L88" s="470"/>
      <c r="M88" s="470"/>
      <c r="N88" s="471"/>
      <c r="O88" s="10"/>
      <c r="S88" s="3" t="str">
        <f>IF(LEN(F88)-LEN(SUBSTITUTE(F88," ",""))&gt;100,_xlfn.CONCAT("Du har skrevet ",LEN(F88)-LEN(SUBSTITUTE(F88," ",""))," ord i merknadsfeltet. Forsøk å korte ned."),"")</f>
        <v/>
      </c>
    </row>
    <row r="89" spans="2:19" ht="13" customHeight="1" thickBot="1" x14ac:dyDescent="0.4">
      <c r="B89" s="214"/>
      <c r="C89" s="215"/>
      <c r="D89" s="142"/>
      <c r="E89" s="96"/>
      <c r="F89" s="96"/>
      <c r="G89" s="96"/>
      <c r="H89" s="96"/>
      <c r="I89" s="96"/>
      <c r="J89" s="96"/>
      <c r="K89" s="96"/>
      <c r="L89" s="96"/>
      <c r="M89" s="96"/>
      <c r="N89" s="96"/>
      <c r="O89" s="97"/>
    </row>
    <row r="93" spans="2:19" ht="15" thickBot="1" x14ac:dyDescent="0.4"/>
    <row r="94" spans="2:19" ht="23.5" x14ac:dyDescent="0.35">
      <c r="B94" s="31" t="s">
        <v>11</v>
      </c>
      <c r="C94" s="33" t="s">
        <v>35</v>
      </c>
      <c r="D94" s="32"/>
      <c r="E94" s="33"/>
      <c r="F94" s="33"/>
      <c r="G94" s="33"/>
      <c r="H94" s="33"/>
      <c r="I94" s="33"/>
      <c r="J94" s="33"/>
      <c r="K94" s="33"/>
      <c r="L94" s="33"/>
      <c r="M94" s="33"/>
      <c r="N94" s="33"/>
      <c r="O94" s="34"/>
    </row>
    <row r="95" spans="2:19" ht="6.4" customHeight="1" x14ac:dyDescent="0.35">
      <c r="B95" s="15"/>
      <c r="C95" s="16"/>
      <c r="D95" s="16"/>
      <c r="E95" s="17"/>
      <c r="F95" s="18"/>
      <c r="G95" s="19"/>
      <c r="H95" s="19"/>
      <c r="I95" s="19"/>
      <c r="J95" s="19"/>
      <c r="K95" s="19"/>
      <c r="L95" s="19"/>
      <c r="M95" s="19"/>
      <c r="N95" s="19"/>
      <c r="O95" s="20"/>
    </row>
    <row r="96" spans="2:19" ht="16" thickBot="1" x14ac:dyDescent="0.4">
      <c r="B96" s="15"/>
      <c r="C96" s="16"/>
      <c r="D96" s="16"/>
      <c r="E96" s="60"/>
      <c r="F96" s="60"/>
      <c r="G96" s="60" t="s">
        <v>64</v>
      </c>
      <c r="H96" s="19"/>
      <c r="I96" s="60" t="s">
        <v>65</v>
      </c>
      <c r="J96" s="60"/>
      <c r="K96" s="60"/>
      <c r="L96" s="19"/>
      <c r="M96" s="60" t="s">
        <v>66</v>
      </c>
      <c r="N96" s="168"/>
      <c r="O96" s="10"/>
    </row>
    <row r="97" spans="2:18" ht="43.5" x14ac:dyDescent="0.35">
      <c r="B97" s="12"/>
      <c r="C97" s="13"/>
      <c r="D97" s="13" t="s">
        <v>87</v>
      </c>
      <c r="E97" s="165"/>
      <c r="F97" s="165"/>
      <c r="G97" s="199" t="s">
        <v>143</v>
      </c>
      <c r="H97" s="19"/>
      <c r="I97" s="199" t="str">
        <f>I$6</f>
        <v>Ubrukte midler som ønskes overført</v>
      </c>
      <c r="J97" s="199" t="str">
        <f>J$6</f>
        <v>Søknads- beløp</v>
      </c>
      <c r="K97" s="193" t="str">
        <f>K$6</f>
        <v>Ubrukte midler som tilbakebetales</v>
      </c>
      <c r="L97" s="19"/>
      <c r="M97" s="193" t="str">
        <f>N$6</f>
        <v>Totalt beløp det søkes om til tiltaket</v>
      </c>
      <c r="N97" s="168"/>
      <c r="O97" s="10"/>
      <c r="P97" s="467" t="s">
        <v>75</v>
      </c>
      <c r="Q97" s="467"/>
      <c r="R97" s="468"/>
    </row>
    <row r="98" spans="2:18" ht="36" customHeight="1" x14ac:dyDescent="0.35">
      <c r="B98" s="12"/>
      <c r="C98" s="13"/>
      <c r="D98" s="13"/>
      <c r="E98" s="166" t="s">
        <v>36</v>
      </c>
      <c r="F98" s="198"/>
      <c r="G98" s="358" t="s">
        <v>146</v>
      </c>
      <c r="H98" s="359"/>
      <c r="I98" s="358" t="str">
        <f>IF(I$7="","",I$7)</f>
        <v>Ubrukte midler som ønskes overført til kommende periode</v>
      </c>
      <c r="J98" s="358" t="str">
        <f>IF(J$7="","",J$7)</f>
        <v>Nye midler som søkes utbetalt til tiltaket</v>
      </c>
      <c r="K98" s="358" t="str">
        <f>IF(K$7="","",K$7)</f>
        <v/>
      </c>
      <c r="L98" s="359"/>
      <c r="M98" s="358" t="str">
        <f>IF(N$7="","",N$7)</f>
        <v xml:space="preserve"> (Autosummert)</v>
      </c>
      <c r="N98" s="168"/>
      <c r="O98" s="10"/>
      <c r="P98" s="91" t="s">
        <v>55</v>
      </c>
      <c r="Q98" s="87" t="s">
        <v>67</v>
      </c>
      <c r="R98" s="88" t="s">
        <v>68</v>
      </c>
    </row>
    <row r="99" spans="2:18" ht="15" customHeight="1" x14ac:dyDescent="0.35">
      <c r="B99" s="12"/>
      <c r="C99" s="13"/>
      <c r="D99" s="79" t="s">
        <v>136</v>
      </c>
      <c r="E99" s="147" t="s">
        <v>37</v>
      </c>
      <c r="F99" s="167"/>
      <c r="G99" s="156"/>
      <c r="H99" s="19"/>
      <c r="I99" s="179"/>
      <c r="J99" s="175"/>
      <c r="K99" s="180"/>
      <c r="L99" s="19"/>
      <c r="M99" s="194">
        <f>I99+J99</f>
        <v>0</v>
      </c>
      <c r="N99" s="168"/>
      <c r="O99" s="10"/>
      <c r="P99" s="92"/>
      <c r="Q99" s="71"/>
      <c r="R99" s="72"/>
    </row>
    <row r="100" spans="2:18" ht="15" customHeight="1" x14ac:dyDescent="0.35">
      <c r="B100" s="12"/>
      <c r="C100" s="13"/>
      <c r="D100" s="80" t="s">
        <v>137</v>
      </c>
      <c r="E100" s="143" t="s">
        <v>38</v>
      </c>
      <c r="F100" s="146"/>
      <c r="G100" s="156"/>
      <c r="H100" s="19"/>
      <c r="I100" s="179"/>
      <c r="J100" s="175"/>
      <c r="K100" s="180"/>
      <c r="L100" s="19"/>
      <c r="M100" s="195">
        <f>I100+J100</f>
        <v>0</v>
      </c>
      <c r="N100" s="168"/>
      <c r="O100" s="10"/>
      <c r="P100" s="93"/>
      <c r="Q100" s="89"/>
      <c r="R100" s="90"/>
    </row>
    <row r="101" spans="2:18" ht="15" customHeight="1" thickBot="1" x14ac:dyDescent="0.4">
      <c r="B101" s="12"/>
      <c r="C101" s="13"/>
      <c r="D101" s="80" t="s">
        <v>138</v>
      </c>
      <c r="E101" s="143" t="s">
        <v>39</v>
      </c>
      <c r="F101" s="146"/>
      <c r="G101" s="156"/>
      <c r="H101" s="19"/>
      <c r="I101" s="179"/>
      <c r="J101" s="175"/>
      <c r="K101" s="180"/>
      <c r="L101" s="19"/>
      <c r="M101" s="196">
        <f>I101+J101</f>
        <v>0</v>
      </c>
      <c r="N101" s="168"/>
      <c r="O101" s="10"/>
      <c r="P101" s="94"/>
      <c r="Q101" s="77"/>
      <c r="R101" s="78"/>
    </row>
    <row r="102" spans="2:18" ht="19" thickBot="1" x14ac:dyDescent="0.4">
      <c r="B102" s="12"/>
      <c r="C102" s="13"/>
      <c r="D102" s="69"/>
      <c r="E102" s="86"/>
      <c r="F102" s="86"/>
      <c r="G102" s="164">
        <f t="shared" ref="G102:K102" si="6">SUM(G99:G101)</f>
        <v>0</v>
      </c>
      <c r="H102" s="19"/>
      <c r="I102" s="176">
        <f t="shared" si="6"/>
        <v>0</v>
      </c>
      <c r="J102" s="177">
        <f t="shared" si="6"/>
        <v>0</v>
      </c>
      <c r="K102" s="178">
        <f t="shared" si="6"/>
        <v>0</v>
      </c>
      <c r="L102" s="19"/>
      <c r="M102" s="197">
        <f>SUM(M99:M101)</f>
        <v>0</v>
      </c>
      <c r="N102" s="168"/>
      <c r="O102" s="10"/>
      <c r="P102" s="44"/>
      <c r="Q102" s="58">
        <f>SUM(Q99:Q101)</f>
        <v>0</v>
      </c>
      <c r="R102" s="59">
        <f>SUM(R99:R101)</f>
        <v>0</v>
      </c>
    </row>
    <row r="103" spans="2:18" ht="9.4" customHeight="1" thickTop="1" thickBot="1" x14ac:dyDescent="0.4">
      <c r="B103" s="95"/>
      <c r="C103" s="96"/>
      <c r="D103" s="96"/>
      <c r="E103" s="96"/>
      <c r="F103" s="96"/>
      <c r="G103" s="96"/>
      <c r="H103" s="96"/>
      <c r="I103" s="96"/>
      <c r="J103" s="96"/>
      <c r="K103" s="96"/>
      <c r="L103" s="96"/>
      <c r="M103" s="96"/>
      <c r="N103" s="96"/>
      <c r="O103" s="97"/>
    </row>
  </sheetData>
  <sheetProtection sheet="1"/>
  <mergeCells count="13">
    <mergeCell ref="P6:R6"/>
    <mergeCell ref="P97:R97"/>
    <mergeCell ref="F45:N45"/>
    <mergeCell ref="F12:N12"/>
    <mergeCell ref="F27:N27"/>
    <mergeCell ref="P17:R17"/>
    <mergeCell ref="P32:R32"/>
    <mergeCell ref="P51:R51"/>
    <mergeCell ref="F63:N63"/>
    <mergeCell ref="F88:N88"/>
    <mergeCell ref="P81:R81"/>
    <mergeCell ref="F76:N76"/>
    <mergeCell ref="P68:R68"/>
  </mergeCells>
  <conditionalFormatting sqref="S76">
    <cfRule type="expression" dxfId="39" priority="26">
      <formula>NOT(S76="")</formula>
    </cfRule>
  </conditionalFormatting>
  <conditionalFormatting sqref="S88">
    <cfRule type="expression" dxfId="38" priority="25">
      <formula>NOT(S88="")</formula>
    </cfRule>
  </conditionalFormatting>
  <conditionalFormatting sqref="S63">
    <cfRule type="expression" dxfId="37" priority="19">
      <formula>NOT(S63="")</formula>
    </cfRule>
  </conditionalFormatting>
  <conditionalFormatting sqref="S45">
    <cfRule type="expression" dxfId="36" priority="18">
      <formula>NOT(S45="")</formula>
    </cfRule>
  </conditionalFormatting>
  <conditionalFormatting sqref="S27">
    <cfRule type="expression" dxfId="35" priority="17">
      <formula>NOT(S27="")</formula>
    </cfRule>
  </conditionalFormatting>
  <conditionalFormatting sqref="S12">
    <cfRule type="expression" dxfId="34" priority="16">
      <formula>NOT(S12="")</formula>
    </cfRule>
  </conditionalFormatting>
  <conditionalFormatting sqref="F8:G9 F19:G24 F70:G73 F83:G85 F53:G60 F34:G42">
    <cfRule type="expression" dxfId="33" priority="8">
      <formula>AND($F8="",$G8="",NOT($N8=0))</formula>
    </cfRule>
  </conditionalFormatting>
  <conditionalFormatting sqref="F12:N12 F27:N27 F45:N45 F63:N63 F88:N88">
    <cfRule type="expression" dxfId="32" priority="14">
      <formula>AND($F12="",NOT($N9=0))</formula>
    </cfRule>
  </conditionalFormatting>
  <conditionalFormatting sqref="O96:T102 Q12:T12 Q27:T27 Q45:T45 Q63:T63 Q76:T76 Q88:T88 A103:T132 A96:M102 A89:T89 A64:T75 A46:T62 A28:T44 A13:T26 A94:T95 A45:O45 A63:O63 A76:O76 A88:O88 A12:O12 A27:O27 A1:T11 A77:T87">
    <cfRule type="expression" dxfId="31" priority="15">
      <formula>NOT(CELL("protect",A1))</formula>
    </cfRule>
  </conditionalFormatting>
  <dataValidations count="3">
    <dataValidation type="list" allowBlank="1" showInputMessage="1" showErrorMessage="1" sqref="P8:P9 P24 P19 P34 P42 P53 P70 P83:P84 P100" xr:uid="{880FAFA0-6A12-4DEE-BAEC-1254E12A8991}">
      <formula1>"Innvilget,Delvis innvilget,Avslått"</formula1>
    </dataValidation>
    <dataValidation type="custom" allowBlank="1" showInputMessage="1" showErrorMessage="1" errorTitle="Ugyldig verdi" error="Fyll inn et tall" sqref="M19:N24 M99:M101 M8:N9 M34:N42 M70:N73 M53:N60 M83:N85"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3:K85 F70:K73 F53:K60 F34:K42 F19:K24 G99:K101 F8:G9 I8:K9"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A1:P74"/>
  <sheetViews>
    <sheetView showGridLines="0" zoomScaleNormal="100" workbookViewId="0">
      <pane ySplit="2" topLeftCell="A3" activePane="bottomLeft" state="frozen"/>
      <selection activeCell="J79" sqref="J79"/>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style="4" customWidth="1"/>
    <col min="13" max="13" width="16.1796875" customWidth="1"/>
    <col min="14" max="14" width="2.81640625" customWidth="1"/>
  </cols>
  <sheetData>
    <row r="1" spans="1:13" ht="14.25" customHeight="1" thickBot="1" x14ac:dyDescent="0.4">
      <c r="B1" s="2">
        <v>1</v>
      </c>
    </row>
    <row r="2" spans="1:13" ht="21" x14ac:dyDescent="0.5">
      <c r="B2" s="128"/>
      <c r="C2" s="129" t="str">
        <f>_xlfn.CONCAT("Innovasjonsprosjekt ", B1, ": ",G8)</f>
        <v xml:space="preserve">Innovasjonsprosjekt 1: </v>
      </c>
      <c r="D2" s="130"/>
      <c r="E2" s="131"/>
      <c r="F2" s="130"/>
      <c r="G2" s="130"/>
      <c r="H2" s="130"/>
      <c r="I2" s="130"/>
      <c r="J2" s="130"/>
      <c r="K2" s="130"/>
      <c r="L2" s="132"/>
    </row>
    <row r="3" spans="1:13" ht="21" x14ac:dyDescent="0.5">
      <c r="A3" s="4"/>
      <c r="B3" s="133"/>
      <c r="C3" s="23"/>
      <c r="D3" s="23"/>
      <c r="E3" s="500" t="s">
        <v>76</v>
      </c>
      <c r="F3" s="501"/>
      <c r="G3" s="501"/>
      <c r="H3" s="501"/>
      <c r="I3" s="501"/>
      <c r="J3" s="501"/>
      <c r="K3" s="501"/>
      <c r="L3" s="134"/>
      <c r="M3" s="4"/>
    </row>
    <row r="4" spans="1:13" ht="21" customHeight="1" x14ac:dyDescent="0.5">
      <c r="A4" s="4"/>
      <c r="B4" s="133"/>
      <c r="C4" s="23"/>
      <c r="D4" s="23"/>
      <c r="E4" s="500" t="s">
        <v>400</v>
      </c>
      <c r="F4" s="500"/>
      <c r="G4" s="500"/>
      <c r="H4" s="500"/>
      <c r="I4" s="500"/>
      <c r="J4" s="500"/>
      <c r="K4" s="500"/>
      <c r="L4" s="134"/>
      <c r="M4" s="4"/>
    </row>
    <row r="5" spans="1:13" ht="21" x14ac:dyDescent="0.5">
      <c r="A5" s="4"/>
      <c r="B5" s="133"/>
      <c r="C5" s="23"/>
      <c r="D5" s="23"/>
      <c r="E5" s="500"/>
      <c r="F5" s="500"/>
      <c r="G5" s="500"/>
      <c r="H5" s="500"/>
      <c r="I5" s="500"/>
      <c r="J5" s="104"/>
      <c r="K5" s="104"/>
      <c r="L5" s="134"/>
      <c r="M5" s="4"/>
    </row>
    <row r="6" spans="1:13" s="1" customFormat="1" ht="22" customHeight="1" x14ac:dyDescent="0.35">
      <c r="A6" s="102"/>
      <c r="B6" s="135"/>
      <c r="C6" s="26"/>
      <c r="D6" s="26"/>
      <c r="E6" s="27"/>
      <c r="F6" s="27"/>
      <c r="G6" s="27"/>
      <c r="H6" s="28"/>
      <c r="I6" s="28"/>
      <c r="J6" s="28"/>
      <c r="K6" s="24"/>
      <c r="L6" s="25"/>
      <c r="M6" s="4"/>
    </row>
    <row r="7" spans="1:13" ht="20.65" customHeight="1" x14ac:dyDescent="0.35">
      <c r="A7" s="4"/>
      <c r="B7" s="136"/>
      <c r="C7" s="112" t="s">
        <v>141</v>
      </c>
      <c r="D7" s="112" t="s">
        <v>77</v>
      </c>
      <c r="E7" s="105"/>
      <c r="F7" s="99"/>
      <c r="G7" s="99"/>
      <c r="H7" s="99"/>
      <c r="I7" s="99"/>
      <c r="J7" s="99"/>
      <c r="K7" s="106"/>
      <c r="L7" s="137"/>
      <c r="M7" s="4"/>
    </row>
    <row r="8" spans="1:13" ht="32.15" customHeight="1" x14ac:dyDescent="0.35">
      <c r="A8" s="4"/>
      <c r="B8" s="12"/>
      <c r="C8" s="13"/>
      <c r="D8" s="6" t="s">
        <v>234</v>
      </c>
      <c r="E8" s="502" t="s">
        <v>367</v>
      </c>
      <c r="F8" s="503"/>
      <c r="G8" s="504"/>
      <c r="H8" s="504"/>
      <c r="I8" s="504"/>
      <c r="J8" s="504"/>
      <c r="K8" s="109"/>
      <c r="L8" s="25"/>
      <c r="M8" s="103" t="str">
        <f>IF(LEN(G8)-LEN(SUBSTITUTE(G8," ",""))&gt;100,_xlfn.CONCAT("Du har skrevet ",LEN(G8)-LEN(SUBSTITUTE(G8," ",""))," ord. Forsøk å korte ned."),"")</f>
        <v/>
      </c>
    </row>
    <row r="9" spans="1:13" ht="32.15" customHeight="1" x14ac:dyDescent="0.35">
      <c r="A9" s="4"/>
      <c r="B9" s="12"/>
      <c r="C9" s="13"/>
      <c r="D9" s="6" t="s">
        <v>235</v>
      </c>
      <c r="E9" s="505" t="s">
        <v>368</v>
      </c>
      <c r="F9" s="506"/>
      <c r="G9" s="507"/>
      <c r="H9" s="508"/>
      <c r="I9" s="508"/>
      <c r="J9" s="509"/>
      <c r="K9" s="24"/>
      <c r="L9" s="25"/>
      <c r="M9" s="103"/>
    </row>
    <row r="10" spans="1:13" ht="32.15" customHeight="1" x14ac:dyDescent="0.35">
      <c r="A10" s="4"/>
      <c r="B10" s="12"/>
      <c r="C10" s="13"/>
      <c r="D10" s="6" t="s">
        <v>236</v>
      </c>
      <c r="E10" s="505" t="s">
        <v>369</v>
      </c>
      <c r="F10" s="506"/>
      <c r="G10" s="510"/>
      <c r="H10" s="508"/>
      <c r="I10" s="508"/>
      <c r="J10" s="509"/>
      <c r="K10" s="24"/>
      <c r="L10" s="25"/>
      <c r="M10" s="103"/>
    </row>
    <row r="11" spans="1:13" ht="81.75" customHeight="1" x14ac:dyDescent="0.35">
      <c r="A11" s="4"/>
      <c r="B11" s="12"/>
      <c r="C11" s="13"/>
      <c r="D11" s="6" t="s">
        <v>237</v>
      </c>
      <c r="E11" s="505" t="s">
        <v>383</v>
      </c>
      <c r="F11" s="506"/>
      <c r="G11" s="507"/>
      <c r="H11" s="508"/>
      <c r="I11" s="508"/>
      <c r="J11" s="509"/>
      <c r="K11" s="441" t="s">
        <v>384</v>
      </c>
      <c r="L11" s="25"/>
      <c r="M11" s="103"/>
    </row>
    <row r="12" spans="1:13" ht="70" customHeight="1" x14ac:dyDescent="0.35">
      <c r="A12" s="4"/>
      <c r="B12" s="12"/>
      <c r="C12" s="13"/>
      <c r="D12" s="6" t="s">
        <v>315</v>
      </c>
      <c r="E12" s="520" t="s">
        <v>370</v>
      </c>
      <c r="F12" s="521"/>
      <c r="G12" s="524"/>
      <c r="H12" s="524"/>
      <c r="I12" s="524"/>
      <c r="J12" s="524"/>
      <c r="K12" s="24"/>
      <c r="L12" s="25"/>
      <c r="M12" s="103"/>
    </row>
    <row r="13" spans="1:13" ht="30" customHeight="1" x14ac:dyDescent="0.35">
      <c r="A13" s="4"/>
      <c r="B13" s="12"/>
      <c r="C13" s="13"/>
      <c r="D13" s="107"/>
      <c r="E13" s="108"/>
      <c r="F13" s="108"/>
      <c r="G13" s="24"/>
      <c r="H13" s="24"/>
      <c r="I13" s="24"/>
      <c r="J13" s="24"/>
      <c r="K13" s="24"/>
      <c r="L13" s="25"/>
      <c r="M13" s="103"/>
    </row>
    <row r="14" spans="1:13" s="1" customFormat="1" ht="15.5" x14ac:dyDescent="0.35">
      <c r="A14" s="102"/>
      <c r="B14" s="136"/>
      <c r="C14" s="112" t="s">
        <v>140</v>
      </c>
      <c r="D14" s="512" t="str">
        <f>_xlfn.CONCAT("Tema for innovasjonsprosjekt ",B1)</f>
        <v>Tema for innovasjonsprosjekt 1</v>
      </c>
      <c r="E14" s="513"/>
      <c r="F14" s="513"/>
      <c r="G14" s="513"/>
      <c r="H14" s="111"/>
      <c r="I14" s="111"/>
      <c r="J14" s="111"/>
      <c r="K14" s="111"/>
      <c r="L14" s="138"/>
      <c r="M14" s="102"/>
    </row>
    <row r="15" spans="1:13" s="1" customFormat="1" ht="15.5" x14ac:dyDescent="0.35">
      <c r="A15" s="102"/>
      <c r="B15" s="139"/>
      <c r="C15" s="113"/>
      <c r="D15" s="395" t="s">
        <v>220</v>
      </c>
      <c r="E15" s="396"/>
      <c r="F15" s="396"/>
      <c r="G15" s="396"/>
      <c r="H15" s="110"/>
      <c r="I15" s="110"/>
      <c r="J15" s="110"/>
      <c r="K15" s="110"/>
      <c r="L15" s="62"/>
      <c r="M15" s="102"/>
    </row>
    <row r="16" spans="1:13" ht="32.15" customHeight="1" x14ac:dyDescent="0.35">
      <c r="A16" s="4"/>
      <c r="B16" s="12"/>
      <c r="C16" s="13"/>
      <c r="D16" s="6" t="s">
        <v>238</v>
      </c>
      <c r="E16" s="502" t="s">
        <v>40</v>
      </c>
      <c r="F16" s="503"/>
      <c r="G16" s="254"/>
      <c r="H16" s="7"/>
      <c r="I16" s="7"/>
      <c r="J16" s="7"/>
      <c r="K16" s="7"/>
      <c r="L16" s="10"/>
      <c r="M16" s="4"/>
    </row>
    <row r="17" spans="1:15" ht="32.15" customHeight="1" x14ac:dyDescent="0.35">
      <c r="A17" s="4"/>
      <c r="B17" s="12"/>
      <c r="C17" s="13"/>
      <c r="D17" s="6" t="s">
        <v>239</v>
      </c>
      <c r="E17" s="514" t="s">
        <v>41</v>
      </c>
      <c r="F17" s="515"/>
      <c r="G17" s="254"/>
      <c r="H17" s="7"/>
      <c r="I17" s="7"/>
      <c r="J17" s="7"/>
      <c r="K17" s="7"/>
      <c r="L17" s="10"/>
      <c r="M17" s="4"/>
    </row>
    <row r="18" spans="1:15" ht="32.15" customHeight="1" x14ac:dyDescent="0.35">
      <c r="A18" s="4"/>
      <c r="B18" s="12"/>
      <c r="C18" s="13"/>
      <c r="D18" s="6" t="s">
        <v>240</v>
      </c>
      <c r="E18" s="514" t="s">
        <v>42</v>
      </c>
      <c r="F18" s="515"/>
      <c r="G18" s="254"/>
      <c r="H18" s="7"/>
      <c r="I18" s="7"/>
      <c r="J18" s="7"/>
      <c r="K18" s="7"/>
      <c r="L18" s="10"/>
      <c r="M18" s="4"/>
    </row>
    <row r="19" spans="1:15" ht="32.15" customHeight="1" x14ac:dyDescent="0.35">
      <c r="A19" s="4"/>
      <c r="B19" s="12"/>
      <c r="C19" s="13"/>
      <c r="D19" s="6" t="s">
        <v>241</v>
      </c>
      <c r="E19" s="514" t="s">
        <v>43</v>
      </c>
      <c r="F19" s="515"/>
      <c r="G19" s="254"/>
      <c r="H19" s="7"/>
      <c r="I19" s="7"/>
      <c r="J19" s="7"/>
      <c r="K19" s="7"/>
      <c r="L19" s="10"/>
      <c r="M19" s="4"/>
    </row>
    <row r="20" spans="1:15" ht="32.15" customHeight="1" x14ac:dyDescent="0.35">
      <c r="A20" s="4"/>
      <c r="B20" s="12"/>
      <c r="C20" s="13"/>
      <c r="D20" s="6" t="s">
        <v>242</v>
      </c>
      <c r="E20" s="514" t="s">
        <v>44</v>
      </c>
      <c r="F20" s="515"/>
      <c r="G20" s="254"/>
      <c r="H20" s="7"/>
      <c r="I20" s="7"/>
      <c r="J20" s="7"/>
      <c r="K20" s="7"/>
      <c r="L20" s="10"/>
      <c r="M20" s="4"/>
    </row>
    <row r="21" spans="1:15" ht="32.15" customHeight="1" x14ac:dyDescent="0.35">
      <c r="A21" s="4"/>
      <c r="B21" s="12"/>
      <c r="C21" s="13"/>
      <c r="D21" s="6" t="s">
        <v>243</v>
      </c>
      <c r="E21" s="514" t="s">
        <v>45</v>
      </c>
      <c r="F21" s="515"/>
      <c r="G21" s="254"/>
      <c r="H21" s="7"/>
      <c r="I21" s="7"/>
      <c r="J21" s="7"/>
      <c r="K21" s="7"/>
      <c r="L21" s="10"/>
      <c r="M21" s="4"/>
    </row>
    <row r="22" spans="1:15" ht="32.15" customHeight="1" x14ac:dyDescent="0.35">
      <c r="A22" s="4"/>
      <c r="B22" s="12"/>
      <c r="C22" s="13"/>
      <c r="D22" s="6" t="s">
        <v>244</v>
      </c>
      <c r="E22" s="514" t="s">
        <v>46</v>
      </c>
      <c r="F22" s="515"/>
      <c r="G22" s="254"/>
      <c r="H22" s="7"/>
      <c r="I22" s="7"/>
      <c r="J22" s="7"/>
      <c r="K22" s="7"/>
      <c r="L22" s="10"/>
      <c r="M22" s="4"/>
    </row>
    <row r="23" spans="1:15" ht="32.15" customHeight="1" x14ac:dyDescent="0.35">
      <c r="A23" s="4"/>
      <c r="B23" s="12"/>
      <c r="C23" s="13"/>
      <c r="D23" s="6" t="s">
        <v>245</v>
      </c>
      <c r="E23" s="514" t="s">
        <v>47</v>
      </c>
      <c r="F23" s="515"/>
      <c r="G23" s="254"/>
      <c r="H23" s="7"/>
      <c r="I23" s="7"/>
      <c r="J23" s="7"/>
      <c r="K23" s="7"/>
      <c r="L23" s="10"/>
      <c r="M23" s="4"/>
    </row>
    <row r="24" spans="1:15" ht="30" customHeight="1" x14ac:dyDescent="0.35">
      <c r="A24" s="4"/>
      <c r="B24" s="12"/>
      <c r="C24" s="13"/>
      <c r="D24" s="13"/>
      <c r="E24" s="13"/>
      <c r="F24" s="13"/>
      <c r="G24" s="13"/>
      <c r="H24" s="13"/>
      <c r="I24" s="13"/>
      <c r="J24" s="13"/>
      <c r="K24" s="13"/>
      <c r="L24" s="21"/>
      <c r="M24" s="103"/>
    </row>
    <row r="25" spans="1:15" s="1" customFormat="1" ht="16.399999999999999" customHeight="1" x14ac:dyDescent="0.35">
      <c r="A25" s="102"/>
      <c r="B25" s="136"/>
      <c r="C25" s="112" t="s">
        <v>212</v>
      </c>
      <c r="D25" s="512" t="str">
        <f>_xlfn.CONCAT("Prosjektbeskrivelse: Innovasjonsprosjekt ",B1)</f>
        <v>Prosjektbeskrivelse: Innovasjonsprosjekt 1</v>
      </c>
      <c r="E25" s="513"/>
      <c r="F25" s="513"/>
      <c r="G25" s="513"/>
      <c r="H25" s="111"/>
      <c r="I25" s="111"/>
      <c r="J25" s="111"/>
      <c r="K25" s="111"/>
      <c r="L25" s="138"/>
      <c r="M25" s="102"/>
    </row>
    <row r="26" spans="1:15" s="1" customFormat="1" ht="32.25" customHeight="1" x14ac:dyDescent="0.35">
      <c r="A26" s="102"/>
      <c r="B26" s="139"/>
      <c r="C26" s="113"/>
      <c r="D26" s="511" t="s">
        <v>401</v>
      </c>
      <c r="E26" s="511"/>
      <c r="F26" s="511"/>
      <c r="G26" s="511"/>
      <c r="H26" s="511"/>
      <c r="I26" s="511"/>
      <c r="J26" s="511"/>
      <c r="K26" s="110"/>
      <c r="L26" s="62"/>
      <c r="M26" s="102"/>
    </row>
    <row r="27" spans="1:15" ht="50.15" customHeight="1" x14ac:dyDescent="0.35">
      <c r="B27" s="12"/>
      <c r="C27" s="13"/>
      <c r="D27" s="400" t="s">
        <v>203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5">
      <c r="B28" s="12"/>
      <c r="C28" s="13"/>
      <c r="D28" s="213"/>
      <c r="E28" s="401" t="s">
        <v>371</v>
      </c>
      <c r="F28" s="398"/>
      <c r="G28" s="518"/>
      <c r="H28" s="519"/>
      <c r="I28" s="519"/>
      <c r="J28" s="519"/>
      <c r="K28" s="482"/>
      <c r="L28" s="25"/>
      <c r="M28" s="472"/>
      <c r="N28" s="4"/>
      <c r="O28" s="4"/>
    </row>
    <row r="29" spans="1:15" ht="50.15" customHeight="1" x14ac:dyDescent="0.35">
      <c r="B29" s="12"/>
      <c r="C29" s="13"/>
      <c r="D29" s="400" t="s">
        <v>204</v>
      </c>
      <c r="E29" s="399" t="s">
        <v>222</v>
      </c>
      <c r="F29" s="397"/>
      <c r="G29" s="516"/>
      <c r="H29" s="517"/>
      <c r="I29" s="517"/>
      <c r="J29" s="517"/>
      <c r="K29" s="480"/>
      <c r="L29" s="25"/>
      <c r="M29" s="472" t="str">
        <f t="shared" si="0"/>
        <v/>
      </c>
    </row>
    <row r="30" spans="1:15" ht="75" customHeight="1" x14ac:dyDescent="0.35">
      <c r="B30" s="12"/>
      <c r="C30" s="13"/>
      <c r="D30" s="213"/>
      <c r="E30" s="401" t="s">
        <v>223</v>
      </c>
      <c r="F30" s="398"/>
      <c r="G30" s="518"/>
      <c r="H30" s="519"/>
      <c r="I30" s="519"/>
      <c r="J30" s="519"/>
      <c r="K30" s="482"/>
      <c r="L30" s="25"/>
      <c r="M30" s="472"/>
    </row>
    <row r="31" spans="1:15" ht="50.15" customHeight="1" x14ac:dyDescent="0.35">
      <c r="B31" s="12"/>
      <c r="C31" s="13"/>
      <c r="D31" s="400" t="s">
        <v>205</v>
      </c>
      <c r="E31" s="402" t="s">
        <v>224</v>
      </c>
      <c r="F31" s="397"/>
      <c r="G31" s="516"/>
      <c r="H31" s="517"/>
      <c r="I31" s="517"/>
      <c r="J31" s="517"/>
      <c r="K31" s="480"/>
      <c r="L31" s="25"/>
      <c r="M31" s="472" t="str">
        <f t="shared" si="0"/>
        <v/>
      </c>
    </row>
    <row r="32" spans="1:15" ht="75" customHeight="1" x14ac:dyDescent="0.35">
      <c r="B32" s="12"/>
      <c r="C32" s="13"/>
      <c r="D32" s="213"/>
      <c r="E32" s="401" t="s">
        <v>372</v>
      </c>
      <c r="F32" s="398"/>
      <c r="G32" s="518"/>
      <c r="H32" s="519"/>
      <c r="I32" s="519"/>
      <c r="J32" s="519"/>
      <c r="K32" s="482"/>
      <c r="L32" s="25"/>
      <c r="M32" s="472"/>
    </row>
    <row r="33" spans="2:16" ht="50.15" customHeight="1" x14ac:dyDescent="0.35">
      <c r="B33" s="12"/>
      <c r="C33" s="13"/>
      <c r="D33" s="400" t="s">
        <v>206</v>
      </c>
      <c r="E33" s="399" t="s">
        <v>225</v>
      </c>
      <c r="F33" s="397"/>
      <c r="G33" s="516"/>
      <c r="H33" s="517"/>
      <c r="I33" s="517"/>
      <c r="J33" s="517"/>
      <c r="K33" s="480"/>
      <c r="L33" s="25"/>
      <c r="M33" s="472" t="str">
        <f t="shared" si="0"/>
        <v/>
      </c>
    </row>
    <row r="34" spans="2:16" ht="75" customHeight="1" x14ac:dyDescent="0.35">
      <c r="B34" s="12"/>
      <c r="C34" s="13"/>
      <c r="D34" s="213"/>
      <c r="E34" s="401" t="s">
        <v>373</v>
      </c>
      <c r="F34" s="398"/>
      <c r="G34" s="518"/>
      <c r="H34" s="519"/>
      <c r="I34" s="519"/>
      <c r="J34" s="519"/>
      <c r="K34" s="482"/>
      <c r="L34" s="25"/>
      <c r="M34" s="472"/>
    </row>
    <row r="35" spans="2:16" ht="50.15" customHeight="1" x14ac:dyDescent="0.35">
      <c r="B35" s="12"/>
      <c r="C35" s="13"/>
      <c r="D35" s="400" t="s">
        <v>207</v>
      </c>
      <c r="E35" s="399" t="s">
        <v>226</v>
      </c>
      <c r="F35" s="397"/>
      <c r="G35" s="516"/>
      <c r="H35" s="517"/>
      <c r="I35" s="517"/>
      <c r="J35" s="517"/>
      <c r="K35" s="480"/>
      <c r="L35" s="25"/>
      <c r="M35" s="472" t="str">
        <f t="shared" si="0"/>
        <v/>
      </c>
    </row>
    <row r="36" spans="2:16" ht="75" customHeight="1" x14ac:dyDescent="0.35">
      <c r="B36" s="12"/>
      <c r="C36" s="13"/>
      <c r="D36" s="213"/>
      <c r="E36" s="401" t="s">
        <v>227</v>
      </c>
      <c r="F36" s="398"/>
      <c r="G36" s="518"/>
      <c r="H36" s="519"/>
      <c r="I36" s="519"/>
      <c r="J36" s="519"/>
      <c r="K36" s="482"/>
      <c r="L36" s="25"/>
      <c r="M36" s="472"/>
    </row>
    <row r="37" spans="2:16" ht="50.15" customHeight="1" x14ac:dyDescent="0.35">
      <c r="B37" s="12"/>
      <c r="C37" s="13"/>
      <c r="D37" s="400" t="s">
        <v>208</v>
      </c>
      <c r="E37" s="399" t="s">
        <v>228</v>
      </c>
      <c r="F37" s="397"/>
      <c r="G37" s="516"/>
      <c r="H37" s="517"/>
      <c r="I37" s="517"/>
      <c r="J37" s="517"/>
      <c r="K37" s="480"/>
      <c r="L37" s="25"/>
      <c r="M37" s="472" t="str">
        <f t="shared" si="0"/>
        <v/>
      </c>
    </row>
    <row r="38" spans="2:16" ht="75" customHeight="1" x14ac:dyDescent="0.35">
      <c r="B38" s="12"/>
      <c r="C38" s="13"/>
      <c r="D38" s="213"/>
      <c r="E38" s="401" t="s">
        <v>229</v>
      </c>
      <c r="F38" s="398"/>
      <c r="G38" s="518"/>
      <c r="H38" s="519"/>
      <c r="I38" s="519"/>
      <c r="J38" s="519"/>
      <c r="K38" s="482"/>
      <c r="L38" s="25"/>
      <c r="M38" s="472"/>
    </row>
    <row r="39" spans="2:16" ht="50.15" customHeight="1" x14ac:dyDescent="0.35">
      <c r="B39" s="12"/>
      <c r="C39" s="13"/>
      <c r="D39" s="400" t="s">
        <v>209</v>
      </c>
      <c r="E39" s="399" t="s">
        <v>230</v>
      </c>
      <c r="F39" s="397"/>
      <c r="G39" s="516"/>
      <c r="H39" s="517"/>
      <c r="I39" s="517"/>
      <c r="J39" s="517"/>
      <c r="K39" s="480"/>
      <c r="L39" s="25"/>
      <c r="M39" s="472" t="str">
        <f t="shared" si="0"/>
        <v/>
      </c>
    </row>
    <row r="40" spans="2:16" ht="75" customHeight="1" x14ac:dyDescent="0.35">
      <c r="B40" s="12"/>
      <c r="C40" s="13"/>
      <c r="D40" s="213"/>
      <c r="E40" s="401" t="s">
        <v>231</v>
      </c>
      <c r="F40" s="398"/>
      <c r="G40" s="518"/>
      <c r="H40" s="519"/>
      <c r="I40" s="519"/>
      <c r="J40" s="519"/>
      <c r="K40" s="482"/>
      <c r="L40" s="25"/>
      <c r="M40" s="472"/>
    </row>
    <row r="41" spans="2:16" ht="40" customHeight="1" x14ac:dyDescent="0.35">
      <c r="B41" s="12"/>
      <c r="C41" s="13"/>
      <c r="D41" s="400" t="s">
        <v>210</v>
      </c>
      <c r="E41" s="399" t="s">
        <v>232</v>
      </c>
      <c r="F41" s="397"/>
      <c r="G41" s="516"/>
      <c r="H41" s="517"/>
      <c r="I41" s="517"/>
      <c r="J41" s="517"/>
      <c r="K41" s="480"/>
      <c r="L41" s="265"/>
      <c r="M41" s="472" t="str">
        <f t="shared" si="0"/>
        <v/>
      </c>
      <c r="N41" s="262"/>
      <c r="O41" s="262"/>
      <c r="P41" s="262"/>
    </row>
    <row r="42" spans="2:16" ht="92.25" customHeight="1" x14ac:dyDescent="0.35">
      <c r="B42" s="12"/>
      <c r="C42" s="13"/>
      <c r="D42" s="212"/>
      <c r="E42" s="525" t="s">
        <v>233</v>
      </c>
      <c r="F42" s="526"/>
      <c r="G42" s="518"/>
      <c r="H42" s="519"/>
      <c r="I42" s="519"/>
      <c r="J42" s="519"/>
      <c r="K42" s="482"/>
      <c r="L42" s="265"/>
      <c r="M42" s="472"/>
      <c r="N42" s="262"/>
      <c r="O42" s="262"/>
      <c r="P42" s="262"/>
    </row>
    <row r="43" spans="2:16" ht="30" customHeight="1" x14ac:dyDescent="0.35">
      <c r="B43" s="12"/>
      <c r="C43" s="13"/>
      <c r="D43" s="256"/>
      <c r="E43" s="256"/>
      <c r="F43" s="256"/>
      <c r="G43" s="256"/>
      <c r="H43" s="256"/>
      <c r="I43" s="256"/>
      <c r="J43" s="256"/>
      <c r="K43" s="270"/>
      <c r="L43" s="265"/>
      <c r="M43" s="262"/>
      <c r="N43" s="262"/>
      <c r="O43" s="262"/>
      <c r="P43" s="262"/>
    </row>
    <row r="44" spans="2:16" ht="15" customHeight="1" x14ac:dyDescent="0.35">
      <c r="B44" s="98"/>
      <c r="C44" s="112" t="s">
        <v>213</v>
      </c>
      <c r="D44" s="522" t="str">
        <f>_xlfn.CONCAT("Samarbeidspartnere i innovasjonsprosjekt ",B1)</f>
        <v>Samarbeidspartnere i innovasjonsprosjekt 1</v>
      </c>
      <c r="E44" s="523"/>
      <c r="F44" s="523"/>
      <c r="G44" s="523"/>
      <c r="H44" s="271"/>
      <c r="I44" s="271"/>
      <c r="J44" s="271"/>
      <c r="K44" s="272"/>
      <c r="L44" s="266"/>
      <c r="M44" s="262"/>
      <c r="N44" s="262"/>
      <c r="O44" s="262"/>
      <c r="P44" s="262"/>
    </row>
    <row r="45" spans="2:16" ht="18.649999999999999" customHeight="1" x14ac:dyDescent="0.35">
      <c r="B45" s="140"/>
      <c r="C45" s="113"/>
      <c r="D45" s="473" t="s">
        <v>374</v>
      </c>
      <c r="E45" s="473"/>
      <c r="F45" s="473"/>
      <c r="G45" s="473"/>
      <c r="H45" s="473"/>
      <c r="I45" s="473"/>
      <c r="J45" s="473"/>
      <c r="K45" s="273"/>
      <c r="L45" s="267"/>
      <c r="M45" s="262"/>
      <c r="N45" s="262"/>
      <c r="O45" s="262"/>
      <c r="P45" s="262"/>
    </row>
    <row r="46" spans="2:16" ht="60" customHeight="1" x14ac:dyDescent="0.35">
      <c r="B46" s="12"/>
      <c r="C46" s="13"/>
      <c r="D46" s="474"/>
      <c r="E46" s="475"/>
      <c r="F46" s="475"/>
      <c r="G46" s="475"/>
      <c r="H46" s="475"/>
      <c r="I46" s="475"/>
      <c r="J46" s="476"/>
      <c r="K46" s="259"/>
      <c r="L46" s="264"/>
      <c r="M46" s="262"/>
      <c r="N46" s="262"/>
      <c r="O46" s="262"/>
      <c r="P46" s="262"/>
    </row>
    <row r="47" spans="2:16" ht="30" customHeight="1" x14ac:dyDescent="0.35">
      <c r="B47" s="12"/>
      <c r="C47" s="13"/>
      <c r="D47" s="11"/>
      <c r="E47" s="7"/>
      <c r="F47" s="7"/>
      <c r="G47" s="220"/>
      <c r="H47" s="7"/>
      <c r="I47" s="259"/>
      <c r="J47" s="259"/>
      <c r="K47" s="259"/>
      <c r="L47" s="264"/>
      <c r="M47" s="262"/>
      <c r="N47" s="262"/>
      <c r="O47" s="262"/>
      <c r="P47" s="262"/>
    </row>
    <row r="48" spans="2:16" ht="39" customHeight="1" x14ac:dyDescent="0.3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5">
      <c r="B49" s="12"/>
      <c r="C49" s="13"/>
      <c r="D49" s="11"/>
      <c r="E49" s="7"/>
      <c r="F49" s="7"/>
      <c r="G49" s="7"/>
      <c r="H49" s="7"/>
      <c r="I49" s="259"/>
      <c r="J49" s="259"/>
      <c r="K49" s="259"/>
      <c r="L49" s="264"/>
      <c r="M49" s="262"/>
      <c r="N49" s="262"/>
      <c r="O49" s="262"/>
      <c r="P49" s="262"/>
    </row>
    <row r="50" spans="2:16" ht="32.25" customHeight="1" x14ac:dyDescent="0.35">
      <c r="B50" s="12"/>
      <c r="C50" s="13"/>
      <c r="D50" s="477" t="s">
        <v>214</v>
      </c>
      <c r="E50" s="478"/>
      <c r="F50" s="479"/>
      <c r="G50" s="168"/>
      <c r="H50" s="477" t="s">
        <v>215</v>
      </c>
      <c r="I50" s="478"/>
      <c r="J50" s="478"/>
      <c r="K50" s="479"/>
      <c r="L50" s="264"/>
      <c r="M50" s="262"/>
      <c r="N50" s="262"/>
      <c r="O50" s="262"/>
      <c r="P50" s="262"/>
    </row>
    <row r="51" spans="2:16" ht="105" customHeight="1" x14ac:dyDescent="0.35">
      <c r="B51" s="12"/>
      <c r="C51" s="13"/>
      <c r="D51" s="483" t="s">
        <v>399</v>
      </c>
      <c r="E51" s="484"/>
      <c r="F51" s="485"/>
      <c r="G51" s="168"/>
      <c r="H51" s="483" t="s">
        <v>394</v>
      </c>
      <c r="I51" s="484"/>
      <c r="J51" s="484"/>
      <c r="K51" s="485"/>
      <c r="L51" s="264"/>
      <c r="M51" s="262"/>
      <c r="N51" s="262"/>
      <c r="O51" s="262"/>
      <c r="P51" s="262"/>
    </row>
    <row r="52" spans="2:16" ht="32.15" customHeight="1" x14ac:dyDescent="0.35">
      <c r="B52" s="12"/>
      <c r="C52" s="13"/>
      <c r="D52" s="281" t="s">
        <v>247</v>
      </c>
      <c r="E52" s="282" t="s">
        <v>48</v>
      </c>
      <c r="F52" s="280"/>
      <c r="G52" s="168"/>
      <c r="H52" s="224" t="s">
        <v>78</v>
      </c>
      <c r="I52" s="116"/>
      <c r="J52" s="13"/>
      <c r="K52" s="222"/>
      <c r="L52" s="264"/>
      <c r="M52" s="262"/>
      <c r="N52" s="262"/>
      <c r="O52" s="262"/>
      <c r="P52" s="262"/>
    </row>
    <row r="53" spans="2:16" ht="32.15" customHeight="1" x14ac:dyDescent="0.35">
      <c r="B53" s="12"/>
      <c r="C53" s="13"/>
      <c r="D53" s="281" t="s">
        <v>248</v>
      </c>
      <c r="E53" s="282" t="s">
        <v>49</v>
      </c>
      <c r="F53" s="252"/>
      <c r="G53" s="168"/>
      <c r="H53" s="488" t="s">
        <v>257</v>
      </c>
      <c r="I53" s="490" t="s">
        <v>376</v>
      </c>
      <c r="J53" s="491"/>
      <c r="K53" s="494"/>
      <c r="L53" s="264"/>
      <c r="M53" s="262"/>
      <c r="N53" s="262"/>
      <c r="O53" s="262"/>
    </row>
    <row r="54" spans="2:16" ht="32.15" customHeight="1" x14ac:dyDescent="0.35">
      <c r="B54" s="12"/>
      <c r="C54" s="13"/>
      <c r="D54" s="281" t="s">
        <v>249</v>
      </c>
      <c r="E54" s="282" t="s">
        <v>50</v>
      </c>
      <c r="F54" s="252"/>
      <c r="G54" s="168"/>
      <c r="H54" s="489"/>
      <c r="I54" s="492"/>
      <c r="J54" s="493"/>
      <c r="K54" s="495"/>
      <c r="L54" s="264"/>
      <c r="M54" s="262"/>
      <c r="N54" s="262"/>
      <c r="O54" s="262"/>
    </row>
    <row r="55" spans="2:16" ht="32.15" customHeight="1" x14ac:dyDescent="0.35">
      <c r="B55" s="12"/>
      <c r="C55" s="13"/>
      <c r="D55" s="281" t="s">
        <v>250</v>
      </c>
      <c r="E55" s="282" t="s">
        <v>52</v>
      </c>
      <c r="F55" s="252"/>
      <c r="G55" s="255"/>
      <c r="H55" s="488" t="s">
        <v>258</v>
      </c>
      <c r="I55" s="490" t="s">
        <v>379</v>
      </c>
      <c r="J55" s="491"/>
      <c r="K55" s="480"/>
      <c r="L55" s="264"/>
      <c r="M55" s="262"/>
      <c r="N55" s="262"/>
      <c r="O55" s="262"/>
    </row>
    <row r="56" spans="2:16" ht="41.25" customHeight="1" x14ac:dyDescent="0.35">
      <c r="B56" s="12"/>
      <c r="C56" s="13"/>
      <c r="D56" s="281" t="s">
        <v>251</v>
      </c>
      <c r="E56" s="282" t="s">
        <v>57</v>
      </c>
      <c r="F56" s="252"/>
      <c r="G56" s="168"/>
      <c r="H56" s="496"/>
      <c r="I56" s="497"/>
      <c r="J56" s="498"/>
      <c r="K56" s="481"/>
      <c r="L56" s="264"/>
      <c r="M56" s="262"/>
      <c r="N56" s="262"/>
      <c r="O56" s="262"/>
    </row>
    <row r="57" spans="2:16" ht="44.25" customHeight="1" x14ac:dyDescent="0.35">
      <c r="B57" s="12"/>
      <c r="C57" s="13"/>
      <c r="D57" s="283" t="s">
        <v>252</v>
      </c>
      <c r="E57" s="284" t="s">
        <v>58</v>
      </c>
      <c r="F57" s="285"/>
      <c r="G57" s="168"/>
      <c r="H57" s="489"/>
      <c r="I57" s="492"/>
      <c r="J57" s="493"/>
      <c r="K57" s="482"/>
      <c r="L57" s="264"/>
      <c r="M57" s="262"/>
      <c r="N57" s="262"/>
      <c r="O57" s="262"/>
    </row>
    <row r="58" spans="2:16" ht="20.25" customHeight="1" x14ac:dyDescent="0.35">
      <c r="B58" s="12"/>
      <c r="C58" s="13"/>
      <c r="D58" s="287" t="s">
        <v>51</v>
      </c>
      <c r="E58" s="288"/>
      <c r="F58" s="289"/>
      <c r="G58" s="168"/>
      <c r="H58" s="224"/>
      <c r="I58" s="116"/>
      <c r="J58" s="13"/>
      <c r="K58" s="222"/>
      <c r="L58" s="10"/>
    </row>
    <row r="59" spans="2:16" ht="15" customHeight="1" x14ac:dyDescent="0.35">
      <c r="B59" s="12"/>
      <c r="C59" s="13"/>
      <c r="D59" s="290"/>
      <c r="E59" s="386" t="s">
        <v>201</v>
      </c>
      <c r="F59" s="387" t="s">
        <v>202</v>
      </c>
      <c r="G59" s="168"/>
      <c r="H59" s="224" t="s">
        <v>79</v>
      </c>
      <c r="I59" s="116"/>
      <c r="J59" s="13"/>
      <c r="K59" s="222"/>
      <c r="L59" s="10"/>
    </row>
    <row r="60" spans="2:16" ht="34.4" customHeight="1" x14ac:dyDescent="0.35">
      <c r="B60" s="12"/>
      <c r="C60" s="13"/>
      <c r="D60" s="292" t="s">
        <v>253</v>
      </c>
      <c r="E60" s="286"/>
      <c r="F60" s="279"/>
      <c r="G60" s="168"/>
      <c r="H60" s="281" t="s">
        <v>259</v>
      </c>
      <c r="I60" s="486" t="s">
        <v>377</v>
      </c>
      <c r="J60" s="487"/>
      <c r="K60" s="295"/>
      <c r="L60" s="10"/>
    </row>
    <row r="61" spans="2:16" ht="45" customHeight="1" x14ac:dyDescent="0.35">
      <c r="B61" s="12"/>
      <c r="C61" s="13"/>
      <c r="D61" s="293" t="s">
        <v>254</v>
      </c>
      <c r="E61" s="251"/>
      <c r="F61" s="252"/>
      <c r="G61" s="168"/>
      <c r="H61" s="283" t="s">
        <v>260</v>
      </c>
      <c r="I61" s="499" t="s">
        <v>395</v>
      </c>
      <c r="J61" s="491"/>
      <c r="K61" s="295"/>
      <c r="L61" s="10"/>
      <c r="M61" s="262"/>
      <c r="N61" s="262"/>
      <c r="O61" s="262"/>
    </row>
    <row r="62" spans="2:16" ht="34.4" customHeight="1" x14ac:dyDescent="0.35">
      <c r="B62" s="12"/>
      <c r="C62" s="13"/>
      <c r="D62" s="293" t="s">
        <v>255</v>
      </c>
      <c r="E62" s="251"/>
      <c r="F62" s="252"/>
      <c r="G62" s="168"/>
      <c r="H62" s="488" t="s">
        <v>261</v>
      </c>
      <c r="I62" s="490" t="s">
        <v>378</v>
      </c>
      <c r="J62" s="491"/>
      <c r="K62" s="480"/>
      <c r="L62" s="10"/>
      <c r="M62" s="262"/>
      <c r="N62" s="262"/>
      <c r="O62" s="262"/>
    </row>
    <row r="63" spans="2:16" ht="34.4" customHeight="1" x14ac:dyDescent="0.35">
      <c r="B63" s="12"/>
      <c r="C63" s="13"/>
      <c r="D63" s="294" t="s">
        <v>256</v>
      </c>
      <c r="E63" s="251"/>
      <c r="F63" s="252"/>
      <c r="G63" s="168"/>
      <c r="H63" s="496"/>
      <c r="I63" s="497"/>
      <c r="J63" s="498"/>
      <c r="K63" s="481"/>
      <c r="L63" s="10"/>
      <c r="M63" s="262"/>
      <c r="N63" s="262"/>
      <c r="O63" s="262"/>
    </row>
    <row r="64" spans="2:16" ht="34.4" customHeight="1" x14ac:dyDescent="0.35">
      <c r="B64" s="12"/>
      <c r="C64" s="13"/>
      <c r="D64" s="294" t="s">
        <v>366</v>
      </c>
      <c r="E64" s="251"/>
      <c r="F64" s="252"/>
      <c r="G64" s="168"/>
      <c r="H64" s="489"/>
      <c r="I64" s="492"/>
      <c r="J64" s="493"/>
      <c r="K64" s="482"/>
      <c r="L64" s="10"/>
      <c r="M64" s="262"/>
      <c r="N64" s="262"/>
      <c r="O64" s="262"/>
    </row>
    <row r="65" spans="2:15" ht="15" thickBot="1" x14ac:dyDescent="0.4">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5">
      <c r="B66" s="12"/>
      <c r="C66" s="13"/>
      <c r="D66" s="13"/>
      <c r="E66" s="13"/>
      <c r="F66" s="209"/>
      <c r="G66" s="210"/>
      <c r="H66" s="209"/>
      <c r="I66" s="256"/>
      <c r="J66" s="13"/>
      <c r="K66" s="13"/>
      <c r="L66" s="21"/>
      <c r="M66" s="262"/>
      <c r="N66" s="262"/>
      <c r="O66" s="262"/>
    </row>
    <row r="67" spans="2:15" ht="20.149999999999999" customHeight="1" x14ac:dyDescent="0.35">
      <c r="B67" s="98"/>
      <c r="C67" s="112" t="s">
        <v>216</v>
      </c>
      <c r="D67" s="512" t="str">
        <f>_xlfn.CONCAT("Budsjett for innovasjonsprosjekt ",B1)</f>
        <v>Budsjett for innovasjonsprosjekt 1</v>
      </c>
      <c r="E67" s="513"/>
      <c r="F67" s="513"/>
      <c r="G67" s="513"/>
      <c r="H67" s="115"/>
      <c r="I67" s="257"/>
      <c r="J67" s="115"/>
      <c r="K67" s="100"/>
      <c r="L67" s="101"/>
      <c r="M67" s="262"/>
      <c r="N67" s="262"/>
      <c r="O67" s="262"/>
    </row>
    <row r="68" spans="2:15" s="1" customFormat="1" ht="27" customHeight="1" x14ac:dyDescent="0.35">
      <c r="B68" s="140"/>
      <c r="C68" s="113"/>
      <c r="D68" s="511" t="s">
        <v>385</v>
      </c>
      <c r="E68" s="511"/>
      <c r="F68" s="511"/>
      <c r="G68" s="511"/>
      <c r="H68" s="511"/>
      <c r="I68" s="511"/>
      <c r="J68" s="511"/>
      <c r="K68" s="117"/>
      <c r="L68" s="114"/>
      <c r="M68" s="263"/>
      <c r="N68" s="263"/>
      <c r="O68" s="263"/>
    </row>
    <row r="69" spans="2:15" x14ac:dyDescent="0.35">
      <c r="B69" s="14"/>
      <c r="C69" s="11"/>
      <c r="D69" s="11"/>
      <c r="E69" s="7"/>
      <c r="F69" s="7"/>
      <c r="G69" s="258"/>
      <c r="H69" s="259"/>
      <c r="I69" s="259"/>
      <c r="J69" s="259"/>
      <c r="K69" s="7"/>
      <c r="L69" s="10"/>
      <c r="M69" s="262"/>
      <c r="N69" s="262"/>
      <c r="O69" s="262"/>
    </row>
    <row r="70" spans="2:15" x14ac:dyDescent="0.35">
      <c r="B70" s="14"/>
      <c r="C70" s="11"/>
      <c r="D70" s="11"/>
      <c r="E70" s="11"/>
      <c r="F70" s="7"/>
      <c r="G70" s="391"/>
      <c r="H70" s="392" t="s">
        <v>85</v>
      </c>
      <c r="I70" s="392"/>
      <c r="J70" s="393"/>
      <c r="K70" s="7"/>
      <c r="L70" s="10"/>
      <c r="M70" s="262"/>
      <c r="N70" s="262"/>
      <c r="O70" s="262"/>
    </row>
    <row r="71" spans="2:15" ht="29" x14ac:dyDescent="0.35">
      <c r="B71" s="14"/>
      <c r="C71" s="11"/>
      <c r="D71" s="11"/>
      <c r="E71" s="11"/>
      <c r="F71" s="118" t="s">
        <v>54</v>
      </c>
      <c r="G71" s="118" t="s">
        <v>149</v>
      </c>
      <c r="H71" s="260" t="s">
        <v>80</v>
      </c>
      <c r="I71" s="260" t="s">
        <v>59</v>
      </c>
      <c r="J71" s="118" t="s">
        <v>62</v>
      </c>
      <c r="K71" s="7"/>
      <c r="L71" s="10"/>
      <c r="M71" s="262"/>
      <c r="N71" s="262"/>
      <c r="O71" s="262"/>
    </row>
    <row r="72" spans="2:15" ht="40" customHeight="1" x14ac:dyDescent="0.35">
      <c r="B72" s="14"/>
      <c r="C72" s="11"/>
      <c r="D72" s="11"/>
      <c r="E72" s="11"/>
      <c r="F72" s="119" t="s">
        <v>83</v>
      </c>
      <c r="G72" s="119" t="str">
        <f>_xlfn.CONCAT("Sum fra seksjon P",B1, ".5")</f>
        <v>Sum fra seksjon P1.5</v>
      </c>
      <c r="H72" s="261" t="str">
        <f>_xlfn.CONCAT("Sum fra seksjon P",B1, ".6")</f>
        <v>Sum fra seksjon P1.6</v>
      </c>
      <c r="I72" s="261" t="s">
        <v>81</v>
      </c>
      <c r="J72" s="119" t="s">
        <v>375</v>
      </c>
      <c r="K72" s="7"/>
      <c r="L72" s="10"/>
      <c r="M72" s="262"/>
      <c r="N72" s="262"/>
      <c r="O72" s="262"/>
    </row>
    <row r="73" spans="2:15" ht="23.25" customHeight="1" x14ac:dyDescent="0.3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4">
      <c r="B74" s="141"/>
      <c r="C74" s="142"/>
      <c r="D74" s="142"/>
      <c r="E74" s="96"/>
      <c r="F74" s="96"/>
      <c r="G74" s="96"/>
      <c r="H74" s="96"/>
      <c r="I74" s="96"/>
      <c r="J74" s="96"/>
      <c r="K74" s="96"/>
      <c r="L74" s="97"/>
      <c r="M74" s="262"/>
      <c r="N74" s="262"/>
      <c r="O74" s="262"/>
    </row>
  </sheetData>
  <sheetProtection sheet="1"/>
  <mergeCells count="61">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M33:M34"/>
    <mergeCell ref="M27:M28"/>
    <mergeCell ref="M29:M30"/>
    <mergeCell ref="M31:M32"/>
    <mergeCell ref="M35:M36"/>
  </mergeCells>
  <phoneticPr fontId="28" type="noConversion"/>
  <conditionalFormatting sqref="M33 M8:M24">
    <cfRule type="expression" dxfId="30" priority="26">
      <formula>NOT(M8="")</formula>
    </cfRule>
  </conditionalFormatting>
  <conditionalFormatting sqref="M25:M26">
    <cfRule type="expression" dxfId="29" priority="21">
      <formula>NOT(M25="")</formula>
    </cfRule>
  </conditionalFormatting>
  <conditionalFormatting sqref="D12:J12">
    <cfRule type="expression" dxfId="28" priority="1">
      <formula>OR(ISBLANK($G$9),$G$9="nei")</formula>
    </cfRule>
  </conditionalFormatting>
  <conditionalFormatting sqref="M27 M29 M31">
    <cfRule type="expression" dxfId="27" priority="7">
      <formula>NOT(M27="")</formula>
    </cfRule>
  </conditionalFormatting>
  <conditionalFormatting sqref="M35 M37 M39 M41">
    <cfRule type="expression" dxfId="26" priority="5">
      <formula>NOT(M35="")</formula>
    </cfRule>
  </conditionalFormatting>
  <conditionalFormatting sqref="B42:E42 B2:L3 B12:L28 B11:E11 G11:L11 B43:L74 B5:L10 B4:E4 L4 B29:F41 G29:L42">
    <cfRule type="expression" dxfId="25"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"ja,Ja,x,1,nei,Nei"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style="4" customWidth="1"/>
    <col min="13" max="13" width="16.1796875" customWidth="1"/>
    <col min="14" max="14" width="2.81640625" customWidth="1"/>
  </cols>
  <sheetData>
    <row r="1" spans="1:13" ht="14.25" customHeight="1" thickBot="1" x14ac:dyDescent="0.4">
      <c r="B1" s="2">
        <v>2</v>
      </c>
    </row>
    <row r="2" spans="1:13" ht="21" x14ac:dyDescent="0.5">
      <c r="B2" s="128"/>
      <c r="C2" s="129" t="str">
        <f>_xlfn.CONCAT("Innovasjonsprosjekt ", B1, ": ",G8)</f>
        <v xml:space="preserve">Innovasjonsprosjekt 2: </v>
      </c>
      <c r="D2" s="130"/>
      <c r="E2" s="131"/>
      <c r="F2" s="130"/>
      <c r="G2" s="130"/>
      <c r="H2" s="130"/>
      <c r="I2" s="130"/>
      <c r="J2" s="130"/>
      <c r="K2" s="130"/>
      <c r="L2" s="132"/>
    </row>
    <row r="3" spans="1:13" ht="21" x14ac:dyDescent="0.5">
      <c r="A3" s="4"/>
      <c r="B3" s="133"/>
      <c r="C3" s="23"/>
      <c r="D3" s="23"/>
      <c r="E3" s="500" t="s">
        <v>76</v>
      </c>
      <c r="F3" s="501"/>
      <c r="G3" s="501"/>
      <c r="H3" s="501"/>
      <c r="I3" s="501"/>
      <c r="J3" s="501"/>
      <c r="K3" s="501"/>
      <c r="L3" s="134"/>
      <c r="M3" s="4"/>
    </row>
    <row r="4" spans="1:13" ht="21" customHeight="1" x14ac:dyDescent="0.5">
      <c r="A4" s="4"/>
      <c r="B4" s="133"/>
      <c r="C4" s="23"/>
      <c r="D4" s="23"/>
      <c r="E4" s="500" t="s">
        <v>400</v>
      </c>
      <c r="F4" s="500"/>
      <c r="G4" s="500"/>
      <c r="H4" s="500"/>
      <c r="I4" s="500"/>
      <c r="J4" s="500"/>
      <c r="K4" s="500"/>
      <c r="L4" s="134"/>
      <c r="M4" s="4"/>
    </row>
    <row r="5" spans="1:13" ht="21" x14ac:dyDescent="0.5">
      <c r="A5" s="4"/>
      <c r="B5" s="133"/>
      <c r="C5" s="23"/>
      <c r="D5" s="23"/>
      <c r="E5" s="500"/>
      <c r="F5" s="500"/>
      <c r="G5" s="500"/>
      <c r="H5" s="500"/>
      <c r="I5" s="500"/>
      <c r="J5" s="454"/>
      <c r="K5" s="454"/>
      <c r="L5" s="134"/>
      <c r="M5" s="4"/>
    </row>
    <row r="6" spans="1:13" s="1" customFormat="1" ht="22" customHeight="1" x14ac:dyDescent="0.35">
      <c r="A6" s="102"/>
      <c r="B6" s="135"/>
      <c r="C6" s="26"/>
      <c r="D6" s="26"/>
      <c r="E6" s="27"/>
      <c r="F6" s="27"/>
      <c r="G6" s="27"/>
      <c r="H6" s="28"/>
      <c r="I6" s="28"/>
      <c r="J6" s="28"/>
      <c r="K6" s="24"/>
      <c r="L6" s="25"/>
      <c r="M6" s="4"/>
    </row>
    <row r="7" spans="1:13" ht="20.65" customHeight="1" x14ac:dyDescent="0.35">
      <c r="A7" s="4"/>
      <c r="B7" s="136"/>
      <c r="C7" s="112" t="s">
        <v>155</v>
      </c>
      <c r="D7" s="112" t="s">
        <v>77</v>
      </c>
      <c r="E7" s="105"/>
      <c r="F7" s="99"/>
      <c r="G7" s="99"/>
      <c r="H7" s="99"/>
      <c r="I7" s="99"/>
      <c r="J7" s="99"/>
      <c r="K7" s="106"/>
      <c r="L7" s="137"/>
      <c r="M7" s="4"/>
    </row>
    <row r="8" spans="1:13" ht="32.15" customHeight="1" x14ac:dyDescent="0.35">
      <c r="A8" s="4"/>
      <c r="B8" s="12"/>
      <c r="C8" s="13"/>
      <c r="D8" s="6" t="s">
        <v>263</v>
      </c>
      <c r="E8" s="502" t="s">
        <v>367</v>
      </c>
      <c r="F8" s="503"/>
      <c r="G8" s="504"/>
      <c r="H8" s="504"/>
      <c r="I8" s="504"/>
      <c r="J8" s="504"/>
      <c r="K8" s="109"/>
      <c r="L8" s="25"/>
      <c r="M8" s="103" t="str">
        <f>IF(LEN(G8)-LEN(SUBSTITUTE(G8," ",""))&gt;100,_xlfn.CONCAT("Du har skrevet ",LEN(G8)-LEN(SUBSTITUTE(G8," ",""))," ord. Forsøk å korte ned."),"")</f>
        <v/>
      </c>
    </row>
    <row r="9" spans="1:13" ht="32.15" customHeight="1" x14ac:dyDescent="0.35">
      <c r="A9" s="4"/>
      <c r="B9" s="12"/>
      <c r="C9" s="13"/>
      <c r="D9" s="6" t="s">
        <v>264</v>
      </c>
      <c r="E9" s="505" t="s">
        <v>368</v>
      </c>
      <c r="F9" s="506"/>
      <c r="G9" s="507"/>
      <c r="H9" s="508"/>
      <c r="I9" s="508"/>
      <c r="J9" s="509"/>
      <c r="K9" s="24"/>
      <c r="L9" s="25"/>
      <c r="M9" s="103"/>
    </row>
    <row r="10" spans="1:13" ht="32.15" customHeight="1" x14ac:dyDescent="0.35">
      <c r="A10" s="4"/>
      <c r="B10" s="12"/>
      <c r="C10" s="13"/>
      <c r="D10" s="6" t="s">
        <v>265</v>
      </c>
      <c r="E10" s="505" t="s">
        <v>369</v>
      </c>
      <c r="F10" s="506"/>
      <c r="G10" s="510"/>
      <c r="H10" s="508"/>
      <c r="I10" s="508"/>
      <c r="J10" s="509"/>
      <c r="K10" s="24"/>
      <c r="L10" s="25"/>
      <c r="M10" s="103"/>
    </row>
    <row r="11" spans="1:13" ht="81.75" customHeight="1" x14ac:dyDescent="0.35">
      <c r="A11" s="4"/>
      <c r="B11" s="12"/>
      <c r="C11" s="13"/>
      <c r="D11" s="6" t="s">
        <v>266</v>
      </c>
      <c r="E11" s="505" t="s">
        <v>383</v>
      </c>
      <c r="F11" s="506"/>
      <c r="G11" s="507"/>
      <c r="H11" s="508"/>
      <c r="I11" s="508"/>
      <c r="J11" s="509"/>
      <c r="K11" s="441" t="s">
        <v>384</v>
      </c>
      <c r="L11" s="25"/>
      <c r="M11" s="103"/>
    </row>
    <row r="12" spans="1:13" ht="70" customHeight="1" x14ac:dyDescent="0.35">
      <c r="A12" s="4"/>
      <c r="B12" s="12"/>
      <c r="C12" s="13"/>
      <c r="D12" s="6" t="s">
        <v>316</v>
      </c>
      <c r="E12" s="520" t="s">
        <v>370</v>
      </c>
      <c r="F12" s="521"/>
      <c r="G12" s="524"/>
      <c r="H12" s="524"/>
      <c r="I12" s="524"/>
      <c r="J12" s="524"/>
      <c r="K12" s="24"/>
      <c r="L12" s="25"/>
      <c r="M12" s="103"/>
    </row>
    <row r="13" spans="1:13" ht="30" customHeight="1" x14ac:dyDescent="0.35">
      <c r="A13" s="4"/>
      <c r="B13" s="12"/>
      <c r="C13" s="13"/>
      <c r="D13" s="107"/>
      <c r="E13" s="108"/>
      <c r="F13" s="108"/>
      <c r="G13" s="24"/>
      <c r="H13" s="24"/>
      <c r="I13" s="24"/>
      <c r="J13" s="24"/>
      <c r="K13" s="24"/>
      <c r="L13" s="25"/>
      <c r="M13" s="103"/>
    </row>
    <row r="14" spans="1:13" s="1" customFormat="1" ht="15.5" x14ac:dyDescent="0.35">
      <c r="A14" s="102"/>
      <c r="B14" s="136"/>
      <c r="C14" s="112" t="s">
        <v>156</v>
      </c>
      <c r="D14" s="512" t="str">
        <f>_xlfn.CONCAT("Tema for innovasjonsprosjekt ",B1)</f>
        <v>Tema for innovasjonsprosjekt 2</v>
      </c>
      <c r="E14" s="513"/>
      <c r="F14" s="513"/>
      <c r="G14" s="513"/>
      <c r="H14" s="111"/>
      <c r="I14" s="111"/>
      <c r="J14" s="111"/>
      <c r="K14" s="111"/>
      <c r="L14" s="138"/>
      <c r="M14" s="102"/>
    </row>
    <row r="15" spans="1:13" s="1" customFormat="1" ht="15.5" x14ac:dyDescent="0.35">
      <c r="A15" s="102"/>
      <c r="B15" s="139"/>
      <c r="C15" s="113"/>
      <c r="D15" s="395" t="s">
        <v>220</v>
      </c>
      <c r="E15" s="396"/>
      <c r="F15" s="396"/>
      <c r="G15" s="396"/>
      <c r="H15" s="110"/>
      <c r="I15" s="110"/>
      <c r="J15" s="110"/>
      <c r="K15" s="110"/>
      <c r="L15" s="62"/>
      <c r="M15" s="102"/>
    </row>
    <row r="16" spans="1:13" ht="32.15" customHeight="1" x14ac:dyDescent="0.35">
      <c r="A16" s="4"/>
      <c r="B16" s="12"/>
      <c r="C16" s="13"/>
      <c r="D16" s="6" t="s">
        <v>267</v>
      </c>
      <c r="E16" s="502" t="s">
        <v>40</v>
      </c>
      <c r="F16" s="503"/>
      <c r="G16" s="254"/>
      <c r="H16" s="7"/>
      <c r="I16" s="7"/>
      <c r="J16" s="7"/>
      <c r="K16" s="7"/>
      <c r="L16" s="10"/>
      <c r="M16" s="4"/>
    </row>
    <row r="17" spans="1:15" ht="32.15" customHeight="1" x14ac:dyDescent="0.35">
      <c r="A17" s="4"/>
      <c r="B17" s="12"/>
      <c r="C17" s="13"/>
      <c r="D17" s="6" t="s">
        <v>268</v>
      </c>
      <c r="E17" s="514" t="s">
        <v>41</v>
      </c>
      <c r="F17" s="515"/>
      <c r="G17" s="254"/>
      <c r="H17" s="7"/>
      <c r="I17" s="7"/>
      <c r="J17" s="7"/>
      <c r="K17" s="7"/>
      <c r="L17" s="10"/>
      <c r="M17" s="4"/>
    </row>
    <row r="18" spans="1:15" ht="32.15" customHeight="1" x14ac:dyDescent="0.35">
      <c r="A18" s="4"/>
      <c r="B18" s="12"/>
      <c r="C18" s="13"/>
      <c r="D18" s="6" t="s">
        <v>269</v>
      </c>
      <c r="E18" s="514" t="s">
        <v>42</v>
      </c>
      <c r="F18" s="515"/>
      <c r="G18" s="254"/>
      <c r="H18" s="7"/>
      <c r="I18" s="7"/>
      <c r="J18" s="7"/>
      <c r="K18" s="7"/>
      <c r="L18" s="10"/>
      <c r="M18" s="4"/>
    </row>
    <row r="19" spans="1:15" ht="32.15" customHeight="1" x14ac:dyDescent="0.35">
      <c r="A19" s="4"/>
      <c r="B19" s="12"/>
      <c r="C19" s="13"/>
      <c r="D19" s="6" t="s">
        <v>270</v>
      </c>
      <c r="E19" s="514" t="s">
        <v>43</v>
      </c>
      <c r="F19" s="515"/>
      <c r="G19" s="254"/>
      <c r="H19" s="7"/>
      <c r="I19" s="7"/>
      <c r="J19" s="7"/>
      <c r="K19" s="7"/>
      <c r="L19" s="10"/>
      <c r="M19" s="4"/>
    </row>
    <row r="20" spans="1:15" ht="32.15" customHeight="1" x14ac:dyDescent="0.35">
      <c r="A20" s="4"/>
      <c r="B20" s="12"/>
      <c r="C20" s="13"/>
      <c r="D20" s="6" t="s">
        <v>271</v>
      </c>
      <c r="E20" s="514" t="s">
        <v>44</v>
      </c>
      <c r="F20" s="515"/>
      <c r="G20" s="254"/>
      <c r="H20" s="7"/>
      <c r="I20" s="7"/>
      <c r="J20" s="7"/>
      <c r="K20" s="7"/>
      <c r="L20" s="10"/>
      <c r="M20" s="4"/>
    </row>
    <row r="21" spans="1:15" ht="32.15" customHeight="1" x14ac:dyDescent="0.35">
      <c r="A21" s="4"/>
      <c r="B21" s="12"/>
      <c r="C21" s="13"/>
      <c r="D21" s="6" t="s">
        <v>272</v>
      </c>
      <c r="E21" s="514" t="s">
        <v>45</v>
      </c>
      <c r="F21" s="515"/>
      <c r="G21" s="254"/>
      <c r="H21" s="7"/>
      <c r="I21" s="7"/>
      <c r="J21" s="7"/>
      <c r="K21" s="7"/>
      <c r="L21" s="10"/>
      <c r="M21" s="4"/>
    </row>
    <row r="22" spans="1:15" ht="32.15" customHeight="1" x14ac:dyDescent="0.35">
      <c r="A22" s="4"/>
      <c r="B22" s="12"/>
      <c r="C22" s="13"/>
      <c r="D22" s="6" t="s">
        <v>273</v>
      </c>
      <c r="E22" s="514" t="s">
        <v>46</v>
      </c>
      <c r="F22" s="515"/>
      <c r="G22" s="254"/>
      <c r="H22" s="7"/>
      <c r="I22" s="7"/>
      <c r="J22" s="7"/>
      <c r="K22" s="7"/>
      <c r="L22" s="10"/>
      <c r="M22" s="4"/>
    </row>
    <row r="23" spans="1:15" ht="32.15" customHeight="1" x14ac:dyDescent="0.35">
      <c r="A23" s="4"/>
      <c r="B23" s="12"/>
      <c r="C23" s="13"/>
      <c r="D23" s="6" t="s">
        <v>274</v>
      </c>
      <c r="E23" s="514" t="s">
        <v>47</v>
      </c>
      <c r="F23" s="515"/>
      <c r="G23" s="254"/>
      <c r="H23" s="7"/>
      <c r="I23" s="7"/>
      <c r="J23" s="7"/>
      <c r="K23" s="7"/>
      <c r="L23" s="10"/>
      <c r="M23" s="4"/>
    </row>
    <row r="24" spans="1:15" ht="30" customHeight="1" x14ac:dyDescent="0.35">
      <c r="A24" s="4"/>
      <c r="B24" s="12"/>
      <c r="C24" s="13"/>
      <c r="D24" s="13"/>
      <c r="E24" s="13"/>
      <c r="F24" s="13"/>
      <c r="G24" s="13"/>
      <c r="H24" s="13"/>
      <c r="I24" s="13"/>
      <c r="J24" s="13"/>
      <c r="K24" s="13"/>
      <c r="L24" s="21"/>
      <c r="M24" s="103"/>
    </row>
    <row r="25" spans="1:15" s="1" customFormat="1" ht="16.399999999999999" customHeight="1" x14ac:dyDescent="0.35">
      <c r="A25" s="102"/>
      <c r="B25" s="136"/>
      <c r="C25" s="112" t="s">
        <v>275</v>
      </c>
      <c r="D25" s="512" t="str">
        <f>_xlfn.CONCAT("Prosjektbeskrivelse: Innovasjonsprosjekt ",B1)</f>
        <v>Prosjektbeskrivelse: Innovasjonsprosjekt 2</v>
      </c>
      <c r="E25" s="513"/>
      <c r="F25" s="513"/>
      <c r="G25" s="513"/>
      <c r="H25" s="111"/>
      <c r="I25" s="111"/>
      <c r="J25" s="111"/>
      <c r="K25" s="111"/>
      <c r="L25" s="138"/>
      <c r="M25" s="102"/>
    </row>
    <row r="26" spans="1:15" s="1" customFormat="1" ht="32.25" customHeight="1" x14ac:dyDescent="0.35">
      <c r="A26" s="102"/>
      <c r="B26" s="139"/>
      <c r="C26" s="113"/>
      <c r="D26" s="511" t="s">
        <v>401</v>
      </c>
      <c r="E26" s="511"/>
      <c r="F26" s="511"/>
      <c r="G26" s="511"/>
      <c r="H26" s="511"/>
      <c r="I26" s="511"/>
      <c r="J26" s="511"/>
      <c r="K26" s="110"/>
      <c r="L26" s="62"/>
      <c r="M26" s="102"/>
    </row>
    <row r="27" spans="1:15" ht="50.15" customHeight="1" x14ac:dyDescent="0.35">
      <c r="B27" s="12"/>
      <c r="C27" s="13"/>
      <c r="D27" s="400" t="s">
        <v>276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5">
      <c r="B28" s="12"/>
      <c r="C28" s="13"/>
      <c r="D28" s="213"/>
      <c r="E28" s="401" t="s">
        <v>371</v>
      </c>
      <c r="F28" s="398"/>
      <c r="G28" s="518"/>
      <c r="H28" s="519"/>
      <c r="I28" s="519"/>
      <c r="J28" s="519"/>
      <c r="K28" s="482"/>
      <c r="L28" s="25"/>
      <c r="M28" s="472"/>
      <c r="N28" s="4"/>
      <c r="O28" s="4"/>
    </row>
    <row r="29" spans="1:15" ht="50.15" customHeight="1" x14ac:dyDescent="0.35">
      <c r="B29" s="12"/>
      <c r="C29" s="13"/>
      <c r="D29" s="400" t="s">
        <v>277</v>
      </c>
      <c r="E29" s="399" t="s">
        <v>222</v>
      </c>
      <c r="F29" s="397"/>
      <c r="G29" s="516"/>
      <c r="H29" s="517"/>
      <c r="I29" s="517"/>
      <c r="J29" s="517"/>
      <c r="K29" s="480"/>
      <c r="L29" s="25"/>
      <c r="M29" s="472" t="str">
        <f t="shared" si="0"/>
        <v/>
      </c>
    </row>
    <row r="30" spans="1:15" ht="75" customHeight="1" x14ac:dyDescent="0.35">
      <c r="B30" s="12"/>
      <c r="C30" s="13"/>
      <c r="D30" s="213"/>
      <c r="E30" s="401" t="s">
        <v>223</v>
      </c>
      <c r="F30" s="398"/>
      <c r="G30" s="518"/>
      <c r="H30" s="519"/>
      <c r="I30" s="519"/>
      <c r="J30" s="519"/>
      <c r="K30" s="482"/>
      <c r="L30" s="25"/>
      <c r="M30" s="472"/>
    </row>
    <row r="31" spans="1:15" ht="50.15" customHeight="1" x14ac:dyDescent="0.35">
      <c r="B31" s="12"/>
      <c r="C31" s="13"/>
      <c r="D31" s="400" t="s">
        <v>278</v>
      </c>
      <c r="E31" s="402" t="s">
        <v>224</v>
      </c>
      <c r="F31" s="397"/>
      <c r="G31" s="516"/>
      <c r="H31" s="517"/>
      <c r="I31" s="517"/>
      <c r="J31" s="517"/>
      <c r="K31" s="480"/>
      <c r="L31" s="25"/>
      <c r="M31" s="472" t="str">
        <f t="shared" si="0"/>
        <v/>
      </c>
    </row>
    <row r="32" spans="1:15" ht="75" customHeight="1" x14ac:dyDescent="0.35">
      <c r="B32" s="12"/>
      <c r="C32" s="13"/>
      <c r="D32" s="213"/>
      <c r="E32" s="401" t="s">
        <v>372</v>
      </c>
      <c r="F32" s="398"/>
      <c r="G32" s="518"/>
      <c r="H32" s="519"/>
      <c r="I32" s="519"/>
      <c r="J32" s="519"/>
      <c r="K32" s="482"/>
      <c r="L32" s="25"/>
      <c r="M32" s="472"/>
    </row>
    <row r="33" spans="2:16" ht="50.15" customHeight="1" x14ac:dyDescent="0.35">
      <c r="B33" s="12"/>
      <c r="C33" s="13"/>
      <c r="D33" s="400" t="s">
        <v>279</v>
      </c>
      <c r="E33" s="399" t="s">
        <v>225</v>
      </c>
      <c r="F33" s="397"/>
      <c r="G33" s="516"/>
      <c r="H33" s="517"/>
      <c r="I33" s="517"/>
      <c r="J33" s="517"/>
      <c r="K33" s="480"/>
      <c r="L33" s="25"/>
      <c r="M33" s="472" t="str">
        <f t="shared" si="0"/>
        <v/>
      </c>
    </row>
    <row r="34" spans="2:16" ht="75" customHeight="1" x14ac:dyDescent="0.35">
      <c r="B34" s="12"/>
      <c r="C34" s="13"/>
      <c r="D34" s="213"/>
      <c r="E34" s="401" t="s">
        <v>373</v>
      </c>
      <c r="F34" s="398"/>
      <c r="G34" s="518"/>
      <c r="H34" s="519"/>
      <c r="I34" s="519"/>
      <c r="J34" s="519"/>
      <c r="K34" s="482"/>
      <c r="L34" s="25"/>
      <c r="M34" s="472"/>
    </row>
    <row r="35" spans="2:16" ht="50.15" customHeight="1" x14ac:dyDescent="0.35">
      <c r="B35" s="12"/>
      <c r="C35" s="13"/>
      <c r="D35" s="400" t="s">
        <v>280</v>
      </c>
      <c r="E35" s="399" t="s">
        <v>226</v>
      </c>
      <c r="F35" s="397"/>
      <c r="G35" s="516"/>
      <c r="H35" s="517"/>
      <c r="I35" s="517"/>
      <c r="J35" s="517"/>
      <c r="K35" s="480"/>
      <c r="L35" s="25"/>
      <c r="M35" s="472" t="str">
        <f t="shared" si="0"/>
        <v/>
      </c>
    </row>
    <row r="36" spans="2:16" ht="75" customHeight="1" x14ac:dyDescent="0.35">
      <c r="B36" s="12"/>
      <c r="C36" s="13"/>
      <c r="D36" s="213"/>
      <c r="E36" s="401" t="s">
        <v>227</v>
      </c>
      <c r="F36" s="398"/>
      <c r="G36" s="518"/>
      <c r="H36" s="519"/>
      <c r="I36" s="519"/>
      <c r="J36" s="519"/>
      <c r="K36" s="482"/>
      <c r="L36" s="25"/>
      <c r="M36" s="472"/>
    </row>
    <row r="37" spans="2:16" ht="50.15" customHeight="1" x14ac:dyDescent="0.35">
      <c r="B37" s="12"/>
      <c r="C37" s="13"/>
      <c r="D37" s="400" t="s">
        <v>281</v>
      </c>
      <c r="E37" s="399" t="s">
        <v>228</v>
      </c>
      <c r="F37" s="397"/>
      <c r="G37" s="516"/>
      <c r="H37" s="517"/>
      <c r="I37" s="517"/>
      <c r="J37" s="517"/>
      <c r="K37" s="480"/>
      <c r="L37" s="25"/>
      <c r="M37" s="472" t="str">
        <f t="shared" si="0"/>
        <v/>
      </c>
    </row>
    <row r="38" spans="2:16" ht="75" customHeight="1" x14ac:dyDescent="0.35">
      <c r="B38" s="12"/>
      <c r="C38" s="13"/>
      <c r="D38" s="213"/>
      <c r="E38" s="401" t="s">
        <v>229</v>
      </c>
      <c r="F38" s="398"/>
      <c r="G38" s="518"/>
      <c r="H38" s="519"/>
      <c r="I38" s="519"/>
      <c r="J38" s="519"/>
      <c r="K38" s="482"/>
      <c r="L38" s="25"/>
      <c r="M38" s="472"/>
    </row>
    <row r="39" spans="2:16" ht="50.15" customHeight="1" x14ac:dyDescent="0.35">
      <c r="B39" s="12"/>
      <c r="C39" s="13"/>
      <c r="D39" s="400" t="s">
        <v>282</v>
      </c>
      <c r="E39" s="399" t="s">
        <v>230</v>
      </c>
      <c r="F39" s="397"/>
      <c r="G39" s="516"/>
      <c r="H39" s="517"/>
      <c r="I39" s="517"/>
      <c r="J39" s="517"/>
      <c r="K39" s="480"/>
      <c r="L39" s="25"/>
      <c r="M39" s="472" t="str">
        <f t="shared" si="0"/>
        <v/>
      </c>
    </row>
    <row r="40" spans="2:16" ht="75" customHeight="1" x14ac:dyDescent="0.35">
      <c r="B40" s="12"/>
      <c r="C40" s="13"/>
      <c r="D40" s="213"/>
      <c r="E40" s="401" t="s">
        <v>231</v>
      </c>
      <c r="F40" s="398"/>
      <c r="G40" s="518"/>
      <c r="H40" s="519"/>
      <c r="I40" s="519"/>
      <c r="J40" s="519"/>
      <c r="K40" s="482"/>
      <c r="L40" s="25"/>
      <c r="M40" s="472"/>
    </row>
    <row r="41" spans="2:16" ht="30" customHeight="1" x14ac:dyDescent="0.35">
      <c r="B41" s="12"/>
      <c r="C41" s="13"/>
      <c r="D41" s="400" t="s">
        <v>283</v>
      </c>
      <c r="E41" s="399" t="s">
        <v>232</v>
      </c>
      <c r="F41" s="397"/>
      <c r="G41" s="516"/>
      <c r="H41" s="517"/>
      <c r="I41" s="517"/>
      <c r="J41" s="517"/>
      <c r="K41" s="480"/>
      <c r="L41" s="265"/>
      <c r="M41" s="472" t="str">
        <f t="shared" si="0"/>
        <v/>
      </c>
      <c r="N41" s="262"/>
      <c r="O41" s="262"/>
      <c r="P41" s="262"/>
    </row>
    <row r="42" spans="2:16" ht="92.25" customHeight="1" x14ac:dyDescent="0.35">
      <c r="B42" s="12"/>
      <c r="C42" s="13"/>
      <c r="D42" s="212"/>
      <c r="E42" s="525" t="s">
        <v>233</v>
      </c>
      <c r="F42" s="526"/>
      <c r="G42" s="518"/>
      <c r="H42" s="519"/>
      <c r="I42" s="519"/>
      <c r="J42" s="519"/>
      <c r="K42" s="482"/>
      <c r="L42" s="265"/>
      <c r="M42" s="472"/>
      <c r="N42" s="262"/>
      <c r="O42" s="262"/>
      <c r="P42" s="262"/>
    </row>
    <row r="43" spans="2:16" ht="30" customHeight="1" x14ac:dyDescent="0.35">
      <c r="B43" s="12"/>
      <c r="C43" s="13"/>
      <c r="D43" s="256"/>
      <c r="E43" s="256"/>
      <c r="F43" s="256"/>
      <c r="G43" s="256"/>
      <c r="H43" s="256"/>
      <c r="I43" s="256"/>
      <c r="J43" s="256"/>
      <c r="K43" s="270"/>
      <c r="L43" s="265"/>
      <c r="M43" s="262"/>
      <c r="N43" s="262"/>
      <c r="O43" s="262"/>
      <c r="P43" s="262"/>
    </row>
    <row r="44" spans="2:16" ht="15" customHeight="1" x14ac:dyDescent="0.35">
      <c r="B44" s="98"/>
      <c r="C44" s="112" t="s">
        <v>284</v>
      </c>
      <c r="D44" s="522" t="str">
        <f>_xlfn.CONCAT("Samarbeidspartnere i innovasjonsprosjekt ",B1)</f>
        <v>Samarbeidspartnere i innovasjonsprosjekt 2</v>
      </c>
      <c r="E44" s="523"/>
      <c r="F44" s="523"/>
      <c r="G44" s="523"/>
      <c r="H44" s="271"/>
      <c r="I44" s="271"/>
      <c r="J44" s="271"/>
      <c r="K44" s="272"/>
      <c r="L44" s="266"/>
      <c r="M44" s="262"/>
      <c r="N44" s="262"/>
      <c r="O44" s="262"/>
      <c r="P44" s="262"/>
    </row>
    <row r="45" spans="2:16" ht="18.649999999999999" customHeight="1" x14ac:dyDescent="0.35">
      <c r="B45" s="140"/>
      <c r="C45" s="113"/>
      <c r="D45" s="473" t="s">
        <v>374</v>
      </c>
      <c r="E45" s="473"/>
      <c r="F45" s="473"/>
      <c r="G45" s="473"/>
      <c r="H45" s="473"/>
      <c r="I45" s="473"/>
      <c r="J45" s="473"/>
      <c r="K45" s="273"/>
      <c r="L45" s="267"/>
      <c r="M45" s="262"/>
      <c r="N45" s="262"/>
      <c r="O45" s="262"/>
      <c r="P45" s="262"/>
    </row>
    <row r="46" spans="2:16" ht="75" customHeight="1" x14ac:dyDescent="0.35">
      <c r="B46" s="12"/>
      <c r="C46" s="13"/>
      <c r="D46" s="474"/>
      <c r="E46" s="475"/>
      <c r="F46" s="475"/>
      <c r="G46" s="475"/>
      <c r="H46" s="475"/>
      <c r="I46" s="475"/>
      <c r="J46" s="476"/>
      <c r="K46" s="259"/>
      <c r="L46" s="264"/>
      <c r="M46" s="262"/>
      <c r="N46" s="262"/>
      <c r="O46" s="262"/>
      <c r="P46" s="262"/>
    </row>
    <row r="47" spans="2:16" ht="30" customHeight="1" x14ac:dyDescent="0.35">
      <c r="B47" s="12"/>
      <c r="C47" s="13"/>
      <c r="D47" s="11"/>
      <c r="E47" s="7"/>
      <c r="F47" s="7"/>
      <c r="G47" s="220"/>
      <c r="H47" s="7"/>
      <c r="I47" s="259"/>
      <c r="J47" s="259"/>
      <c r="K47" s="259"/>
      <c r="L47" s="264"/>
      <c r="M47" s="262"/>
      <c r="N47" s="262"/>
      <c r="O47" s="262"/>
      <c r="P47" s="262"/>
    </row>
    <row r="48" spans="2:16" ht="39" customHeight="1" x14ac:dyDescent="0.3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5">
      <c r="B49" s="12"/>
      <c r="C49" s="13"/>
      <c r="D49" s="11"/>
      <c r="E49" s="7"/>
      <c r="F49" s="7"/>
      <c r="G49" s="7"/>
      <c r="H49" s="7"/>
      <c r="I49" s="259"/>
      <c r="J49" s="259"/>
      <c r="K49" s="259"/>
      <c r="L49" s="264"/>
      <c r="M49" s="262"/>
      <c r="N49" s="262"/>
      <c r="O49" s="262"/>
      <c r="P49" s="262"/>
    </row>
    <row r="50" spans="2:16" ht="32.25" customHeight="1" x14ac:dyDescent="0.35">
      <c r="B50" s="12"/>
      <c r="C50" s="13"/>
      <c r="D50" s="477" t="s">
        <v>285</v>
      </c>
      <c r="E50" s="478"/>
      <c r="F50" s="479"/>
      <c r="G50" s="168"/>
      <c r="H50" s="477" t="s">
        <v>286</v>
      </c>
      <c r="I50" s="478"/>
      <c r="J50" s="478"/>
      <c r="K50" s="479"/>
      <c r="L50" s="264"/>
      <c r="M50" s="262"/>
      <c r="N50" s="262"/>
      <c r="O50" s="262"/>
      <c r="P50" s="262"/>
    </row>
    <row r="51" spans="2:16" ht="105" customHeight="1" x14ac:dyDescent="0.35">
      <c r="B51" s="12"/>
      <c r="C51" s="13"/>
      <c r="D51" s="483" t="s">
        <v>399</v>
      </c>
      <c r="E51" s="484"/>
      <c r="F51" s="485"/>
      <c r="G51" s="168"/>
      <c r="H51" s="483" t="s">
        <v>394</v>
      </c>
      <c r="I51" s="484"/>
      <c r="J51" s="484"/>
      <c r="K51" s="485"/>
      <c r="L51" s="264"/>
      <c r="M51" s="262"/>
      <c r="N51" s="262"/>
      <c r="O51" s="262"/>
      <c r="P51" s="262"/>
    </row>
    <row r="52" spans="2:16" ht="32.15" customHeight="1" x14ac:dyDescent="0.35">
      <c r="B52" s="12"/>
      <c r="C52" s="13"/>
      <c r="D52" s="281" t="s">
        <v>287</v>
      </c>
      <c r="E52" s="282" t="s">
        <v>48</v>
      </c>
      <c r="F52" s="280"/>
      <c r="G52" s="168"/>
      <c r="H52" s="224" t="s">
        <v>78</v>
      </c>
      <c r="I52" s="116"/>
      <c r="J52" s="13"/>
      <c r="K52" s="222"/>
      <c r="L52" s="264"/>
      <c r="M52" s="262"/>
      <c r="N52" s="262"/>
      <c r="O52" s="262"/>
      <c r="P52" s="262"/>
    </row>
    <row r="53" spans="2:16" ht="32.15" customHeight="1" x14ac:dyDescent="0.35">
      <c r="B53" s="12"/>
      <c r="C53" s="13"/>
      <c r="D53" s="281" t="s">
        <v>288</v>
      </c>
      <c r="E53" s="282" t="s">
        <v>49</v>
      </c>
      <c r="F53" s="252"/>
      <c r="G53" s="168"/>
      <c r="H53" s="488" t="s">
        <v>289</v>
      </c>
      <c r="I53" s="490" t="s">
        <v>376</v>
      </c>
      <c r="J53" s="491"/>
      <c r="K53" s="494"/>
      <c r="L53" s="264"/>
      <c r="M53" s="262"/>
      <c r="N53" s="262"/>
      <c r="O53" s="262"/>
    </row>
    <row r="54" spans="2:16" ht="32.15" customHeight="1" x14ac:dyDescent="0.35">
      <c r="B54" s="12"/>
      <c r="C54" s="13"/>
      <c r="D54" s="281" t="s">
        <v>290</v>
      </c>
      <c r="E54" s="282" t="s">
        <v>50</v>
      </c>
      <c r="F54" s="252"/>
      <c r="G54" s="168"/>
      <c r="H54" s="489"/>
      <c r="I54" s="492"/>
      <c r="J54" s="493"/>
      <c r="K54" s="495"/>
      <c r="L54" s="264"/>
      <c r="M54" s="262"/>
      <c r="N54" s="262"/>
      <c r="O54" s="262"/>
    </row>
    <row r="55" spans="2:16" ht="32.15" customHeight="1" x14ac:dyDescent="0.35">
      <c r="B55" s="12"/>
      <c r="C55" s="13"/>
      <c r="D55" s="281" t="s">
        <v>291</v>
      </c>
      <c r="E55" s="282" t="s">
        <v>52</v>
      </c>
      <c r="F55" s="252"/>
      <c r="G55" s="255"/>
      <c r="H55" s="488" t="s">
        <v>292</v>
      </c>
      <c r="I55" s="490" t="s">
        <v>379</v>
      </c>
      <c r="J55" s="491"/>
      <c r="K55" s="480"/>
      <c r="L55" s="264"/>
      <c r="M55" s="262"/>
      <c r="N55" s="262"/>
      <c r="O55" s="262"/>
    </row>
    <row r="56" spans="2:16" ht="41.25" customHeight="1" x14ac:dyDescent="0.35">
      <c r="B56" s="12"/>
      <c r="C56" s="13"/>
      <c r="D56" s="281" t="s">
        <v>293</v>
      </c>
      <c r="E56" s="282" t="s">
        <v>57</v>
      </c>
      <c r="F56" s="252"/>
      <c r="G56" s="168"/>
      <c r="H56" s="496"/>
      <c r="I56" s="497"/>
      <c r="J56" s="498"/>
      <c r="K56" s="481"/>
      <c r="L56" s="264"/>
      <c r="M56" s="262"/>
      <c r="N56" s="262"/>
      <c r="O56" s="262"/>
    </row>
    <row r="57" spans="2:16" ht="44.25" customHeight="1" x14ac:dyDescent="0.35">
      <c r="B57" s="12"/>
      <c r="C57" s="13"/>
      <c r="D57" s="453" t="s">
        <v>294</v>
      </c>
      <c r="E57" s="284" t="s">
        <v>58</v>
      </c>
      <c r="F57" s="285"/>
      <c r="G57" s="168"/>
      <c r="H57" s="489"/>
      <c r="I57" s="492"/>
      <c r="J57" s="493"/>
      <c r="K57" s="482"/>
      <c r="L57" s="264"/>
      <c r="M57" s="262"/>
      <c r="N57" s="262"/>
      <c r="O57" s="262"/>
    </row>
    <row r="58" spans="2:16" ht="20.25" customHeight="1" x14ac:dyDescent="0.35">
      <c r="B58" s="12"/>
      <c r="C58" s="13"/>
      <c r="D58" s="287" t="s">
        <v>51</v>
      </c>
      <c r="E58" s="288"/>
      <c r="F58" s="289"/>
      <c r="G58" s="168"/>
      <c r="H58" s="224"/>
      <c r="I58" s="116"/>
      <c r="J58" s="13"/>
      <c r="K58" s="222"/>
      <c r="L58" s="10"/>
    </row>
    <row r="59" spans="2:16" ht="15" customHeight="1" x14ac:dyDescent="0.35">
      <c r="B59" s="12"/>
      <c r="C59" s="13"/>
      <c r="D59" s="290"/>
      <c r="E59" s="386" t="s">
        <v>201</v>
      </c>
      <c r="F59" s="387" t="s">
        <v>202</v>
      </c>
      <c r="G59" s="168"/>
      <c r="H59" s="224" t="s">
        <v>79</v>
      </c>
      <c r="I59" s="116"/>
      <c r="J59" s="13"/>
      <c r="K59" s="222"/>
      <c r="L59" s="10"/>
    </row>
    <row r="60" spans="2:16" ht="34.4" customHeight="1" x14ac:dyDescent="0.35">
      <c r="B60" s="12"/>
      <c r="C60" s="13"/>
      <c r="D60" s="292" t="s">
        <v>295</v>
      </c>
      <c r="E60" s="286"/>
      <c r="F60" s="279"/>
      <c r="G60" s="168"/>
      <c r="H60" s="281" t="s">
        <v>296</v>
      </c>
      <c r="I60" s="486" t="s">
        <v>377</v>
      </c>
      <c r="J60" s="487"/>
      <c r="K60" s="295"/>
      <c r="L60" s="10"/>
    </row>
    <row r="61" spans="2:16" ht="45" customHeight="1" x14ac:dyDescent="0.35">
      <c r="B61" s="12"/>
      <c r="C61" s="13"/>
      <c r="D61" s="293" t="s">
        <v>297</v>
      </c>
      <c r="E61" s="251"/>
      <c r="F61" s="252"/>
      <c r="G61" s="168"/>
      <c r="H61" s="453" t="s">
        <v>298</v>
      </c>
      <c r="I61" s="499" t="s">
        <v>395</v>
      </c>
      <c r="J61" s="491"/>
      <c r="K61" s="295"/>
      <c r="L61" s="10"/>
      <c r="M61" s="262"/>
      <c r="N61" s="262"/>
      <c r="O61" s="262"/>
    </row>
    <row r="62" spans="2:16" ht="34.4" customHeight="1" x14ac:dyDescent="0.35">
      <c r="B62" s="12"/>
      <c r="C62" s="13"/>
      <c r="D62" s="293" t="s">
        <v>299</v>
      </c>
      <c r="E62" s="251"/>
      <c r="F62" s="252"/>
      <c r="G62" s="168"/>
      <c r="H62" s="488" t="s">
        <v>300</v>
      </c>
      <c r="I62" s="490" t="s">
        <v>378</v>
      </c>
      <c r="J62" s="491"/>
      <c r="K62" s="480"/>
      <c r="L62" s="10"/>
      <c r="M62" s="262"/>
      <c r="N62" s="262"/>
      <c r="O62" s="262"/>
    </row>
    <row r="63" spans="2:16" ht="34.4" customHeight="1" x14ac:dyDescent="0.35">
      <c r="B63" s="12"/>
      <c r="C63" s="13"/>
      <c r="D63" s="294" t="s">
        <v>301</v>
      </c>
      <c r="E63" s="251"/>
      <c r="F63" s="252"/>
      <c r="G63" s="168"/>
      <c r="H63" s="496"/>
      <c r="I63" s="497"/>
      <c r="J63" s="498"/>
      <c r="K63" s="481"/>
      <c r="L63" s="10"/>
      <c r="M63" s="262"/>
      <c r="N63" s="262"/>
      <c r="O63" s="262"/>
    </row>
    <row r="64" spans="2:16" ht="34.4" customHeight="1" x14ac:dyDescent="0.35">
      <c r="B64" s="12"/>
      <c r="C64" s="13"/>
      <c r="D64" s="294" t="s">
        <v>380</v>
      </c>
      <c r="E64" s="251"/>
      <c r="F64" s="252"/>
      <c r="G64" s="168"/>
      <c r="H64" s="489"/>
      <c r="I64" s="492"/>
      <c r="J64" s="493"/>
      <c r="K64" s="482"/>
      <c r="L64" s="10"/>
      <c r="M64" s="262"/>
      <c r="N64" s="262"/>
      <c r="O64" s="262"/>
    </row>
    <row r="65" spans="2:15" ht="15" thickBot="1" x14ac:dyDescent="0.4">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5">
      <c r="B66" s="12"/>
      <c r="C66" s="13"/>
      <c r="D66" s="13"/>
      <c r="E66" s="13"/>
      <c r="F66" s="209"/>
      <c r="G66" s="210"/>
      <c r="H66" s="209"/>
      <c r="I66" s="256"/>
      <c r="J66" s="13"/>
      <c r="K66" s="13"/>
      <c r="L66" s="21"/>
      <c r="M66" s="262"/>
      <c r="N66" s="262"/>
      <c r="O66" s="262"/>
    </row>
    <row r="67" spans="2:15" ht="20.149999999999999" customHeight="1" x14ac:dyDescent="0.35">
      <c r="B67" s="98"/>
      <c r="C67" s="112" t="s">
        <v>302</v>
      </c>
      <c r="D67" s="512" t="str">
        <f>_xlfn.CONCAT("Budsjett for innovasjonsprosjekt ",B1)</f>
        <v>Budsjett for innovasjonsprosjekt 2</v>
      </c>
      <c r="E67" s="513"/>
      <c r="F67" s="513"/>
      <c r="G67" s="513"/>
      <c r="H67" s="115"/>
      <c r="I67" s="257"/>
      <c r="J67" s="115"/>
      <c r="K67" s="100"/>
      <c r="L67" s="101"/>
      <c r="M67" s="262"/>
      <c r="N67" s="262"/>
      <c r="O67" s="262"/>
    </row>
    <row r="68" spans="2:15" s="1" customFormat="1" ht="27" customHeight="1" x14ac:dyDescent="0.35">
      <c r="B68" s="140"/>
      <c r="C68" s="113"/>
      <c r="D68" s="511" t="s">
        <v>385</v>
      </c>
      <c r="E68" s="511"/>
      <c r="F68" s="511"/>
      <c r="G68" s="511"/>
      <c r="H68" s="511"/>
      <c r="I68" s="511"/>
      <c r="J68" s="511"/>
      <c r="K68" s="117"/>
      <c r="L68" s="114"/>
      <c r="M68" s="263"/>
      <c r="N68" s="263"/>
      <c r="O68" s="263"/>
    </row>
    <row r="69" spans="2:15" x14ac:dyDescent="0.35">
      <c r="B69" s="14"/>
      <c r="C69" s="11"/>
      <c r="D69" s="11"/>
      <c r="E69" s="7"/>
      <c r="F69" s="7"/>
      <c r="G69" s="258"/>
      <c r="H69" s="259"/>
      <c r="I69" s="259"/>
      <c r="J69" s="259"/>
      <c r="K69" s="7"/>
      <c r="L69" s="10"/>
      <c r="M69" s="262"/>
      <c r="N69" s="262"/>
      <c r="O69" s="262"/>
    </row>
    <row r="70" spans="2:15" x14ac:dyDescent="0.35">
      <c r="B70" s="14"/>
      <c r="C70" s="11"/>
      <c r="D70" s="11"/>
      <c r="E70" s="11"/>
      <c r="F70" s="7"/>
      <c r="G70" s="391"/>
      <c r="H70" s="392" t="s">
        <v>85</v>
      </c>
      <c r="I70" s="392"/>
      <c r="J70" s="393"/>
      <c r="K70" s="7"/>
      <c r="L70" s="10"/>
      <c r="M70" s="262"/>
      <c r="N70" s="262"/>
      <c r="O70" s="262"/>
    </row>
    <row r="71" spans="2:15" ht="29" x14ac:dyDescent="0.35">
      <c r="B71" s="14"/>
      <c r="C71" s="11"/>
      <c r="D71" s="11"/>
      <c r="E71" s="11"/>
      <c r="F71" s="118" t="s">
        <v>54</v>
      </c>
      <c r="G71" s="118" t="s">
        <v>149</v>
      </c>
      <c r="H71" s="260" t="s">
        <v>80</v>
      </c>
      <c r="I71" s="260" t="s">
        <v>59</v>
      </c>
      <c r="J71" s="118" t="s">
        <v>62</v>
      </c>
      <c r="K71" s="7"/>
      <c r="L71" s="10"/>
      <c r="M71" s="262"/>
      <c r="N71" s="262"/>
      <c r="O71" s="262"/>
    </row>
    <row r="72" spans="2:15" ht="40" customHeight="1" x14ac:dyDescent="0.35">
      <c r="B72" s="14"/>
      <c r="C72" s="11"/>
      <c r="D72" s="11"/>
      <c r="E72" s="11"/>
      <c r="F72" s="119" t="s">
        <v>83</v>
      </c>
      <c r="G72" s="119" t="str">
        <f>_xlfn.CONCAT("Sum fra seksjon P",B1, ".5")</f>
        <v>Sum fra seksjon P2.5</v>
      </c>
      <c r="H72" s="261" t="str">
        <f>_xlfn.CONCAT("Sum fra seksjon P",B1, ".6")</f>
        <v>Sum fra seksjon P2.6</v>
      </c>
      <c r="I72" s="261" t="s">
        <v>81</v>
      </c>
      <c r="J72" s="119" t="s">
        <v>375</v>
      </c>
      <c r="K72" s="7"/>
      <c r="L72" s="10"/>
      <c r="M72" s="262"/>
      <c r="N72" s="262"/>
      <c r="O72" s="262"/>
    </row>
    <row r="73" spans="2:15" ht="23.25" customHeight="1" x14ac:dyDescent="0.3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4">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24" priority="6">
      <formula>NOT(M8="")</formula>
    </cfRule>
  </conditionalFormatting>
  <conditionalFormatting sqref="M25:M26">
    <cfRule type="expression" dxfId="23" priority="5">
      <formula>NOT(M25="")</formula>
    </cfRule>
  </conditionalFormatting>
  <conditionalFormatting sqref="D12:J12">
    <cfRule type="expression" dxfId="22" priority="1">
      <formula>OR(ISBLANK($G$9),$G$9="nei")</formula>
    </cfRule>
  </conditionalFormatting>
  <conditionalFormatting sqref="M27 M29 M31">
    <cfRule type="expression" dxfId="21" priority="4">
      <formula>NOT(M27="")</formula>
    </cfRule>
  </conditionalFormatting>
  <conditionalFormatting sqref="M35 M37 M39 M41">
    <cfRule type="expression" dxfId="20" priority="3">
      <formula>NOT(M35="")</formula>
    </cfRule>
  </conditionalFormatting>
  <conditionalFormatting sqref="B42:E42 B2:L3 B12:L28 B11:E11 G11:L11 B43:L74 B5:L10 B4:E4 L4 B29:F41 G29:L42">
    <cfRule type="expression" dxfId="19" priority="2">
      <formula>NOT(CELL("protect",B2))</formula>
    </cfRule>
  </conditionalFormatting>
  <dataValidations count="3">
    <dataValidation type="list" allowBlank="1" showInputMessage="1" showErrorMessage="1" errorTitle="Ugyldig inntasting" error="Skriv Ja eller Nei i svar-cellen" sqref="G16:G23" xr:uid="{62AE960B-6B73-45A4-81E7-50D574B81AD3}">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47919AF-6C75-4308-BCAD-4C81CA8BBF60}">
      <formula1>-999000000000</formula1>
      <formula2>999000000000</formula2>
    </dataValidation>
    <dataValidation type="list" allowBlank="1" showInputMessage="1" showErrorMessage="1" error="Besvares med Ja eller Nei" sqref="G9" xr:uid="{3B104CCA-6CF8-471E-B8CA-C1EBDE783F46}">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style="4" customWidth="1"/>
    <col min="13" max="13" width="16.1796875" customWidth="1"/>
    <col min="14" max="14" width="2.81640625" customWidth="1"/>
  </cols>
  <sheetData>
    <row r="1" spans="1:13" ht="14.25" customHeight="1" thickBot="1" x14ac:dyDescent="0.4">
      <c r="B1" s="2">
        <v>3</v>
      </c>
    </row>
    <row r="2" spans="1:13" ht="21" x14ac:dyDescent="0.5">
      <c r="B2" s="128"/>
      <c r="C2" s="129" t="str">
        <f>_xlfn.CONCAT("Innovasjonsprosjekt ", B1, ": ",G8)</f>
        <v xml:space="preserve">Innovasjonsprosjekt 3: </v>
      </c>
      <c r="D2" s="130"/>
      <c r="E2" s="131"/>
      <c r="F2" s="130"/>
      <c r="G2" s="130"/>
      <c r="H2" s="130"/>
      <c r="I2" s="130"/>
      <c r="J2" s="130"/>
      <c r="K2" s="130"/>
      <c r="L2" s="132"/>
    </row>
    <row r="3" spans="1:13" ht="21" x14ac:dyDescent="0.5">
      <c r="A3" s="4"/>
      <c r="B3" s="133"/>
      <c r="C3" s="23"/>
      <c r="D3" s="23"/>
      <c r="E3" s="500" t="s">
        <v>76</v>
      </c>
      <c r="F3" s="501"/>
      <c r="G3" s="501"/>
      <c r="H3" s="501"/>
      <c r="I3" s="501"/>
      <c r="J3" s="501"/>
      <c r="K3" s="501"/>
      <c r="L3" s="134"/>
      <c r="M3" s="4"/>
    </row>
    <row r="4" spans="1:13" ht="21" customHeight="1" x14ac:dyDescent="0.5">
      <c r="A4" s="4"/>
      <c r="B4" s="133"/>
      <c r="C4" s="23"/>
      <c r="D4" s="23"/>
      <c r="E4" s="500" t="s">
        <v>400</v>
      </c>
      <c r="F4" s="500"/>
      <c r="G4" s="500"/>
      <c r="H4" s="500"/>
      <c r="I4" s="500"/>
      <c r="J4" s="500"/>
      <c r="K4" s="500"/>
      <c r="L4" s="134"/>
      <c r="M4" s="4"/>
    </row>
    <row r="5" spans="1:13" ht="21" x14ac:dyDescent="0.5">
      <c r="A5" s="4"/>
      <c r="B5" s="133"/>
      <c r="C5" s="23"/>
      <c r="D5" s="23"/>
      <c r="E5" s="500"/>
      <c r="F5" s="500"/>
      <c r="G5" s="500"/>
      <c r="H5" s="500"/>
      <c r="I5" s="500"/>
      <c r="J5" s="454"/>
      <c r="K5" s="454"/>
      <c r="L5" s="134"/>
      <c r="M5" s="4"/>
    </row>
    <row r="6" spans="1:13" s="1" customFormat="1" ht="22" customHeight="1" x14ac:dyDescent="0.35">
      <c r="A6" s="102"/>
      <c r="B6" s="135"/>
      <c r="C6" s="26"/>
      <c r="D6" s="26"/>
      <c r="E6" s="27"/>
      <c r="F6" s="27"/>
      <c r="G6" s="27"/>
      <c r="H6" s="28"/>
      <c r="I6" s="28"/>
      <c r="J6" s="28"/>
      <c r="K6" s="24"/>
      <c r="L6" s="25"/>
      <c r="M6" s="4"/>
    </row>
    <row r="7" spans="1:13" ht="20.65" customHeight="1" x14ac:dyDescent="0.35">
      <c r="A7" s="4"/>
      <c r="B7" s="136"/>
      <c r="C7" s="112" t="s">
        <v>320</v>
      </c>
      <c r="D7" s="112" t="s">
        <v>77</v>
      </c>
      <c r="E7" s="105"/>
      <c r="F7" s="99"/>
      <c r="G7" s="99"/>
      <c r="H7" s="99"/>
      <c r="I7" s="99"/>
      <c r="J7" s="99"/>
      <c r="K7" s="106"/>
      <c r="L7" s="137"/>
      <c r="M7" s="4"/>
    </row>
    <row r="8" spans="1:13" ht="32.15" customHeight="1" x14ac:dyDescent="0.35">
      <c r="A8" s="4"/>
      <c r="B8" s="12"/>
      <c r="C8" s="13"/>
      <c r="D8" s="6" t="s">
        <v>321</v>
      </c>
      <c r="E8" s="502" t="s">
        <v>367</v>
      </c>
      <c r="F8" s="503"/>
      <c r="G8" s="504"/>
      <c r="H8" s="504"/>
      <c r="I8" s="504"/>
      <c r="J8" s="504"/>
      <c r="K8" s="109"/>
      <c r="L8" s="25"/>
      <c r="M8" s="103" t="str">
        <f>IF(LEN(G8)-LEN(SUBSTITUTE(G8," ",""))&gt;100,_xlfn.CONCAT("Du har skrevet ",LEN(G8)-LEN(SUBSTITUTE(G8," ",""))," ord. Forsøk å korte ned."),"")</f>
        <v/>
      </c>
    </row>
    <row r="9" spans="1:13" ht="32.15" customHeight="1" x14ac:dyDescent="0.35">
      <c r="A9" s="4"/>
      <c r="B9" s="12"/>
      <c r="C9" s="13"/>
      <c r="D9" s="6" t="s">
        <v>322</v>
      </c>
      <c r="E9" s="505" t="s">
        <v>368</v>
      </c>
      <c r="F9" s="506"/>
      <c r="G9" s="507"/>
      <c r="H9" s="508"/>
      <c r="I9" s="508"/>
      <c r="J9" s="509"/>
      <c r="K9" s="24"/>
      <c r="L9" s="25"/>
      <c r="M9" s="103"/>
    </row>
    <row r="10" spans="1:13" ht="32.15" customHeight="1" x14ac:dyDescent="0.35">
      <c r="A10" s="4"/>
      <c r="B10" s="12"/>
      <c r="C10" s="13"/>
      <c r="D10" s="6" t="s">
        <v>323</v>
      </c>
      <c r="E10" s="505" t="s">
        <v>369</v>
      </c>
      <c r="F10" s="506"/>
      <c r="G10" s="510"/>
      <c r="H10" s="508"/>
      <c r="I10" s="508"/>
      <c r="J10" s="509"/>
      <c r="K10" s="24"/>
      <c r="L10" s="25"/>
      <c r="M10" s="103"/>
    </row>
    <row r="11" spans="1:13" ht="81.75" customHeight="1" x14ac:dyDescent="0.35">
      <c r="A11" s="4"/>
      <c r="B11" s="12"/>
      <c r="C11" s="13"/>
      <c r="D11" s="6" t="s">
        <v>324</v>
      </c>
      <c r="E11" s="505" t="s">
        <v>383</v>
      </c>
      <c r="F11" s="506"/>
      <c r="G11" s="507"/>
      <c r="H11" s="508"/>
      <c r="I11" s="508"/>
      <c r="J11" s="509"/>
      <c r="K11" s="441" t="s">
        <v>384</v>
      </c>
      <c r="L11" s="25"/>
      <c r="M11" s="103"/>
    </row>
    <row r="12" spans="1:13" ht="70" customHeight="1" x14ac:dyDescent="0.35">
      <c r="A12" s="4"/>
      <c r="B12" s="12"/>
      <c r="C12" s="13"/>
      <c r="D12" s="6" t="s">
        <v>325</v>
      </c>
      <c r="E12" s="520" t="s">
        <v>370</v>
      </c>
      <c r="F12" s="521"/>
      <c r="G12" s="527"/>
      <c r="H12" s="524"/>
      <c r="I12" s="524"/>
      <c r="J12" s="524"/>
      <c r="K12" s="24"/>
      <c r="L12" s="25"/>
      <c r="M12" s="103"/>
    </row>
    <row r="13" spans="1:13" ht="30" customHeight="1" x14ac:dyDescent="0.35">
      <c r="A13" s="4"/>
      <c r="B13" s="12"/>
      <c r="C13" s="13"/>
      <c r="D13" s="107"/>
      <c r="E13" s="108"/>
      <c r="F13" s="108"/>
      <c r="G13" s="24"/>
      <c r="H13" s="24"/>
      <c r="I13" s="24"/>
      <c r="J13" s="24"/>
      <c r="K13" s="24"/>
      <c r="L13" s="25"/>
      <c r="M13" s="103"/>
    </row>
    <row r="14" spans="1:13" s="1" customFormat="1" ht="15.5" x14ac:dyDescent="0.35">
      <c r="A14" s="102"/>
      <c r="B14" s="136"/>
      <c r="C14" s="112" t="s">
        <v>326</v>
      </c>
      <c r="D14" s="512" t="str">
        <f>_xlfn.CONCAT("Tema for innovasjonsprosjekt ",B1)</f>
        <v>Tema for innovasjonsprosjekt 3</v>
      </c>
      <c r="E14" s="513"/>
      <c r="F14" s="513"/>
      <c r="G14" s="513"/>
      <c r="H14" s="111"/>
      <c r="I14" s="111"/>
      <c r="J14" s="111"/>
      <c r="K14" s="111"/>
      <c r="L14" s="138"/>
      <c r="M14" s="102"/>
    </row>
    <row r="15" spans="1:13" s="1" customFormat="1" ht="15.5" x14ac:dyDescent="0.35">
      <c r="A15" s="102"/>
      <c r="B15" s="139"/>
      <c r="C15" s="113"/>
      <c r="D15" s="395" t="s">
        <v>220</v>
      </c>
      <c r="E15" s="396"/>
      <c r="F15" s="396"/>
      <c r="G15" s="396"/>
      <c r="H15" s="110"/>
      <c r="I15" s="110"/>
      <c r="J15" s="110"/>
      <c r="K15" s="110"/>
      <c r="L15" s="62"/>
      <c r="M15" s="102"/>
    </row>
    <row r="16" spans="1:13" ht="32.15" customHeight="1" x14ac:dyDescent="0.35">
      <c r="A16" s="4"/>
      <c r="B16" s="12"/>
      <c r="C16" s="13"/>
      <c r="D16" s="6" t="s">
        <v>327</v>
      </c>
      <c r="E16" s="502" t="s">
        <v>40</v>
      </c>
      <c r="F16" s="503"/>
      <c r="G16" s="254"/>
      <c r="H16" s="7"/>
      <c r="I16" s="7"/>
      <c r="J16" s="7"/>
      <c r="K16" s="7"/>
      <c r="L16" s="10"/>
      <c r="M16" s="4"/>
    </row>
    <row r="17" spans="1:15" ht="32.15" customHeight="1" x14ac:dyDescent="0.35">
      <c r="A17" s="4"/>
      <c r="B17" s="12"/>
      <c r="C17" s="13"/>
      <c r="D17" s="6" t="s">
        <v>328</v>
      </c>
      <c r="E17" s="514" t="s">
        <v>41</v>
      </c>
      <c r="F17" s="515"/>
      <c r="G17" s="254"/>
      <c r="H17" s="7"/>
      <c r="I17" s="7"/>
      <c r="J17" s="7"/>
      <c r="K17" s="7"/>
      <c r="L17" s="10"/>
      <c r="M17" s="4"/>
    </row>
    <row r="18" spans="1:15" ht="32.15" customHeight="1" x14ac:dyDescent="0.35">
      <c r="A18" s="4"/>
      <c r="B18" s="12"/>
      <c r="C18" s="13"/>
      <c r="D18" s="6" t="s">
        <v>329</v>
      </c>
      <c r="E18" s="514" t="s">
        <v>42</v>
      </c>
      <c r="F18" s="515"/>
      <c r="G18" s="254"/>
      <c r="H18" s="7"/>
      <c r="I18" s="7"/>
      <c r="J18" s="7"/>
      <c r="K18" s="7"/>
      <c r="L18" s="10"/>
      <c r="M18" s="4"/>
    </row>
    <row r="19" spans="1:15" ht="32.15" customHeight="1" x14ac:dyDescent="0.35">
      <c r="A19" s="4"/>
      <c r="B19" s="12"/>
      <c r="C19" s="13"/>
      <c r="D19" s="6" t="s">
        <v>330</v>
      </c>
      <c r="E19" s="514" t="s">
        <v>43</v>
      </c>
      <c r="F19" s="515"/>
      <c r="G19" s="254"/>
      <c r="H19" s="7"/>
      <c r="I19" s="7"/>
      <c r="J19" s="7"/>
      <c r="K19" s="7"/>
      <c r="L19" s="10"/>
      <c r="M19" s="4"/>
    </row>
    <row r="20" spans="1:15" ht="32.15" customHeight="1" x14ac:dyDescent="0.35">
      <c r="A20" s="4"/>
      <c r="B20" s="12"/>
      <c r="C20" s="13"/>
      <c r="D20" s="6" t="s">
        <v>331</v>
      </c>
      <c r="E20" s="514" t="s">
        <v>44</v>
      </c>
      <c r="F20" s="515"/>
      <c r="G20" s="254"/>
      <c r="H20" s="7"/>
      <c r="I20" s="7"/>
      <c r="J20" s="7"/>
      <c r="K20" s="7"/>
      <c r="L20" s="10"/>
      <c r="M20" s="4"/>
    </row>
    <row r="21" spans="1:15" ht="32.15" customHeight="1" x14ac:dyDescent="0.35">
      <c r="A21" s="4"/>
      <c r="B21" s="12"/>
      <c r="C21" s="13"/>
      <c r="D21" s="6" t="s">
        <v>332</v>
      </c>
      <c r="E21" s="514" t="s">
        <v>45</v>
      </c>
      <c r="F21" s="515"/>
      <c r="G21" s="254"/>
      <c r="H21" s="7"/>
      <c r="I21" s="7"/>
      <c r="J21" s="7"/>
      <c r="K21" s="7"/>
      <c r="L21" s="10"/>
      <c r="M21" s="4"/>
    </row>
    <row r="22" spans="1:15" ht="32.15" customHeight="1" x14ac:dyDescent="0.35">
      <c r="A22" s="4"/>
      <c r="B22" s="12"/>
      <c r="C22" s="13"/>
      <c r="D22" s="6" t="s">
        <v>333</v>
      </c>
      <c r="E22" s="514" t="s">
        <v>46</v>
      </c>
      <c r="F22" s="515"/>
      <c r="G22" s="254"/>
      <c r="H22" s="7"/>
      <c r="I22" s="7"/>
      <c r="J22" s="7"/>
      <c r="K22" s="7"/>
      <c r="L22" s="10"/>
      <c r="M22" s="4"/>
    </row>
    <row r="23" spans="1:15" ht="32.15" customHeight="1" x14ac:dyDescent="0.35">
      <c r="A23" s="4"/>
      <c r="B23" s="12"/>
      <c r="C23" s="13"/>
      <c r="D23" s="6" t="s">
        <v>334</v>
      </c>
      <c r="E23" s="514" t="s">
        <v>47</v>
      </c>
      <c r="F23" s="515"/>
      <c r="G23" s="254"/>
      <c r="H23" s="7"/>
      <c r="I23" s="7"/>
      <c r="J23" s="7"/>
      <c r="K23" s="7"/>
      <c r="L23" s="10"/>
      <c r="M23" s="4"/>
    </row>
    <row r="24" spans="1:15" ht="30" customHeight="1" x14ac:dyDescent="0.35">
      <c r="A24" s="4"/>
      <c r="B24" s="12"/>
      <c r="C24" s="13"/>
      <c r="D24" s="13"/>
      <c r="E24" s="13"/>
      <c r="F24" s="13"/>
      <c r="G24" s="13"/>
      <c r="H24" s="13"/>
      <c r="I24" s="13"/>
      <c r="J24" s="13"/>
      <c r="K24" s="13"/>
      <c r="L24" s="21"/>
      <c r="M24" s="103"/>
    </row>
    <row r="25" spans="1:15" s="1" customFormat="1" ht="16.399999999999999" customHeight="1" x14ac:dyDescent="0.35">
      <c r="A25" s="102"/>
      <c r="B25" s="136"/>
      <c r="C25" s="112" t="s">
        <v>335</v>
      </c>
      <c r="D25" s="512" t="str">
        <f>_xlfn.CONCAT("Prosjektbeskrivelse: Innovasjonsprosjekt ",B1)</f>
        <v>Prosjektbeskrivelse: Innovasjonsprosjekt 3</v>
      </c>
      <c r="E25" s="513"/>
      <c r="F25" s="513"/>
      <c r="G25" s="513"/>
      <c r="H25" s="111"/>
      <c r="I25" s="111"/>
      <c r="J25" s="111"/>
      <c r="K25" s="111"/>
      <c r="L25" s="138"/>
      <c r="M25" s="102"/>
    </row>
    <row r="26" spans="1:15" s="1" customFormat="1" ht="32.25" customHeight="1" x14ac:dyDescent="0.35">
      <c r="A26" s="102"/>
      <c r="B26" s="139"/>
      <c r="C26" s="113"/>
      <c r="D26" s="511" t="s">
        <v>401</v>
      </c>
      <c r="E26" s="511"/>
      <c r="F26" s="511"/>
      <c r="G26" s="511"/>
      <c r="H26" s="511"/>
      <c r="I26" s="511"/>
      <c r="J26" s="511"/>
      <c r="K26" s="110"/>
      <c r="L26" s="62"/>
      <c r="M26" s="102"/>
    </row>
    <row r="27" spans="1:15" ht="50.15" customHeight="1" x14ac:dyDescent="0.35">
      <c r="B27" s="12"/>
      <c r="C27" s="13"/>
      <c r="D27" s="400" t="s">
        <v>336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5">
      <c r="B28" s="12"/>
      <c r="C28" s="13"/>
      <c r="D28" s="213"/>
      <c r="E28" s="401" t="s">
        <v>371</v>
      </c>
      <c r="F28" s="398"/>
      <c r="G28" s="518"/>
      <c r="H28" s="519"/>
      <c r="I28" s="519"/>
      <c r="J28" s="519"/>
      <c r="K28" s="482"/>
      <c r="L28" s="25"/>
      <c r="M28" s="472"/>
      <c r="N28" s="4"/>
      <c r="O28" s="4"/>
    </row>
    <row r="29" spans="1:15" ht="50.15" customHeight="1" x14ac:dyDescent="0.35">
      <c r="B29" s="12"/>
      <c r="C29" s="13"/>
      <c r="D29" s="400" t="s">
        <v>337</v>
      </c>
      <c r="E29" s="399" t="s">
        <v>222</v>
      </c>
      <c r="F29" s="397"/>
      <c r="G29" s="516"/>
      <c r="H29" s="517"/>
      <c r="I29" s="517"/>
      <c r="J29" s="517"/>
      <c r="K29" s="480"/>
      <c r="L29" s="25"/>
      <c r="M29" s="472" t="str">
        <f t="shared" si="0"/>
        <v/>
      </c>
    </row>
    <row r="30" spans="1:15" ht="75" customHeight="1" x14ac:dyDescent="0.35">
      <c r="B30" s="12"/>
      <c r="C30" s="13"/>
      <c r="D30" s="213"/>
      <c r="E30" s="401" t="s">
        <v>223</v>
      </c>
      <c r="F30" s="398"/>
      <c r="G30" s="518"/>
      <c r="H30" s="519"/>
      <c r="I30" s="519"/>
      <c r="J30" s="519"/>
      <c r="K30" s="482"/>
      <c r="L30" s="25"/>
      <c r="M30" s="472"/>
    </row>
    <row r="31" spans="1:15" ht="50.15" customHeight="1" x14ac:dyDescent="0.35">
      <c r="B31" s="12"/>
      <c r="C31" s="13"/>
      <c r="D31" s="400" t="s">
        <v>338</v>
      </c>
      <c r="E31" s="402" t="s">
        <v>224</v>
      </c>
      <c r="F31" s="397"/>
      <c r="G31" s="516"/>
      <c r="H31" s="517"/>
      <c r="I31" s="517"/>
      <c r="J31" s="517"/>
      <c r="K31" s="480"/>
      <c r="L31" s="25"/>
      <c r="M31" s="472" t="str">
        <f t="shared" si="0"/>
        <v/>
      </c>
    </row>
    <row r="32" spans="1:15" ht="75" customHeight="1" x14ac:dyDescent="0.35">
      <c r="B32" s="12"/>
      <c r="C32" s="13"/>
      <c r="D32" s="213"/>
      <c r="E32" s="401" t="s">
        <v>372</v>
      </c>
      <c r="F32" s="398"/>
      <c r="G32" s="518"/>
      <c r="H32" s="519"/>
      <c r="I32" s="519"/>
      <c r="J32" s="519"/>
      <c r="K32" s="482"/>
      <c r="L32" s="25"/>
      <c r="M32" s="472"/>
    </row>
    <row r="33" spans="2:16" ht="50.15" customHeight="1" x14ac:dyDescent="0.35">
      <c r="B33" s="12"/>
      <c r="C33" s="13"/>
      <c r="D33" s="400" t="s">
        <v>339</v>
      </c>
      <c r="E33" s="399" t="s">
        <v>225</v>
      </c>
      <c r="F33" s="397"/>
      <c r="G33" s="516"/>
      <c r="H33" s="517"/>
      <c r="I33" s="517"/>
      <c r="J33" s="517"/>
      <c r="K33" s="480"/>
      <c r="L33" s="25"/>
      <c r="M33" s="472" t="str">
        <f t="shared" si="0"/>
        <v/>
      </c>
    </row>
    <row r="34" spans="2:16" ht="75" customHeight="1" x14ac:dyDescent="0.35">
      <c r="B34" s="12"/>
      <c r="C34" s="13"/>
      <c r="D34" s="213"/>
      <c r="E34" s="401" t="s">
        <v>373</v>
      </c>
      <c r="F34" s="398"/>
      <c r="G34" s="518"/>
      <c r="H34" s="519"/>
      <c r="I34" s="519"/>
      <c r="J34" s="519"/>
      <c r="K34" s="482"/>
      <c r="L34" s="25"/>
      <c r="M34" s="472"/>
    </row>
    <row r="35" spans="2:16" ht="50.15" customHeight="1" x14ac:dyDescent="0.35">
      <c r="B35" s="12"/>
      <c r="C35" s="13"/>
      <c r="D35" s="400" t="s">
        <v>340</v>
      </c>
      <c r="E35" s="399" t="s">
        <v>226</v>
      </c>
      <c r="F35" s="397"/>
      <c r="G35" s="516"/>
      <c r="H35" s="517"/>
      <c r="I35" s="517"/>
      <c r="J35" s="517"/>
      <c r="K35" s="480"/>
      <c r="L35" s="25"/>
      <c r="M35" s="472" t="str">
        <f t="shared" si="0"/>
        <v/>
      </c>
    </row>
    <row r="36" spans="2:16" ht="75" customHeight="1" x14ac:dyDescent="0.35">
      <c r="B36" s="12"/>
      <c r="C36" s="13"/>
      <c r="D36" s="213"/>
      <c r="E36" s="401" t="s">
        <v>227</v>
      </c>
      <c r="F36" s="398"/>
      <c r="G36" s="518"/>
      <c r="H36" s="519"/>
      <c r="I36" s="519"/>
      <c r="J36" s="519"/>
      <c r="K36" s="482"/>
      <c r="L36" s="25"/>
      <c r="M36" s="472"/>
    </row>
    <row r="37" spans="2:16" ht="50.15" customHeight="1" x14ac:dyDescent="0.35">
      <c r="B37" s="12"/>
      <c r="C37" s="13"/>
      <c r="D37" s="400" t="s">
        <v>341</v>
      </c>
      <c r="E37" s="399" t="s">
        <v>228</v>
      </c>
      <c r="F37" s="397"/>
      <c r="G37" s="516"/>
      <c r="H37" s="517"/>
      <c r="I37" s="517"/>
      <c r="J37" s="517"/>
      <c r="K37" s="480"/>
      <c r="L37" s="25"/>
      <c r="M37" s="472" t="str">
        <f t="shared" si="0"/>
        <v/>
      </c>
    </row>
    <row r="38" spans="2:16" ht="75" customHeight="1" x14ac:dyDescent="0.35">
      <c r="B38" s="12"/>
      <c r="C38" s="13"/>
      <c r="D38" s="213"/>
      <c r="E38" s="401" t="s">
        <v>229</v>
      </c>
      <c r="F38" s="398"/>
      <c r="G38" s="518"/>
      <c r="H38" s="519"/>
      <c r="I38" s="519"/>
      <c r="J38" s="519"/>
      <c r="K38" s="482"/>
      <c r="L38" s="25"/>
      <c r="M38" s="472"/>
    </row>
    <row r="39" spans="2:16" ht="50.15" customHeight="1" x14ac:dyDescent="0.35">
      <c r="B39" s="12"/>
      <c r="C39" s="13"/>
      <c r="D39" s="400" t="s">
        <v>342</v>
      </c>
      <c r="E39" s="399" t="s">
        <v>230</v>
      </c>
      <c r="F39" s="397"/>
      <c r="G39" s="516"/>
      <c r="H39" s="517"/>
      <c r="I39" s="517"/>
      <c r="J39" s="517"/>
      <c r="K39" s="480"/>
      <c r="L39" s="25"/>
      <c r="M39" s="472" t="str">
        <f t="shared" si="0"/>
        <v/>
      </c>
    </row>
    <row r="40" spans="2:16" ht="75" customHeight="1" x14ac:dyDescent="0.35">
      <c r="B40" s="12"/>
      <c r="C40" s="13"/>
      <c r="D40" s="213"/>
      <c r="E40" s="401" t="s">
        <v>231</v>
      </c>
      <c r="F40" s="398"/>
      <c r="G40" s="518"/>
      <c r="H40" s="519"/>
      <c r="I40" s="519"/>
      <c r="J40" s="519"/>
      <c r="K40" s="482"/>
      <c r="L40" s="25"/>
      <c r="M40" s="472"/>
    </row>
    <row r="41" spans="2:16" ht="30" customHeight="1" x14ac:dyDescent="0.35">
      <c r="B41" s="12"/>
      <c r="C41" s="13"/>
      <c r="D41" s="400" t="s">
        <v>343</v>
      </c>
      <c r="E41" s="399" t="s">
        <v>232</v>
      </c>
      <c r="F41" s="397"/>
      <c r="G41" s="516"/>
      <c r="H41" s="517"/>
      <c r="I41" s="517"/>
      <c r="J41" s="517"/>
      <c r="K41" s="480"/>
      <c r="L41" s="265"/>
      <c r="M41" s="472" t="str">
        <f t="shared" si="0"/>
        <v/>
      </c>
      <c r="N41" s="262"/>
      <c r="O41" s="262"/>
      <c r="P41" s="262"/>
    </row>
    <row r="42" spans="2:16" ht="92.25" customHeight="1" x14ac:dyDescent="0.35">
      <c r="B42" s="12"/>
      <c r="C42" s="13"/>
      <c r="D42" s="212"/>
      <c r="E42" s="525" t="s">
        <v>233</v>
      </c>
      <c r="F42" s="526"/>
      <c r="G42" s="518"/>
      <c r="H42" s="519"/>
      <c r="I42" s="519"/>
      <c r="J42" s="519"/>
      <c r="K42" s="482"/>
      <c r="L42" s="265"/>
      <c r="M42" s="472"/>
      <c r="N42" s="262"/>
      <c r="O42" s="262"/>
      <c r="P42" s="262"/>
    </row>
    <row r="43" spans="2:16" ht="30" customHeight="1" x14ac:dyDescent="0.35">
      <c r="B43" s="12"/>
      <c r="C43" s="13"/>
      <c r="D43" s="256"/>
      <c r="E43" s="256"/>
      <c r="F43" s="256"/>
      <c r="G43" s="256"/>
      <c r="H43" s="256"/>
      <c r="I43" s="256"/>
      <c r="J43" s="256"/>
      <c r="K43" s="270"/>
      <c r="L43" s="265"/>
      <c r="M43" s="262"/>
      <c r="N43" s="262"/>
      <c r="O43" s="262"/>
      <c r="P43" s="262"/>
    </row>
    <row r="44" spans="2:16" ht="15" customHeight="1" x14ac:dyDescent="0.35">
      <c r="B44" s="98"/>
      <c r="C44" s="112" t="s">
        <v>344</v>
      </c>
      <c r="D44" s="522" t="str">
        <f>_xlfn.CONCAT("Samarbeidspartnere i innovasjonsprosjekt ",B1)</f>
        <v>Samarbeidspartnere i innovasjonsprosjekt 3</v>
      </c>
      <c r="E44" s="523"/>
      <c r="F44" s="523"/>
      <c r="G44" s="523"/>
      <c r="H44" s="271"/>
      <c r="I44" s="271"/>
      <c r="J44" s="271"/>
      <c r="K44" s="272"/>
      <c r="L44" s="266"/>
      <c r="M44" s="262"/>
      <c r="N44" s="262"/>
      <c r="O44" s="262"/>
      <c r="P44" s="262"/>
    </row>
    <row r="45" spans="2:16" ht="18.649999999999999" customHeight="1" x14ac:dyDescent="0.35">
      <c r="B45" s="140"/>
      <c r="C45" s="113"/>
      <c r="D45" s="473" t="s">
        <v>374</v>
      </c>
      <c r="E45" s="473"/>
      <c r="F45" s="473"/>
      <c r="G45" s="473"/>
      <c r="H45" s="473"/>
      <c r="I45" s="473"/>
      <c r="J45" s="473"/>
      <c r="K45" s="273"/>
      <c r="L45" s="267"/>
      <c r="M45" s="262"/>
      <c r="N45" s="262"/>
      <c r="O45" s="262"/>
      <c r="P45" s="262"/>
    </row>
    <row r="46" spans="2:16" ht="75" customHeight="1" x14ac:dyDescent="0.35">
      <c r="B46" s="12"/>
      <c r="C46" s="13"/>
      <c r="D46" s="474"/>
      <c r="E46" s="475"/>
      <c r="F46" s="475"/>
      <c r="G46" s="475"/>
      <c r="H46" s="475"/>
      <c r="I46" s="475"/>
      <c r="J46" s="476"/>
      <c r="K46" s="259"/>
      <c r="L46" s="264"/>
      <c r="M46" s="262"/>
      <c r="N46" s="262"/>
      <c r="O46" s="262"/>
      <c r="P46" s="262"/>
    </row>
    <row r="47" spans="2:16" ht="30" customHeight="1" x14ac:dyDescent="0.35">
      <c r="B47" s="12"/>
      <c r="C47" s="13"/>
      <c r="D47" s="11"/>
      <c r="E47" s="7"/>
      <c r="F47" s="7"/>
      <c r="G47" s="220"/>
      <c r="H47" s="7"/>
      <c r="I47" s="259"/>
      <c r="J47" s="259"/>
      <c r="K47" s="259"/>
      <c r="L47" s="264"/>
      <c r="M47" s="262"/>
      <c r="N47" s="262"/>
      <c r="O47" s="262"/>
      <c r="P47" s="262"/>
    </row>
    <row r="48" spans="2:16" ht="39" customHeight="1" x14ac:dyDescent="0.3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5">
      <c r="B49" s="12"/>
      <c r="C49" s="13"/>
      <c r="D49" s="11"/>
      <c r="E49" s="7"/>
      <c r="F49" s="7"/>
      <c r="G49" s="7"/>
      <c r="H49" s="7"/>
      <c r="I49" s="259"/>
      <c r="J49" s="259"/>
      <c r="K49" s="259"/>
      <c r="L49" s="264"/>
      <c r="M49" s="262"/>
      <c r="N49" s="262"/>
      <c r="O49" s="262"/>
      <c r="P49" s="262"/>
    </row>
    <row r="50" spans="2:16" ht="32.25" customHeight="1" x14ac:dyDescent="0.35">
      <c r="B50" s="12"/>
      <c r="C50" s="13"/>
      <c r="D50" s="477" t="s">
        <v>345</v>
      </c>
      <c r="E50" s="478"/>
      <c r="F50" s="479"/>
      <c r="G50" s="168"/>
      <c r="H50" s="477" t="s">
        <v>346</v>
      </c>
      <c r="I50" s="478"/>
      <c r="J50" s="478"/>
      <c r="K50" s="479"/>
      <c r="L50" s="264"/>
      <c r="M50" s="262"/>
      <c r="N50" s="262"/>
      <c r="O50" s="262"/>
      <c r="P50" s="262"/>
    </row>
    <row r="51" spans="2:16" ht="105" customHeight="1" x14ac:dyDescent="0.35">
      <c r="B51" s="12"/>
      <c r="C51" s="13"/>
      <c r="D51" s="483" t="s">
        <v>399</v>
      </c>
      <c r="E51" s="484"/>
      <c r="F51" s="485"/>
      <c r="G51" s="168"/>
      <c r="H51" s="483" t="s">
        <v>394</v>
      </c>
      <c r="I51" s="484"/>
      <c r="J51" s="484"/>
      <c r="K51" s="485"/>
      <c r="L51" s="264"/>
      <c r="M51" s="262"/>
      <c r="N51" s="262"/>
      <c r="O51" s="262"/>
      <c r="P51" s="262"/>
    </row>
    <row r="52" spans="2:16" ht="32.15" customHeight="1" x14ac:dyDescent="0.35">
      <c r="B52" s="12"/>
      <c r="C52" s="13"/>
      <c r="D52" s="281" t="s">
        <v>347</v>
      </c>
      <c r="E52" s="282" t="s">
        <v>48</v>
      </c>
      <c r="F52" s="280"/>
      <c r="G52" s="168"/>
      <c r="H52" s="224" t="s">
        <v>78</v>
      </c>
      <c r="I52" s="116"/>
      <c r="J52" s="13"/>
      <c r="K52" s="222"/>
      <c r="L52" s="264"/>
      <c r="M52" s="262"/>
      <c r="N52" s="262"/>
      <c r="O52" s="262"/>
      <c r="P52" s="262"/>
    </row>
    <row r="53" spans="2:16" ht="32.15" customHeight="1" x14ac:dyDescent="0.35">
      <c r="B53" s="12"/>
      <c r="C53" s="13"/>
      <c r="D53" s="281" t="s">
        <v>348</v>
      </c>
      <c r="E53" s="282" t="s">
        <v>49</v>
      </c>
      <c r="F53" s="252"/>
      <c r="G53" s="168"/>
      <c r="H53" s="488" t="s">
        <v>349</v>
      </c>
      <c r="I53" s="490" t="s">
        <v>376</v>
      </c>
      <c r="J53" s="491"/>
      <c r="K53" s="494"/>
      <c r="L53" s="264"/>
      <c r="M53" s="262"/>
      <c r="N53" s="262"/>
      <c r="O53" s="262"/>
    </row>
    <row r="54" spans="2:16" ht="32.15" customHeight="1" x14ac:dyDescent="0.35">
      <c r="B54" s="12"/>
      <c r="C54" s="13"/>
      <c r="D54" s="281" t="s">
        <v>350</v>
      </c>
      <c r="E54" s="282" t="s">
        <v>50</v>
      </c>
      <c r="F54" s="252"/>
      <c r="G54" s="168"/>
      <c r="H54" s="489"/>
      <c r="I54" s="492"/>
      <c r="J54" s="493"/>
      <c r="K54" s="495"/>
      <c r="L54" s="264"/>
      <c r="M54" s="262"/>
      <c r="N54" s="262"/>
      <c r="O54" s="262"/>
    </row>
    <row r="55" spans="2:16" ht="32.15" customHeight="1" x14ac:dyDescent="0.35">
      <c r="B55" s="12"/>
      <c r="C55" s="13"/>
      <c r="D55" s="281" t="s">
        <v>351</v>
      </c>
      <c r="E55" s="282" t="s">
        <v>52</v>
      </c>
      <c r="F55" s="252"/>
      <c r="G55" s="255"/>
      <c r="H55" s="488" t="s">
        <v>352</v>
      </c>
      <c r="I55" s="490" t="s">
        <v>379</v>
      </c>
      <c r="J55" s="491"/>
      <c r="K55" s="480"/>
      <c r="L55" s="264"/>
      <c r="M55" s="262"/>
      <c r="N55" s="262"/>
      <c r="O55" s="262"/>
    </row>
    <row r="56" spans="2:16" ht="41.25" customHeight="1" x14ac:dyDescent="0.35">
      <c r="B56" s="12"/>
      <c r="C56" s="13"/>
      <c r="D56" s="281" t="s">
        <v>353</v>
      </c>
      <c r="E56" s="282" t="s">
        <v>57</v>
      </c>
      <c r="F56" s="252"/>
      <c r="G56" s="168"/>
      <c r="H56" s="496"/>
      <c r="I56" s="497"/>
      <c r="J56" s="498"/>
      <c r="K56" s="481"/>
      <c r="L56" s="264"/>
      <c r="M56" s="262"/>
      <c r="N56" s="262"/>
      <c r="O56" s="262"/>
    </row>
    <row r="57" spans="2:16" ht="44.25" customHeight="1" x14ac:dyDescent="0.35">
      <c r="B57" s="12"/>
      <c r="C57" s="13"/>
      <c r="D57" s="453" t="s">
        <v>354</v>
      </c>
      <c r="E57" s="284" t="s">
        <v>58</v>
      </c>
      <c r="F57" s="285"/>
      <c r="G57" s="168"/>
      <c r="H57" s="489"/>
      <c r="I57" s="492"/>
      <c r="J57" s="493"/>
      <c r="K57" s="482"/>
      <c r="L57" s="264"/>
      <c r="M57" s="262"/>
      <c r="N57" s="262"/>
      <c r="O57" s="262"/>
    </row>
    <row r="58" spans="2:16" ht="20.25" customHeight="1" x14ac:dyDescent="0.35">
      <c r="B58" s="12"/>
      <c r="C58" s="13"/>
      <c r="D58" s="287" t="s">
        <v>51</v>
      </c>
      <c r="E58" s="288"/>
      <c r="F58" s="289"/>
      <c r="G58" s="168"/>
      <c r="H58" s="224"/>
      <c r="I58" s="116"/>
      <c r="J58" s="13"/>
      <c r="K58" s="222"/>
      <c r="L58" s="10"/>
    </row>
    <row r="59" spans="2:16" ht="15" customHeight="1" x14ac:dyDescent="0.35">
      <c r="B59" s="12"/>
      <c r="C59" s="13"/>
      <c r="D59" s="290"/>
      <c r="E59" s="386" t="s">
        <v>201</v>
      </c>
      <c r="F59" s="387" t="s">
        <v>202</v>
      </c>
      <c r="G59" s="168"/>
      <c r="H59" s="224" t="s">
        <v>79</v>
      </c>
      <c r="I59" s="116"/>
      <c r="J59" s="13"/>
      <c r="K59" s="222"/>
      <c r="L59" s="10"/>
    </row>
    <row r="60" spans="2:16" ht="34.4" customHeight="1" x14ac:dyDescent="0.35">
      <c r="B60" s="12"/>
      <c r="C60" s="13"/>
      <c r="D60" s="292" t="s">
        <v>355</v>
      </c>
      <c r="E60" s="286"/>
      <c r="F60" s="279"/>
      <c r="G60" s="168"/>
      <c r="H60" s="281" t="s">
        <v>356</v>
      </c>
      <c r="I60" s="486" t="s">
        <v>377</v>
      </c>
      <c r="J60" s="487"/>
      <c r="K60" s="295"/>
      <c r="L60" s="10"/>
    </row>
    <row r="61" spans="2:16" ht="45" customHeight="1" x14ac:dyDescent="0.35">
      <c r="B61" s="12"/>
      <c r="C61" s="13"/>
      <c r="D61" s="293" t="s">
        <v>357</v>
      </c>
      <c r="E61" s="251"/>
      <c r="F61" s="252"/>
      <c r="G61" s="168"/>
      <c r="H61" s="453" t="s">
        <v>358</v>
      </c>
      <c r="I61" s="499" t="s">
        <v>395</v>
      </c>
      <c r="J61" s="491"/>
      <c r="K61" s="295"/>
      <c r="L61" s="10"/>
      <c r="M61" s="262"/>
      <c r="N61" s="262"/>
      <c r="O61" s="262"/>
    </row>
    <row r="62" spans="2:16" ht="34.4" customHeight="1" x14ac:dyDescent="0.35">
      <c r="B62" s="12"/>
      <c r="C62" s="13"/>
      <c r="D62" s="293" t="s">
        <v>359</v>
      </c>
      <c r="E62" s="251"/>
      <c r="F62" s="252"/>
      <c r="G62" s="168"/>
      <c r="H62" s="488" t="s">
        <v>360</v>
      </c>
      <c r="I62" s="490" t="s">
        <v>378</v>
      </c>
      <c r="J62" s="491"/>
      <c r="K62" s="480"/>
      <c r="L62" s="10"/>
      <c r="M62" s="262"/>
      <c r="N62" s="262"/>
      <c r="O62" s="262"/>
    </row>
    <row r="63" spans="2:16" ht="34.4" customHeight="1" x14ac:dyDescent="0.35">
      <c r="B63" s="12"/>
      <c r="C63" s="13"/>
      <c r="D63" s="294" t="s">
        <v>361</v>
      </c>
      <c r="E63" s="251"/>
      <c r="F63" s="252"/>
      <c r="G63" s="168"/>
      <c r="H63" s="496"/>
      <c r="I63" s="497"/>
      <c r="J63" s="498"/>
      <c r="K63" s="481"/>
      <c r="L63" s="10"/>
      <c r="M63" s="262"/>
      <c r="N63" s="262"/>
      <c r="O63" s="262"/>
    </row>
    <row r="64" spans="2:16" ht="34.4" customHeight="1" x14ac:dyDescent="0.35">
      <c r="B64" s="12"/>
      <c r="C64" s="13"/>
      <c r="D64" s="294" t="s">
        <v>381</v>
      </c>
      <c r="E64" s="251"/>
      <c r="F64" s="252"/>
      <c r="G64" s="168"/>
      <c r="H64" s="489"/>
      <c r="I64" s="492"/>
      <c r="J64" s="493"/>
      <c r="K64" s="482"/>
      <c r="L64" s="10"/>
      <c r="M64" s="262"/>
      <c r="N64" s="262"/>
      <c r="O64" s="262"/>
    </row>
    <row r="65" spans="2:15" ht="15" thickBot="1" x14ac:dyDescent="0.4">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5">
      <c r="B66" s="12"/>
      <c r="C66" s="13"/>
      <c r="D66" s="13"/>
      <c r="E66" s="13"/>
      <c r="F66" s="209"/>
      <c r="G66" s="210"/>
      <c r="H66" s="209"/>
      <c r="I66" s="256"/>
      <c r="J66" s="13"/>
      <c r="K66" s="13"/>
      <c r="L66" s="21"/>
      <c r="M66" s="262"/>
      <c r="N66" s="262"/>
      <c r="O66" s="262"/>
    </row>
    <row r="67" spans="2:15" ht="20.149999999999999" customHeight="1" x14ac:dyDescent="0.35">
      <c r="B67" s="98"/>
      <c r="C67" s="112" t="s">
        <v>362</v>
      </c>
      <c r="D67" s="512" t="str">
        <f>_xlfn.CONCAT("Budsjett for innovasjonsprosjekt ",B1)</f>
        <v>Budsjett for innovasjonsprosjekt 3</v>
      </c>
      <c r="E67" s="513"/>
      <c r="F67" s="513"/>
      <c r="G67" s="513"/>
      <c r="H67" s="115"/>
      <c r="I67" s="257"/>
      <c r="J67" s="115"/>
      <c r="K67" s="100"/>
      <c r="L67" s="101"/>
      <c r="M67" s="262"/>
      <c r="N67" s="262"/>
      <c r="O67" s="262"/>
    </row>
    <row r="68" spans="2:15" s="1" customFormat="1" ht="27" customHeight="1" x14ac:dyDescent="0.35">
      <c r="B68" s="140"/>
      <c r="C68" s="113"/>
      <c r="D68" s="511" t="s">
        <v>385</v>
      </c>
      <c r="E68" s="511"/>
      <c r="F68" s="511"/>
      <c r="G68" s="511"/>
      <c r="H68" s="511"/>
      <c r="I68" s="511"/>
      <c r="J68" s="511"/>
      <c r="K68" s="117"/>
      <c r="L68" s="114"/>
      <c r="M68" s="263"/>
      <c r="N68" s="263"/>
      <c r="O68" s="263"/>
    </row>
    <row r="69" spans="2:15" x14ac:dyDescent="0.35">
      <c r="B69" s="14"/>
      <c r="C69" s="11"/>
      <c r="D69" s="11"/>
      <c r="E69" s="7"/>
      <c r="F69" s="7"/>
      <c r="G69" s="258"/>
      <c r="H69" s="259"/>
      <c r="I69" s="259"/>
      <c r="J69" s="259"/>
      <c r="K69" s="7"/>
      <c r="L69" s="10"/>
      <c r="M69" s="262"/>
      <c r="N69" s="262"/>
      <c r="O69" s="262"/>
    </row>
    <row r="70" spans="2:15" x14ac:dyDescent="0.35">
      <c r="B70" s="14"/>
      <c r="C70" s="11"/>
      <c r="D70" s="11"/>
      <c r="E70" s="11"/>
      <c r="F70" s="7"/>
      <c r="G70" s="391"/>
      <c r="H70" s="392" t="s">
        <v>85</v>
      </c>
      <c r="I70" s="392"/>
      <c r="J70" s="393"/>
      <c r="K70" s="7"/>
      <c r="L70" s="10"/>
      <c r="M70" s="262"/>
      <c r="N70" s="262"/>
      <c r="O70" s="262"/>
    </row>
    <row r="71" spans="2:15" ht="29" x14ac:dyDescent="0.35">
      <c r="B71" s="14"/>
      <c r="C71" s="11"/>
      <c r="D71" s="11"/>
      <c r="E71" s="11"/>
      <c r="F71" s="118" t="s">
        <v>54</v>
      </c>
      <c r="G71" s="118" t="s">
        <v>149</v>
      </c>
      <c r="H71" s="260" t="s">
        <v>80</v>
      </c>
      <c r="I71" s="260" t="s">
        <v>59</v>
      </c>
      <c r="J71" s="118" t="s">
        <v>62</v>
      </c>
      <c r="K71" s="7"/>
      <c r="L71" s="10"/>
      <c r="M71" s="262"/>
      <c r="N71" s="262"/>
      <c r="O71" s="262"/>
    </row>
    <row r="72" spans="2:15" ht="40" customHeight="1" x14ac:dyDescent="0.35">
      <c r="B72" s="14"/>
      <c r="C72" s="11"/>
      <c r="D72" s="11"/>
      <c r="E72" s="11"/>
      <c r="F72" s="119" t="s">
        <v>83</v>
      </c>
      <c r="G72" s="119" t="str">
        <f>_xlfn.CONCAT("Sum fra seksjon P",B1, ".5")</f>
        <v>Sum fra seksjon P3.5</v>
      </c>
      <c r="H72" s="261" t="str">
        <f>_xlfn.CONCAT("Sum fra seksjon P",B1, ".6")</f>
        <v>Sum fra seksjon P3.6</v>
      </c>
      <c r="I72" s="261" t="s">
        <v>81</v>
      </c>
      <c r="J72" s="119" t="s">
        <v>375</v>
      </c>
      <c r="K72" s="7"/>
      <c r="L72" s="10"/>
      <c r="M72" s="262"/>
      <c r="N72" s="262"/>
      <c r="O72" s="262"/>
    </row>
    <row r="73" spans="2:15" ht="23.25" customHeight="1" x14ac:dyDescent="0.3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4">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8" priority="6">
      <formula>NOT(M8="")</formula>
    </cfRule>
  </conditionalFormatting>
  <conditionalFormatting sqref="M25:M26">
    <cfRule type="expression" dxfId="17" priority="5">
      <formula>NOT(M25="")</formula>
    </cfRule>
  </conditionalFormatting>
  <conditionalFormatting sqref="D12:J12">
    <cfRule type="expression" dxfId="16" priority="1">
      <formula>OR(ISBLANK($G$9),$G$9="nei")</formula>
    </cfRule>
  </conditionalFormatting>
  <conditionalFormatting sqref="M27 M29 M31">
    <cfRule type="expression" dxfId="15" priority="4">
      <formula>NOT(M27="")</formula>
    </cfRule>
  </conditionalFormatting>
  <conditionalFormatting sqref="M35 M37 M39 M41">
    <cfRule type="expression" dxfId="14" priority="3">
      <formula>NOT(M35="")</formula>
    </cfRule>
  </conditionalFormatting>
  <conditionalFormatting sqref="B42:E42 B2:L3 B12:L28 B11:E11 G11:L11 B43:L74 B5:L10 B4:E4 L4 B29:F41 G29:L42">
    <cfRule type="expression" dxfId="13" priority="2">
      <formula>NOT(CELL("protect",B2))</formula>
    </cfRule>
  </conditionalFormatting>
  <dataValidations count="3">
    <dataValidation type="list" allowBlank="1" showInputMessage="1" showErrorMessage="1" errorTitle="Ugyldig inntasting" error="Skriv Ja eller Nei i svar-cellen" sqref="G16:G23" xr:uid="{29A81DD4-13AB-468E-9ABE-2F6182B9B665}">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5AE43F-49B1-4DC2-A740-F6527E0ED0F0}">
      <formula1>-999000000000</formula1>
      <formula2>999000000000</formula2>
    </dataValidation>
    <dataValidation type="list" allowBlank="1" showInputMessage="1" showErrorMessage="1" error="Besvares med Ja eller Nei" sqref="G9" xr:uid="{284146AD-A127-4143-A0FC-3EE8A6845603}">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style="4" customWidth="1"/>
    <col min="13" max="13" width="16.1796875" customWidth="1"/>
    <col min="14" max="14" width="2.81640625" customWidth="1"/>
  </cols>
  <sheetData>
    <row r="1" spans="1:13" ht="14.25" customHeight="1" thickBot="1" x14ac:dyDescent="0.4">
      <c r="B1" s="2">
        <v>4</v>
      </c>
    </row>
    <row r="2" spans="1:13" ht="21" x14ac:dyDescent="0.5">
      <c r="B2" s="128"/>
      <c r="C2" s="129" t="str">
        <f>_xlfn.CONCAT("Innovasjonsprosjekt ", B1, ": ",G8)</f>
        <v xml:space="preserve">Innovasjonsprosjekt 4: </v>
      </c>
      <c r="D2" s="130"/>
      <c r="E2" s="131"/>
      <c r="F2" s="130"/>
      <c r="G2" s="130"/>
      <c r="H2" s="130"/>
      <c r="I2" s="130"/>
      <c r="J2" s="130"/>
      <c r="K2" s="130"/>
      <c r="L2" s="132"/>
    </row>
    <row r="3" spans="1:13" ht="21" x14ac:dyDescent="0.5">
      <c r="A3" s="4"/>
      <c r="B3" s="133"/>
      <c r="C3" s="23"/>
      <c r="D3" s="23"/>
      <c r="E3" s="500" t="s">
        <v>76</v>
      </c>
      <c r="F3" s="501"/>
      <c r="G3" s="501"/>
      <c r="H3" s="501"/>
      <c r="I3" s="501"/>
      <c r="J3" s="501"/>
      <c r="K3" s="501"/>
      <c r="L3" s="134"/>
      <c r="M3" s="4"/>
    </row>
    <row r="4" spans="1:13" ht="21" customHeight="1" x14ac:dyDescent="0.5">
      <c r="A4" s="4"/>
      <c r="B4" s="133"/>
      <c r="C4" s="23"/>
      <c r="D4" s="23"/>
      <c r="E4" s="500" t="s">
        <v>400</v>
      </c>
      <c r="F4" s="500"/>
      <c r="G4" s="500"/>
      <c r="H4" s="500"/>
      <c r="I4" s="500"/>
      <c r="J4" s="500"/>
      <c r="K4" s="500"/>
      <c r="L4" s="134"/>
      <c r="M4" s="4"/>
    </row>
    <row r="5" spans="1:13" ht="21" x14ac:dyDescent="0.5">
      <c r="A5" s="4"/>
      <c r="B5" s="133"/>
      <c r="C5" s="23"/>
      <c r="D5" s="23"/>
      <c r="E5" s="500"/>
      <c r="F5" s="500"/>
      <c r="G5" s="500"/>
      <c r="H5" s="500"/>
      <c r="I5" s="500"/>
      <c r="J5" s="454"/>
      <c r="K5" s="454"/>
      <c r="L5" s="134"/>
      <c r="M5" s="4"/>
    </row>
    <row r="6" spans="1:13" s="1" customFormat="1" ht="22" customHeight="1" x14ac:dyDescent="0.35">
      <c r="A6" s="102"/>
      <c r="B6" s="135"/>
      <c r="C6" s="26"/>
      <c r="D6" s="26"/>
      <c r="E6" s="27"/>
      <c r="F6" s="27"/>
      <c r="G6" s="27"/>
      <c r="H6" s="28"/>
      <c r="I6" s="28"/>
      <c r="J6" s="28"/>
      <c r="K6" s="24"/>
      <c r="L6" s="25"/>
      <c r="M6" s="4"/>
    </row>
    <row r="7" spans="1:13" ht="20.65" customHeight="1" x14ac:dyDescent="0.35">
      <c r="A7" s="4"/>
      <c r="B7" s="136"/>
      <c r="C7" s="112" t="s">
        <v>403</v>
      </c>
      <c r="D7" s="112" t="s">
        <v>77</v>
      </c>
      <c r="E7" s="105"/>
      <c r="F7" s="99"/>
      <c r="G7" s="99"/>
      <c r="H7" s="99"/>
      <c r="I7" s="99"/>
      <c r="J7" s="99"/>
      <c r="K7" s="106"/>
      <c r="L7" s="137"/>
      <c r="M7" s="4"/>
    </row>
    <row r="8" spans="1:13" ht="32.15" customHeight="1" x14ac:dyDescent="0.35">
      <c r="A8" s="4"/>
      <c r="B8" s="12"/>
      <c r="C8" s="13"/>
      <c r="D8" s="6" t="s">
        <v>404</v>
      </c>
      <c r="E8" s="502" t="s">
        <v>367</v>
      </c>
      <c r="F8" s="503"/>
      <c r="G8" s="504"/>
      <c r="H8" s="504"/>
      <c r="I8" s="504"/>
      <c r="J8" s="504"/>
      <c r="K8" s="109"/>
      <c r="L8" s="25"/>
      <c r="M8" s="103" t="str">
        <f>IF(LEN(G8)-LEN(SUBSTITUTE(G8," ",""))&gt;100,_xlfn.CONCAT("Du har skrevet ",LEN(G8)-LEN(SUBSTITUTE(G8," ",""))," ord. Forsøk å korte ned."),"")</f>
        <v/>
      </c>
    </row>
    <row r="9" spans="1:13" ht="32.15" customHeight="1" x14ac:dyDescent="0.35">
      <c r="A9" s="4"/>
      <c r="B9" s="12"/>
      <c r="C9" s="13"/>
      <c r="D9" s="6" t="s">
        <v>405</v>
      </c>
      <c r="E9" s="505" t="s">
        <v>368</v>
      </c>
      <c r="F9" s="506"/>
      <c r="G9" s="507"/>
      <c r="H9" s="508"/>
      <c r="I9" s="508"/>
      <c r="J9" s="509"/>
      <c r="K9" s="24"/>
      <c r="L9" s="25"/>
      <c r="M9" s="103"/>
    </row>
    <row r="10" spans="1:13" ht="32.15" customHeight="1" x14ac:dyDescent="0.35">
      <c r="A10" s="4"/>
      <c r="B10" s="12"/>
      <c r="C10" s="13"/>
      <c r="D10" s="6" t="s">
        <v>406</v>
      </c>
      <c r="E10" s="505" t="s">
        <v>369</v>
      </c>
      <c r="F10" s="506"/>
      <c r="G10" s="510"/>
      <c r="H10" s="508"/>
      <c r="I10" s="508"/>
      <c r="J10" s="509"/>
      <c r="K10" s="24"/>
      <c r="L10" s="25"/>
      <c r="M10" s="103"/>
    </row>
    <row r="11" spans="1:13" ht="81.75" customHeight="1" x14ac:dyDescent="0.35">
      <c r="A11" s="4"/>
      <c r="B11" s="12"/>
      <c r="C11" s="13"/>
      <c r="D11" s="6" t="s">
        <v>407</v>
      </c>
      <c r="E11" s="505" t="s">
        <v>383</v>
      </c>
      <c r="F11" s="506"/>
      <c r="G11" s="507"/>
      <c r="H11" s="508"/>
      <c r="I11" s="508"/>
      <c r="J11" s="509"/>
      <c r="K11" s="441" t="s">
        <v>384</v>
      </c>
      <c r="L11" s="25"/>
      <c r="M11" s="103"/>
    </row>
    <row r="12" spans="1:13" ht="70" customHeight="1" x14ac:dyDescent="0.35">
      <c r="A12" s="4"/>
      <c r="B12" s="12"/>
      <c r="C12" s="13"/>
      <c r="D12" s="6" t="s">
        <v>408</v>
      </c>
      <c r="E12" s="520" t="s">
        <v>370</v>
      </c>
      <c r="F12" s="521"/>
      <c r="G12" s="524"/>
      <c r="H12" s="524"/>
      <c r="I12" s="524"/>
      <c r="J12" s="524"/>
      <c r="K12" s="24"/>
      <c r="L12" s="25"/>
      <c r="M12" s="103"/>
    </row>
    <row r="13" spans="1:13" ht="30" customHeight="1" x14ac:dyDescent="0.35">
      <c r="A13" s="4"/>
      <c r="B13" s="12"/>
      <c r="C13" s="13"/>
      <c r="D13" s="107"/>
      <c r="E13" s="108"/>
      <c r="F13" s="108"/>
      <c r="G13" s="24"/>
      <c r="H13" s="24"/>
      <c r="I13" s="24"/>
      <c r="J13" s="24"/>
      <c r="K13" s="24"/>
      <c r="L13" s="25"/>
      <c r="M13" s="103"/>
    </row>
    <row r="14" spans="1:13" s="1" customFormat="1" ht="15.5" x14ac:dyDescent="0.35">
      <c r="A14" s="102"/>
      <c r="B14" s="136"/>
      <c r="C14" s="112" t="s">
        <v>409</v>
      </c>
      <c r="D14" s="512" t="str">
        <f>_xlfn.CONCAT("Tema for innovasjonsprosjekt ",B1)</f>
        <v>Tema for innovasjonsprosjekt 4</v>
      </c>
      <c r="E14" s="513"/>
      <c r="F14" s="513"/>
      <c r="G14" s="513"/>
      <c r="H14" s="111"/>
      <c r="I14" s="111"/>
      <c r="J14" s="111"/>
      <c r="K14" s="111"/>
      <c r="L14" s="138"/>
      <c r="M14" s="102"/>
    </row>
    <row r="15" spans="1:13" s="1" customFormat="1" ht="15.5" x14ac:dyDescent="0.35">
      <c r="A15" s="102"/>
      <c r="B15" s="139"/>
      <c r="C15" s="113"/>
      <c r="D15" s="395" t="s">
        <v>220</v>
      </c>
      <c r="E15" s="396"/>
      <c r="F15" s="396"/>
      <c r="G15" s="396"/>
      <c r="H15" s="110"/>
      <c r="I15" s="110"/>
      <c r="J15" s="110"/>
      <c r="K15" s="110"/>
      <c r="L15" s="62"/>
      <c r="M15" s="102"/>
    </row>
    <row r="16" spans="1:13" ht="32.15" customHeight="1" x14ac:dyDescent="0.35">
      <c r="A16" s="4"/>
      <c r="B16" s="12"/>
      <c r="C16" s="13"/>
      <c r="D16" s="6" t="s">
        <v>410</v>
      </c>
      <c r="E16" s="502" t="s">
        <v>40</v>
      </c>
      <c r="F16" s="503"/>
      <c r="G16" s="254"/>
      <c r="H16" s="7"/>
      <c r="I16" s="7"/>
      <c r="J16" s="7"/>
      <c r="K16" s="7"/>
      <c r="L16" s="10"/>
      <c r="M16" s="4"/>
    </row>
    <row r="17" spans="1:15" ht="32.15" customHeight="1" x14ac:dyDescent="0.35">
      <c r="A17" s="4"/>
      <c r="B17" s="12"/>
      <c r="C17" s="13"/>
      <c r="D17" s="6" t="s">
        <v>411</v>
      </c>
      <c r="E17" s="514" t="s">
        <v>41</v>
      </c>
      <c r="F17" s="515"/>
      <c r="G17" s="254"/>
      <c r="H17" s="7"/>
      <c r="I17" s="7"/>
      <c r="J17" s="7"/>
      <c r="K17" s="7"/>
      <c r="L17" s="10"/>
      <c r="M17" s="4"/>
    </row>
    <row r="18" spans="1:15" ht="32.15" customHeight="1" x14ac:dyDescent="0.35">
      <c r="A18" s="4"/>
      <c r="B18" s="12"/>
      <c r="C18" s="13"/>
      <c r="D18" s="6" t="s">
        <v>412</v>
      </c>
      <c r="E18" s="514" t="s">
        <v>42</v>
      </c>
      <c r="F18" s="515"/>
      <c r="G18" s="254"/>
      <c r="H18" s="7"/>
      <c r="I18" s="7"/>
      <c r="J18" s="7"/>
      <c r="K18" s="7"/>
      <c r="L18" s="10"/>
      <c r="M18" s="4"/>
    </row>
    <row r="19" spans="1:15" ht="32.15" customHeight="1" x14ac:dyDescent="0.35">
      <c r="A19" s="4"/>
      <c r="B19" s="12"/>
      <c r="C19" s="13"/>
      <c r="D19" s="6" t="s">
        <v>413</v>
      </c>
      <c r="E19" s="514" t="s">
        <v>43</v>
      </c>
      <c r="F19" s="515"/>
      <c r="G19" s="254"/>
      <c r="H19" s="7"/>
      <c r="I19" s="7"/>
      <c r="J19" s="7"/>
      <c r="K19" s="7"/>
      <c r="L19" s="10"/>
      <c r="M19" s="4"/>
    </row>
    <row r="20" spans="1:15" ht="32.15" customHeight="1" x14ac:dyDescent="0.35">
      <c r="A20" s="4"/>
      <c r="B20" s="12"/>
      <c r="C20" s="13"/>
      <c r="D20" s="6" t="s">
        <v>414</v>
      </c>
      <c r="E20" s="514" t="s">
        <v>44</v>
      </c>
      <c r="F20" s="515"/>
      <c r="G20" s="254"/>
      <c r="H20" s="7"/>
      <c r="I20" s="7"/>
      <c r="J20" s="7"/>
      <c r="K20" s="7"/>
      <c r="L20" s="10"/>
      <c r="M20" s="4"/>
    </row>
    <row r="21" spans="1:15" ht="32.15" customHeight="1" x14ac:dyDescent="0.35">
      <c r="A21" s="4"/>
      <c r="B21" s="12"/>
      <c r="C21" s="13"/>
      <c r="D21" s="6" t="s">
        <v>415</v>
      </c>
      <c r="E21" s="514" t="s">
        <v>45</v>
      </c>
      <c r="F21" s="515"/>
      <c r="G21" s="254"/>
      <c r="H21" s="7"/>
      <c r="I21" s="7"/>
      <c r="J21" s="7"/>
      <c r="K21" s="7"/>
      <c r="L21" s="10"/>
      <c r="M21" s="4"/>
    </row>
    <row r="22" spans="1:15" ht="32.15" customHeight="1" x14ac:dyDescent="0.35">
      <c r="A22" s="4"/>
      <c r="B22" s="12"/>
      <c r="C22" s="13"/>
      <c r="D22" s="6" t="s">
        <v>416</v>
      </c>
      <c r="E22" s="514" t="s">
        <v>46</v>
      </c>
      <c r="F22" s="515"/>
      <c r="G22" s="254"/>
      <c r="H22" s="7"/>
      <c r="I22" s="7"/>
      <c r="J22" s="7"/>
      <c r="K22" s="7"/>
      <c r="L22" s="10"/>
      <c r="M22" s="4"/>
    </row>
    <row r="23" spans="1:15" ht="32.15" customHeight="1" x14ac:dyDescent="0.35">
      <c r="A23" s="4"/>
      <c r="B23" s="12"/>
      <c r="C23" s="13"/>
      <c r="D23" s="6" t="s">
        <v>417</v>
      </c>
      <c r="E23" s="514" t="s">
        <v>47</v>
      </c>
      <c r="F23" s="515"/>
      <c r="G23" s="254"/>
      <c r="H23" s="7"/>
      <c r="I23" s="7"/>
      <c r="J23" s="7"/>
      <c r="K23" s="7"/>
      <c r="L23" s="10"/>
      <c r="M23" s="4"/>
    </row>
    <row r="24" spans="1:15" ht="30" customHeight="1" x14ac:dyDescent="0.35">
      <c r="A24" s="4"/>
      <c r="B24" s="12"/>
      <c r="C24" s="13"/>
      <c r="D24" s="13"/>
      <c r="E24" s="13"/>
      <c r="F24" s="13"/>
      <c r="G24" s="13"/>
      <c r="H24" s="13"/>
      <c r="I24" s="13"/>
      <c r="J24" s="13"/>
      <c r="K24" s="13"/>
      <c r="L24" s="21"/>
      <c r="M24" s="103"/>
    </row>
    <row r="25" spans="1:15" s="1" customFormat="1" ht="16.399999999999999" customHeight="1" x14ac:dyDescent="0.35">
      <c r="A25" s="102"/>
      <c r="B25" s="136"/>
      <c r="C25" s="112" t="s">
        <v>418</v>
      </c>
      <c r="D25" s="512" t="str">
        <f>_xlfn.CONCAT("Prosjektbeskrivelse: Innovasjonsprosjekt ",B1)</f>
        <v>Prosjektbeskrivelse: Innovasjonsprosjekt 4</v>
      </c>
      <c r="E25" s="513"/>
      <c r="F25" s="513"/>
      <c r="G25" s="513"/>
      <c r="H25" s="111"/>
      <c r="I25" s="111"/>
      <c r="J25" s="111"/>
      <c r="K25" s="111"/>
      <c r="L25" s="138"/>
      <c r="M25" s="102"/>
    </row>
    <row r="26" spans="1:15" s="1" customFormat="1" ht="32.25" customHeight="1" x14ac:dyDescent="0.35">
      <c r="A26" s="102"/>
      <c r="B26" s="139"/>
      <c r="C26" s="113"/>
      <c r="D26" s="511" t="s">
        <v>401</v>
      </c>
      <c r="E26" s="511"/>
      <c r="F26" s="511"/>
      <c r="G26" s="511"/>
      <c r="H26" s="511"/>
      <c r="I26" s="511"/>
      <c r="J26" s="511"/>
      <c r="K26" s="110"/>
      <c r="L26" s="62"/>
      <c r="M26" s="102"/>
    </row>
    <row r="27" spans="1:15" ht="50.15" customHeight="1" x14ac:dyDescent="0.35">
      <c r="B27" s="12"/>
      <c r="C27" s="13"/>
      <c r="D27" s="400" t="s">
        <v>419</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5">
      <c r="B28" s="12"/>
      <c r="C28" s="13"/>
      <c r="D28" s="213"/>
      <c r="E28" s="401" t="s">
        <v>371</v>
      </c>
      <c r="F28" s="398"/>
      <c r="G28" s="518"/>
      <c r="H28" s="519"/>
      <c r="I28" s="519"/>
      <c r="J28" s="519"/>
      <c r="K28" s="482"/>
      <c r="L28" s="25"/>
      <c r="M28" s="472"/>
      <c r="N28" s="4"/>
      <c r="O28" s="4"/>
    </row>
    <row r="29" spans="1:15" ht="50.15" customHeight="1" x14ac:dyDescent="0.35">
      <c r="B29" s="12"/>
      <c r="C29" s="13"/>
      <c r="D29" s="400" t="s">
        <v>420</v>
      </c>
      <c r="E29" s="399" t="s">
        <v>222</v>
      </c>
      <c r="F29" s="397"/>
      <c r="G29" s="516"/>
      <c r="H29" s="517"/>
      <c r="I29" s="517"/>
      <c r="J29" s="517"/>
      <c r="K29" s="480"/>
      <c r="L29" s="25"/>
      <c r="M29" s="472" t="str">
        <f t="shared" si="0"/>
        <v/>
      </c>
    </row>
    <row r="30" spans="1:15" ht="75" customHeight="1" x14ac:dyDescent="0.35">
      <c r="B30" s="12"/>
      <c r="C30" s="13"/>
      <c r="D30" s="213"/>
      <c r="E30" s="401" t="s">
        <v>223</v>
      </c>
      <c r="F30" s="398"/>
      <c r="G30" s="518"/>
      <c r="H30" s="519"/>
      <c r="I30" s="519"/>
      <c r="J30" s="519"/>
      <c r="K30" s="482"/>
      <c r="L30" s="25"/>
      <c r="M30" s="472"/>
    </row>
    <row r="31" spans="1:15" ht="50.15" customHeight="1" x14ac:dyDescent="0.35">
      <c r="B31" s="12"/>
      <c r="C31" s="13"/>
      <c r="D31" s="400" t="s">
        <v>421</v>
      </c>
      <c r="E31" s="402" t="s">
        <v>224</v>
      </c>
      <c r="F31" s="397"/>
      <c r="G31" s="516"/>
      <c r="H31" s="517"/>
      <c r="I31" s="517"/>
      <c r="J31" s="517"/>
      <c r="K31" s="480"/>
      <c r="L31" s="25"/>
      <c r="M31" s="472" t="str">
        <f t="shared" si="0"/>
        <v/>
      </c>
    </row>
    <row r="32" spans="1:15" ht="75" customHeight="1" x14ac:dyDescent="0.35">
      <c r="B32" s="12"/>
      <c r="C32" s="13"/>
      <c r="D32" s="213"/>
      <c r="E32" s="401" t="s">
        <v>372</v>
      </c>
      <c r="F32" s="398"/>
      <c r="G32" s="518"/>
      <c r="H32" s="519"/>
      <c r="I32" s="519"/>
      <c r="J32" s="519"/>
      <c r="K32" s="482"/>
      <c r="L32" s="25"/>
      <c r="M32" s="472"/>
    </row>
    <row r="33" spans="2:16" ht="50.15" customHeight="1" x14ac:dyDescent="0.35">
      <c r="B33" s="12"/>
      <c r="C33" s="13"/>
      <c r="D33" s="400" t="s">
        <v>422</v>
      </c>
      <c r="E33" s="399" t="s">
        <v>225</v>
      </c>
      <c r="F33" s="397"/>
      <c r="G33" s="516"/>
      <c r="H33" s="517"/>
      <c r="I33" s="517"/>
      <c r="J33" s="517"/>
      <c r="K33" s="480"/>
      <c r="L33" s="25"/>
      <c r="M33" s="472" t="str">
        <f t="shared" si="0"/>
        <v/>
      </c>
    </row>
    <row r="34" spans="2:16" ht="75" customHeight="1" x14ac:dyDescent="0.35">
      <c r="B34" s="12"/>
      <c r="C34" s="13"/>
      <c r="D34" s="213"/>
      <c r="E34" s="401" t="s">
        <v>373</v>
      </c>
      <c r="F34" s="398"/>
      <c r="G34" s="518"/>
      <c r="H34" s="519"/>
      <c r="I34" s="519"/>
      <c r="J34" s="519"/>
      <c r="K34" s="482"/>
      <c r="L34" s="25"/>
      <c r="M34" s="472"/>
    </row>
    <row r="35" spans="2:16" ht="50.15" customHeight="1" x14ac:dyDescent="0.35">
      <c r="B35" s="12"/>
      <c r="C35" s="13"/>
      <c r="D35" s="400" t="s">
        <v>423</v>
      </c>
      <c r="E35" s="399" t="s">
        <v>226</v>
      </c>
      <c r="F35" s="397"/>
      <c r="G35" s="516"/>
      <c r="H35" s="517"/>
      <c r="I35" s="517"/>
      <c r="J35" s="517"/>
      <c r="K35" s="480"/>
      <c r="L35" s="25"/>
      <c r="M35" s="472" t="str">
        <f t="shared" si="0"/>
        <v/>
      </c>
    </row>
    <row r="36" spans="2:16" ht="75" customHeight="1" x14ac:dyDescent="0.35">
      <c r="B36" s="12"/>
      <c r="C36" s="13"/>
      <c r="D36" s="213"/>
      <c r="E36" s="401" t="s">
        <v>227</v>
      </c>
      <c r="F36" s="398"/>
      <c r="G36" s="518"/>
      <c r="H36" s="519"/>
      <c r="I36" s="519"/>
      <c r="J36" s="519"/>
      <c r="K36" s="482"/>
      <c r="L36" s="25"/>
      <c r="M36" s="472"/>
    </row>
    <row r="37" spans="2:16" ht="50.15" customHeight="1" x14ac:dyDescent="0.35">
      <c r="B37" s="12"/>
      <c r="C37" s="13"/>
      <c r="D37" s="400" t="s">
        <v>424</v>
      </c>
      <c r="E37" s="399" t="s">
        <v>228</v>
      </c>
      <c r="F37" s="397"/>
      <c r="G37" s="516"/>
      <c r="H37" s="517"/>
      <c r="I37" s="517"/>
      <c r="J37" s="517"/>
      <c r="K37" s="480"/>
      <c r="L37" s="25"/>
      <c r="M37" s="472" t="str">
        <f t="shared" si="0"/>
        <v/>
      </c>
    </row>
    <row r="38" spans="2:16" ht="75" customHeight="1" x14ac:dyDescent="0.35">
      <c r="B38" s="12"/>
      <c r="C38" s="13"/>
      <c r="D38" s="213"/>
      <c r="E38" s="401" t="s">
        <v>229</v>
      </c>
      <c r="F38" s="398"/>
      <c r="G38" s="518"/>
      <c r="H38" s="519"/>
      <c r="I38" s="519"/>
      <c r="J38" s="519"/>
      <c r="K38" s="482"/>
      <c r="L38" s="25"/>
      <c r="M38" s="472"/>
    </row>
    <row r="39" spans="2:16" ht="50.15" customHeight="1" x14ac:dyDescent="0.35">
      <c r="B39" s="12"/>
      <c r="C39" s="13"/>
      <c r="D39" s="400" t="s">
        <v>425</v>
      </c>
      <c r="E39" s="399" t="s">
        <v>230</v>
      </c>
      <c r="F39" s="397"/>
      <c r="G39" s="516"/>
      <c r="H39" s="517"/>
      <c r="I39" s="517"/>
      <c r="J39" s="517"/>
      <c r="K39" s="480"/>
      <c r="L39" s="25"/>
      <c r="M39" s="472" t="str">
        <f t="shared" si="0"/>
        <v/>
      </c>
    </row>
    <row r="40" spans="2:16" ht="75" customHeight="1" x14ac:dyDescent="0.35">
      <c r="B40" s="12"/>
      <c r="C40" s="13"/>
      <c r="D40" s="213"/>
      <c r="E40" s="401" t="s">
        <v>231</v>
      </c>
      <c r="F40" s="398"/>
      <c r="G40" s="518"/>
      <c r="H40" s="519"/>
      <c r="I40" s="519"/>
      <c r="J40" s="519"/>
      <c r="K40" s="482"/>
      <c r="L40" s="25"/>
      <c r="M40" s="472"/>
    </row>
    <row r="41" spans="2:16" ht="30" customHeight="1" x14ac:dyDescent="0.35">
      <c r="B41" s="12"/>
      <c r="C41" s="13"/>
      <c r="D41" s="400" t="s">
        <v>426</v>
      </c>
      <c r="E41" s="399" t="s">
        <v>232</v>
      </c>
      <c r="F41" s="397"/>
      <c r="G41" s="516"/>
      <c r="H41" s="517"/>
      <c r="I41" s="517"/>
      <c r="J41" s="517"/>
      <c r="K41" s="480"/>
      <c r="L41" s="265"/>
      <c r="M41" s="472" t="str">
        <f t="shared" si="0"/>
        <v/>
      </c>
      <c r="N41" s="262"/>
      <c r="O41" s="262"/>
      <c r="P41" s="262"/>
    </row>
    <row r="42" spans="2:16" ht="92.25" customHeight="1" x14ac:dyDescent="0.35">
      <c r="B42" s="12"/>
      <c r="C42" s="13"/>
      <c r="D42" s="212"/>
      <c r="E42" s="525" t="s">
        <v>233</v>
      </c>
      <c r="F42" s="526"/>
      <c r="G42" s="518"/>
      <c r="H42" s="519"/>
      <c r="I42" s="519"/>
      <c r="J42" s="519"/>
      <c r="K42" s="482"/>
      <c r="L42" s="265"/>
      <c r="M42" s="472"/>
      <c r="N42" s="262"/>
      <c r="O42" s="262"/>
      <c r="P42" s="262"/>
    </row>
    <row r="43" spans="2:16" ht="30" customHeight="1" x14ac:dyDescent="0.35">
      <c r="B43" s="12"/>
      <c r="C43" s="13"/>
      <c r="D43" s="256"/>
      <c r="E43" s="256"/>
      <c r="F43" s="256"/>
      <c r="G43" s="256"/>
      <c r="H43" s="256"/>
      <c r="I43" s="256"/>
      <c r="J43" s="256"/>
      <c r="K43" s="270"/>
      <c r="L43" s="265"/>
      <c r="M43" s="262"/>
      <c r="N43" s="262"/>
      <c r="O43" s="262"/>
      <c r="P43" s="262"/>
    </row>
    <row r="44" spans="2:16" ht="15" customHeight="1" x14ac:dyDescent="0.35">
      <c r="B44" s="98"/>
      <c r="C44" s="112" t="s">
        <v>427</v>
      </c>
      <c r="D44" s="522" t="str">
        <f>_xlfn.CONCAT("Samarbeidspartnere i innovasjonsprosjekt ",B1)</f>
        <v>Samarbeidspartnere i innovasjonsprosjekt 4</v>
      </c>
      <c r="E44" s="523"/>
      <c r="F44" s="523"/>
      <c r="G44" s="523"/>
      <c r="H44" s="271"/>
      <c r="I44" s="271"/>
      <c r="J44" s="271"/>
      <c r="K44" s="272"/>
      <c r="L44" s="266"/>
      <c r="M44" s="262"/>
      <c r="N44" s="262"/>
      <c r="O44" s="262"/>
      <c r="P44" s="262"/>
    </row>
    <row r="45" spans="2:16" ht="18.649999999999999" customHeight="1" x14ac:dyDescent="0.35">
      <c r="B45" s="140"/>
      <c r="C45" s="113"/>
      <c r="D45" s="473" t="s">
        <v>374</v>
      </c>
      <c r="E45" s="473"/>
      <c r="F45" s="473"/>
      <c r="G45" s="473"/>
      <c r="H45" s="473"/>
      <c r="I45" s="473"/>
      <c r="J45" s="473"/>
      <c r="K45" s="273"/>
      <c r="L45" s="267"/>
      <c r="M45" s="262"/>
      <c r="N45" s="262"/>
      <c r="O45" s="262"/>
      <c r="P45" s="262"/>
    </row>
    <row r="46" spans="2:16" ht="75" customHeight="1" x14ac:dyDescent="0.35">
      <c r="B46" s="12"/>
      <c r="C46" s="13"/>
      <c r="D46" s="474"/>
      <c r="E46" s="475"/>
      <c r="F46" s="475"/>
      <c r="G46" s="475"/>
      <c r="H46" s="475"/>
      <c r="I46" s="475"/>
      <c r="J46" s="476"/>
      <c r="K46" s="259"/>
      <c r="L46" s="264"/>
      <c r="M46" s="262"/>
      <c r="N46" s="262"/>
      <c r="O46" s="262"/>
      <c r="P46" s="262"/>
    </row>
    <row r="47" spans="2:16" ht="30" customHeight="1" x14ac:dyDescent="0.35">
      <c r="B47" s="12"/>
      <c r="C47" s="13"/>
      <c r="D47" s="11"/>
      <c r="E47" s="7"/>
      <c r="F47" s="7"/>
      <c r="G47" s="220"/>
      <c r="H47" s="7"/>
      <c r="I47" s="259"/>
      <c r="J47" s="259"/>
      <c r="K47" s="259"/>
      <c r="L47" s="264"/>
      <c r="M47" s="262"/>
      <c r="N47" s="262"/>
      <c r="O47" s="262"/>
      <c r="P47" s="262"/>
    </row>
    <row r="48" spans="2:16" ht="39" customHeight="1" x14ac:dyDescent="0.3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5">
      <c r="B49" s="12"/>
      <c r="C49" s="13"/>
      <c r="D49" s="11"/>
      <c r="E49" s="7"/>
      <c r="F49" s="7"/>
      <c r="G49" s="7"/>
      <c r="H49" s="7"/>
      <c r="I49" s="259"/>
      <c r="J49" s="259"/>
      <c r="K49" s="259"/>
      <c r="L49" s="264"/>
      <c r="M49" s="262"/>
      <c r="N49" s="262"/>
      <c r="O49" s="262"/>
      <c r="P49" s="262"/>
    </row>
    <row r="50" spans="2:16" ht="32.25" customHeight="1" x14ac:dyDescent="0.35">
      <c r="B50" s="12"/>
      <c r="C50" s="13"/>
      <c r="D50" s="477" t="s">
        <v>428</v>
      </c>
      <c r="E50" s="478"/>
      <c r="F50" s="479"/>
      <c r="G50" s="168"/>
      <c r="H50" s="477" t="s">
        <v>429</v>
      </c>
      <c r="I50" s="478"/>
      <c r="J50" s="478"/>
      <c r="K50" s="479"/>
      <c r="L50" s="264"/>
      <c r="M50" s="262"/>
      <c r="N50" s="262"/>
      <c r="O50" s="262"/>
      <c r="P50" s="262"/>
    </row>
    <row r="51" spans="2:16" ht="105" customHeight="1" x14ac:dyDescent="0.35">
      <c r="B51" s="12"/>
      <c r="C51" s="13"/>
      <c r="D51" s="483" t="s">
        <v>399</v>
      </c>
      <c r="E51" s="484"/>
      <c r="F51" s="485"/>
      <c r="G51" s="168"/>
      <c r="H51" s="483" t="s">
        <v>394</v>
      </c>
      <c r="I51" s="484"/>
      <c r="J51" s="484"/>
      <c r="K51" s="485"/>
      <c r="L51" s="264"/>
      <c r="M51" s="262"/>
      <c r="N51" s="262"/>
      <c r="O51" s="262"/>
      <c r="P51" s="262"/>
    </row>
    <row r="52" spans="2:16" ht="32.15" customHeight="1" x14ac:dyDescent="0.35">
      <c r="B52" s="12"/>
      <c r="C52" s="13"/>
      <c r="D52" s="281" t="s">
        <v>430</v>
      </c>
      <c r="E52" s="282" t="s">
        <v>48</v>
      </c>
      <c r="F52" s="280"/>
      <c r="G52" s="168"/>
      <c r="H52" s="224" t="s">
        <v>78</v>
      </c>
      <c r="I52" s="116"/>
      <c r="J52" s="13"/>
      <c r="K52" s="222"/>
      <c r="L52" s="264"/>
      <c r="M52" s="262"/>
      <c r="N52" s="262"/>
      <c r="O52" s="262"/>
      <c r="P52" s="262"/>
    </row>
    <row r="53" spans="2:16" ht="32.15" customHeight="1" x14ac:dyDescent="0.35">
      <c r="B53" s="12"/>
      <c r="C53" s="13"/>
      <c r="D53" s="281" t="s">
        <v>431</v>
      </c>
      <c r="E53" s="282" t="s">
        <v>49</v>
      </c>
      <c r="F53" s="252"/>
      <c r="G53" s="168"/>
      <c r="H53" s="488" t="s">
        <v>432</v>
      </c>
      <c r="I53" s="490" t="s">
        <v>376</v>
      </c>
      <c r="J53" s="491"/>
      <c r="K53" s="494"/>
      <c r="L53" s="264"/>
      <c r="M53" s="262"/>
      <c r="N53" s="262"/>
      <c r="O53" s="262"/>
    </row>
    <row r="54" spans="2:16" ht="32.15" customHeight="1" x14ac:dyDescent="0.35">
      <c r="B54" s="12"/>
      <c r="C54" s="13"/>
      <c r="D54" s="281" t="s">
        <v>433</v>
      </c>
      <c r="E54" s="282" t="s">
        <v>50</v>
      </c>
      <c r="F54" s="252"/>
      <c r="G54" s="168"/>
      <c r="H54" s="489"/>
      <c r="I54" s="492"/>
      <c r="J54" s="493"/>
      <c r="K54" s="495"/>
      <c r="L54" s="264"/>
      <c r="M54" s="262"/>
      <c r="N54" s="262"/>
      <c r="O54" s="262"/>
    </row>
    <row r="55" spans="2:16" ht="32.15" customHeight="1" x14ac:dyDescent="0.35">
      <c r="B55" s="12"/>
      <c r="C55" s="13"/>
      <c r="D55" s="281" t="s">
        <v>434</v>
      </c>
      <c r="E55" s="282" t="s">
        <v>52</v>
      </c>
      <c r="F55" s="252"/>
      <c r="G55" s="255"/>
      <c r="H55" s="488" t="s">
        <v>435</v>
      </c>
      <c r="I55" s="490" t="s">
        <v>379</v>
      </c>
      <c r="J55" s="491"/>
      <c r="K55" s="480"/>
      <c r="L55" s="264"/>
      <c r="M55" s="262"/>
      <c r="N55" s="262"/>
      <c r="O55" s="262"/>
    </row>
    <row r="56" spans="2:16" ht="41.25" customHeight="1" x14ac:dyDescent="0.35">
      <c r="B56" s="12"/>
      <c r="C56" s="13"/>
      <c r="D56" s="281" t="s">
        <v>436</v>
      </c>
      <c r="E56" s="282" t="s">
        <v>57</v>
      </c>
      <c r="F56" s="252"/>
      <c r="G56" s="168"/>
      <c r="H56" s="496"/>
      <c r="I56" s="497"/>
      <c r="J56" s="498"/>
      <c r="K56" s="481"/>
      <c r="L56" s="264"/>
      <c r="M56" s="262"/>
      <c r="N56" s="262"/>
      <c r="O56" s="262"/>
    </row>
    <row r="57" spans="2:16" ht="44.25" customHeight="1" x14ac:dyDescent="0.35">
      <c r="B57" s="12"/>
      <c r="C57" s="13"/>
      <c r="D57" s="453" t="s">
        <v>437</v>
      </c>
      <c r="E57" s="284" t="s">
        <v>58</v>
      </c>
      <c r="F57" s="285"/>
      <c r="G57" s="168"/>
      <c r="H57" s="489"/>
      <c r="I57" s="492"/>
      <c r="J57" s="493"/>
      <c r="K57" s="482"/>
      <c r="L57" s="264"/>
      <c r="M57" s="262"/>
      <c r="N57" s="262"/>
      <c r="O57" s="262"/>
    </row>
    <row r="58" spans="2:16" ht="20.25" customHeight="1" x14ac:dyDescent="0.35">
      <c r="B58" s="12"/>
      <c r="C58" s="13"/>
      <c r="D58" s="287" t="s">
        <v>51</v>
      </c>
      <c r="E58" s="288"/>
      <c r="F58" s="289"/>
      <c r="G58" s="168"/>
      <c r="H58" s="224"/>
      <c r="I58" s="116"/>
      <c r="J58" s="13"/>
      <c r="K58" s="222"/>
      <c r="L58" s="10"/>
    </row>
    <row r="59" spans="2:16" ht="15" customHeight="1" x14ac:dyDescent="0.35">
      <c r="B59" s="12"/>
      <c r="C59" s="13"/>
      <c r="D59" s="290"/>
      <c r="E59" s="386" t="s">
        <v>201</v>
      </c>
      <c r="F59" s="387" t="s">
        <v>202</v>
      </c>
      <c r="G59" s="168"/>
      <c r="H59" s="224" t="s">
        <v>79</v>
      </c>
      <c r="I59" s="116"/>
      <c r="J59" s="13"/>
      <c r="K59" s="222"/>
      <c r="L59" s="10"/>
    </row>
    <row r="60" spans="2:16" ht="34.4" customHeight="1" x14ac:dyDescent="0.35">
      <c r="B60" s="12"/>
      <c r="C60" s="13"/>
      <c r="D60" s="292" t="s">
        <v>438</v>
      </c>
      <c r="E60" s="286"/>
      <c r="F60" s="279"/>
      <c r="G60" s="168"/>
      <c r="H60" s="281" t="s">
        <v>439</v>
      </c>
      <c r="I60" s="486" t="s">
        <v>377</v>
      </c>
      <c r="J60" s="487"/>
      <c r="K60" s="295"/>
      <c r="L60" s="10"/>
    </row>
    <row r="61" spans="2:16" ht="45" customHeight="1" x14ac:dyDescent="0.35">
      <c r="B61" s="12"/>
      <c r="C61" s="13"/>
      <c r="D61" s="293" t="s">
        <v>440</v>
      </c>
      <c r="E61" s="251"/>
      <c r="F61" s="252"/>
      <c r="G61" s="168"/>
      <c r="H61" s="453" t="s">
        <v>441</v>
      </c>
      <c r="I61" s="499" t="s">
        <v>395</v>
      </c>
      <c r="J61" s="491"/>
      <c r="K61" s="295"/>
      <c r="L61" s="10"/>
      <c r="M61" s="262"/>
      <c r="N61" s="262"/>
      <c r="O61" s="262"/>
    </row>
    <row r="62" spans="2:16" ht="34.4" customHeight="1" x14ac:dyDescent="0.35">
      <c r="B62" s="12"/>
      <c r="C62" s="13"/>
      <c r="D62" s="293" t="s">
        <v>442</v>
      </c>
      <c r="E62" s="251"/>
      <c r="F62" s="252"/>
      <c r="G62" s="168"/>
      <c r="H62" s="488" t="s">
        <v>443</v>
      </c>
      <c r="I62" s="490" t="s">
        <v>378</v>
      </c>
      <c r="J62" s="491"/>
      <c r="K62" s="480"/>
      <c r="L62" s="10"/>
      <c r="M62" s="262"/>
      <c r="N62" s="262"/>
      <c r="O62" s="262"/>
    </row>
    <row r="63" spans="2:16" ht="34.4" customHeight="1" x14ac:dyDescent="0.35">
      <c r="B63" s="12"/>
      <c r="C63" s="13"/>
      <c r="D63" s="294" t="s">
        <v>444</v>
      </c>
      <c r="E63" s="251"/>
      <c r="F63" s="252"/>
      <c r="G63" s="168"/>
      <c r="H63" s="496"/>
      <c r="I63" s="497"/>
      <c r="J63" s="498"/>
      <c r="K63" s="481"/>
      <c r="L63" s="10"/>
      <c r="M63" s="262"/>
      <c r="N63" s="262"/>
      <c r="O63" s="262"/>
    </row>
    <row r="64" spans="2:16" ht="34.4" customHeight="1" x14ac:dyDescent="0.35">
      <c r="B64" s="12"/>
      <c r="C64" s="13"/>
      <c r="D64" s="294" t="s">
        <v>445</v>
      </c>
      <c r="E64" s="251"/>
      <c r="F64" s="252"/>
      <c r="G64" s="168"/>
      <c r="H64" s="489"/>
      <c r="I64" s="492"/>
      <c r="J64" s="493"/>
      <c r="K64" s="482"/>
      <c r="L64" s="10"/>
      <c r="M64" s="262"/>
      <c r="N64" s="262"/>
      <c r="O64" s="262"/>
    </row>
    <row r="65" spans="2:15" ht="15" thickBot="1" x14ac:dyDescent="0.4">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5">
      <c r="B66" s="12"/>
      <c r="C66" s="13"/>
      <c r="D66" s="13"/>
      <c r="E66" s="13"/>
      <c r="F66" s="209"/>
      <c r="G66" s="210"/>
      <c r="H66" s="209"/>
      <c r="I66" s="256"/>
      <c r="J66" s="13"/>
      <c r="K66" s="13"/>
      <c r="L66" s="21"/>
      <c r="M66" s="262"/>
      <c r="N66" s="262"/>
      <c r="O66" s="262"/>
    </row>
    <row r="67" spans="2:15" ht="20.149999999999999" customHeight="1" x14ac:dyDescent="0.35">
      <c r="B67" s="98"/>
      <c r="C67" s="112" t="s">
        <v>446</v>
      </c>
      <c r="D67" s="512" t="str">
        <f>_xlfn.CONCAT("Budsjett for innovasjonsprosjekt ",B1)</f>
        <v>Budsjett for innovasjonsprosjekt 4</v>
      </c>
      <c r="E67" s="513"/>
      <c r="F67" s="513"/>
      <c r="G67" s="513"/>
      <c r="H67" s="115"/>
      <c r="I67" s="257"/>
      <c r="J67" s="115"/>
      <c r="K67" s="100"/>
      <c r="L67" s="101"/>
      <c r="M67" s="262"/>
      <c r="N67" s="262"/>
      <c r="O67" s="262"/>
    </row>
    <row r="68" spans="2:15" s="1" customFormat="1" ht="27" customHeight="1" x14ac:dyDescent="0.35">
      <c r="B68" s="140"/>
      <c r="C68" s="113"/>
      <c r="D68" s="511" t="s">
        <v>385</v>
      </c>
      <c r="E68" s="511"/>
      <c r="F68" s="511"/>
      <c r="G68" s="511"/>
      <c r="H68" s="511"/>
      <c r="I68" s="511"/>
      <c r="J68" s="511"/>
      <c r="K68" s="117"/>
      <c r="L68" s="114"/>
      <c r="M68" s="263"/>
      <c r="N68" s="263"/>
      <c r="O68" s="263"/>
    </row>
    <row r="69" spans="2:15" x14ac:dyDescent="0.35">
      <c r="B69" s="14"/>
      <c r="C69" s="11"/>
      <c r="D69" s="11"/>
      <c r="E69" s="7"/>
      <c r="F69" s="7"/>
      <c r="G69" s="258"/>
      <c r="H69" s="259"/>
      <c r="I69" s="259"/>
      <c r="J69" s="259"/>
      <c r="K69" s="7"/>
      <c r="L69" s="10"/>
      <c r="M69" s="262"/>
      <c r="N69" s="262"/>
      <c r="O69" s="262"/>
    </row>
    <row r="70" spans="2:15" x14ac:dyDescent="0.35">
      <c r="B70" s="14"/>
      <c r="C70" s="11"/>
      <c r="D70" s="11"/>
      <c r="E70" s="11"/>
      <c r="F70" s="7"/>
      <c r="G70" s="391"/>
      <c r="H70" s="392" t="s">
        <v>85</v>
      </c>
      <c r="I70" s="392"/>
      <c r="J70" s="393"/>
      <c r="K70" s="7"/>
      <c r="L70" s="10"/>
      <c r="M70" s="262"/>
      <c r="N70" s="262"/>
      <c r="O70" s="262"/>
    </row>
    <row r="71" spans="2:15" ht="29" x14ac:dyDescent="0.35">
      <c r="B71" s="14"/>
      <c r="C71" s="11"/>
      <c r="D71" s="11"/>
      <c r="E71" s="11"/>
      <c r="F71" s="118" t="s">
        <v>54</v>
      </c>
      <c r="G71" s="118" t="s">
        <v>149</v>
      </c>
      <c r="H71" s="260" t="s">
        <v>80</v>
      </c>
      <c r="I71" s="260" t="s">
        <v>59</v>
      </c>
      <c r="J71" s="118" t="s">
        <v>62</v>
      </c>
      <c r="K71" s="7"/>
      <c r="L71" s="10"/>
      <c r="M71" s="262"/>
      <c r="N71" s="262"/>
      <c r="O71" s="262"/>
    </row>
    <row r="72" spans="2:15" ht="40" customHeight="1" x14ac:dyDescent="0.35">
      <c r="B72" s="14"/>
      <c r="C72" s="11"/>
      <c r="D72" s="11"/>
      <c r="E72" s="11"/>
      <c r="F72" s="119" t="s">
        <v>83</v>
      </c>
      <c r="G72" s="119" t="str">
        <f>_xlfn.CONCAT("Sum fra seksjon P",B1, ".5")</f>
        <v>Sum fra seksjon P4.5</v>
      </c>
      <c r="H72" s="261" t="str">
        <f>_xlfn.CONCAT("Sum fra seksjon P",B1, ".6")</f>
        <v>Sum fra seksjon P4.6</v>
      </c>
      <c r="I72" s="261" t="s">
        <v>81</v>
      </c>
      <c r="J72" s="119" t="s">
        <v>375</v>
      </c>
      <c r="K72" s="7"/>
      <c r="L72" s="10"/>
      <c r="M72" s="262"/>
      <c r="N72" s="262"/>
      <c r="O72" s="262"/>
    </row>
    <row r="73" spans="2:15" ht="23.25" customHeight="1" x14ac:dyDescent="0.3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4">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2" priority="6">
      <formula>NOT(M8="")</formula>
    </cfRule>
  </conditionalFormatting>
  <conditionalFormatting sqref="M25:M26">
    <cfRule type="expression" dxfId="11" priority="5">
      <formula>NOT(M25="")</formula>
    </cfRule>
  </conditionalFormatting>
  <conditionalFormatting sqref="D12:J12">
    <cfRule type="expression" dxfId="10" priority="1">
      <formula>OR(ISBLANK($G$9),$G$9="nei")</formula>
    </cfRule>
  </conditionalFormatting>
  <conditionalFormatting sqref="M27 M29 M31">
    <cfRule type="expression" dxfId="9" priority="4">
      <formula>NOT(M27="")</formula>
    </cfRule>
  </conditionalFormatting>
  <conditionalFormatting sqref="M35 M37 M39 M41">
    <cfRule type="expression" dxfId="8" priority="3">
      <formula>NOT(M35="")</formula>
    </cfRule>
  </conditionalFormatting>
  <conditionalFormatting sqref="B42:E42 B2:L3 B12:L28 B11:E11 G11:L11 B43:L74 B5:L10 B4:E4 L4 B29:F41 G29:L42">
    <cfRule type="expression" dxfId="7" priority="2">
      <formula>NOT(CELL("protect",B2))</formula>
    </cfRule>
  </conditionalFormatting>
  <dataValidations count="3">
    <dataValidation type="list" allowBlank="1" showInputMessage="1" showErrorMessage="1" errorTitle="Ugyldig inntasting" error="Skriv Ja eller Nei i svar-cellen" sqref="G16:G23" xr:uid="{5A9526FD-8FD2-4E8B-90D0-7A983ACD3671}">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550D116-C5DB-432B-92CF-FD370C57BFC4}">
      <formula1>-999000000000</formula1>
      <formula2>999000000000</formula2>
    </dataValidation>
    <dataValidation type="list" allowBlank="1" showInputMessage="1" showErrorMessage="1" error="Besvares med Ja eller Nei" sqref="G9" xr:uid="{7E1B119C-135D-46B7-BAF5-F20F8D47D79B}">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style="4" customWidth="1"/>
    <col min="13" max="13" width="16.1796875" customWidth="1"/>
    <col min="14" max="14" width="2.81640625" customWidth="1"/>
  </cols>
  <sheetData>
    <row r="1" spans="1:13" ht="14.25" customHeight="1" thickBot="1" x14ac:dyDescent="0.4">
      <c r="B1" s="2">
        <v>5</v>
      </c>
    </row>
    <row r="2" spans="1:13" ht="21" x14ac:dyDescent="0.5">
      <c r="B2" s="128"/>
      <c r="C2" s="129" t="str">
        <f>_xlfn.CONCAT("Innovasjonsprosjekt ", B1, ": ",G8)</f>
        <v xml:space="preserve">Innovasjonsprosjekt 5: </v>
      </c>
      <c r="D2" s="130"/>
      <c r="E2" s="131"/>
      <c r="F2" s="130"/>
      <c r="G2" s="130"/>
      <c r="H2" s="130"/>
      <c r="I2" s="130"/>
      <c r="J2" s="130"/>
      <c r="K2" s="130"/>
      <c r="L2" s="132"/>
    </row>
    <row r="3" spans="1:13" ht="21" x14ac:dyDescent="0.5">
      <c r="A3" s="4"/>
      <c r="B3" s="133"/>
      <c r="C3" s="23"/>
      <c r="D3" s="23"/>
      <c r="E3" s="500" t="s">
        <v>76</v>
      </c>
      <c r="F3" s="501"/>
      <c r="G3" s="501"/>
      <c r="H3" s="501"/>
      <c r="I3" s="501"/>
      <c r="J3" s="501"/>
      <c r="K3" s="501"/>
      <c r="L3" s="134"/>
      <c r="M3" s="4"/>
    </row>
    <row r="4" spans="1:13" ht="21" customHeight="1" x14ac:dyDescent="0.5">
      <c r="A4" s="4"/>
      <c r="B4" s="133"/>
      <c r="C4" s="23"/>
      <c r="D4" s="23"/>
      <c r="E4" s="500" t="s">
        <v>400</v>
      </c>
      <c r="F4" s="500"/>
      <c r="G4" s="500"/>
      <c r="H4" s="500"/>
      <c r="I4" s="500"/>
      <c r="J4" s="500"/>
      <c r="K4" s="500"/>
      <c r="L4" s="134"/>
      <c r="M4" s="4"/>
    </row>
    <row r="5" spans="1:13" ht="21" x14ac:dyDescent="0.5">
      <c r="A5" s="4"/>
      <c r="B5" s="133"/>
      <c r="C5" s="23"/>
      <c r="D5" s="23"/>
      <c r="E5" s="500"/>
      <c r="F5" s="500"/>
      <c r="G5" s="500"/>
      <c r="H5" s="500"/>
      <c r="I5" s="500"/>
      <c r="J5" s="454"/>
      <c r="K5" s="454"/>
      <c r="L5" s="134"/>
      <c r="M5" s="4"/>
    </row>
    <row r="6" spans="1:13" s="1" customFormat="1" ht="22" customHeight="1" x14ac:dyDescent="0.35">
      <c r="A6" s="102"/>
      <c r="B6" s="135"/>
      <c r="C6" s="26"/>
      <c r="D6" s="26"/>
      <c r="E6" s="27"/>
      <c r="F6" s="27"/>
      <c r="G6" s="27"/>
      <c r="H6" s="28"/>
      <c r="I6" s="28"/>
      <c r="J6" s="28"/>
      <c r="K6" s="24"/>
      <c r="L6" s="25"/>
      <c r="M6" s="4"/>
    </row>
    <row r="7" spans="1:13" ht="20.65" customHeight="1" x14ac:dyDescent="0.35">
      <c r="A7" s="4"/>
      <c r="B7" s="136"/>
      <c r="C7" s="112" t="s">
        <v>447</v>
      </c>
      <c r="D7" s="112" t="s">
        <v>77</v>
      </c>
      <c r="E7" s="105"/>
      <c r="F7" s="99"/>
      <c r="G7" s="99"/>
      <c r="H7" s="99"/>
      <c r="I7" s="99"/>
      <c r="J7" s="99"/>
      <c r="K7" s="106"/>
      <c r="L7" s="137"/>
      <c r="M7" s="4"/>
    </row>
    <row r="8" spans="1:13" ht="32.15" customHeight="1" x14ac:dyDescent="0.35">
      <c r="A8" s="4"/>
      <c r="B8" s="12"/>
      <c r="C8" s="13"/>
      <c r="D8" s="6" t="s">
        <v>448</v>
      </c>
      <c r="E8" s="502" t="s">
        <v>367</v>
      </c>
      <c r="F8" s="503"/>
      <c r="G8" s="504"/>
      <c r="H8" s="504"/>
      <c r="I8" s="504"/>
      <c r="J8" s="504"/>
      <c r="K8" s="109"/>
      <c r="L8" s="25"/>
      <c r="M8" s="103" t="str">
        <f>IF(LEN(G8)-LEN(SUBSTITUTE(G8," ",""))&gt;100,_xlfn.CONCAT("Du har skrevet ",LEN(G8)-LEN(SUBSTITUTE(G8," ",""))," ord. Forsøk å korte ned."),"")</f>
        <v/>
      </c>
    </row>
    <row r="9" spans="1:13" ht="32.15" customHeight="1" x14ac:dyDescent="0.35">
      <c r="A9" s="4"/>
      <c r="B9" s="12"/>
      <c r="C9" s="13"/>
      <c r="D9" s="6" t="s">
        <v>449</v>
      </c>
      <c r="E9" s="505" t="s">
        <v>368</v>
      </c>
      <c r="F9" s="506"/>
      <c r="G9" s="507"/>
      <c r="H9" s="508"/>
      <c r="I9" s="508"/>
      <c r="J9" s="509"/>
      <c r="K9" s="24"/>
      <c r="L9" s="25"/>
      <c r="M9" s="103"/>
    </row>
    <row r="10" spans="1:13" ht="32.15" customHeight="1" x14ac:dyDescent="0.35">
      <c r="A10" s="4"/>
      <c r="B10" s="12"/>
      <c r="C10" s="13"/>
      <c r="D10" s="6" t="s">
        <v>450</v>
      </c>
      <c r="E10" s="505" t="s">
        <v>369</v>
      </c>
      <c r="F10" s="506"/>
      <c r="G10" s="510"/>
      <c r="H10" s="508"/>
      <c r="I10" s="508"/>
      <c r="J10" s="509"/>
      <c r="K10" s="24"/>
      <c r="L10" s="25"/>
      <c r="M10" s="103"/>
    </row>
    <row r="11" spans="1:13" ht="81.75" customHeight="1" x14ac:dyDescent="0.35">
      <c r="A11" s="4"/>
      <c r="B11" s="12"/>
      <c r="C11" s="13"/>
      <c r="D11" s="6" t="s">
        <v>451</v>
      </c>
      <c r="E11" s="505" t="s">
        <v>383</v>
      </c>
      <c r="F11" s="506"/>
      <c r="G11" s="507"/>
      <c r="H11" s="508"/>
      <c r="I11" s="508"/>
      <c r="J11" s="509"/>
      <c r="K11" s="441" t="s">
        <v>384</v>
      </c>
      <c r="L11" s="25"/>
      <c r="M11" s="103"/>
    </row>
    <row r="12" spans="1:13" ht="70" customHeight="1" x14ac:dyDescent="0.35">
      <c r="A12" s="4"/>
      <c r="B12" s="12"/>
      <c r="C12" s="13"/>
      <c r="D12" s="6" t="s">
        <v>452</v>
      </c>
      <c r="E12" s="520" t="s">
        <v>370</v>
      </c>
      <c r="F12" s="521"/>
      <c r="G12" s="524"/>
      <c r="H12" s="524"/>
      <c r="I12" s="524"/>
      <c r="J12" s="524"/>
      <c r="K12" s="24"/>
      <c r="L12" s="25"/>
      <c r="M12" s="103"/>
    </row>
    <row r="13" spans="1:13" ht="30" customHeight="1" x14ac:dyDescent="0.35">
      <c r="A13" s="4"/>
      <c r="B13" s="12"/>
      <c r="C13" s="13"/>
      <c r="D13" s="107"/>
      <c r="E13" s="108"/>
      <c r="F13" s="108"/>
      <c r="G13" s="24"/>
      <c r="H13" s="24"/>
      <c r="I13" s="24"/>
      <c r="J13" s="24"/>
      <c r="K13" s="24"/>
      <c r="L13" s="25"/>
      <c r="M13" s="103"/>
    </row>
    <row r="14" spans="1:13" s="1" customFormat="1" ht="15.5" x14ac:dyDescent="0.35">
      <c r="A14" s="102"/>
      <c r="B14" s="136"/>
      <c r="C14" s="112" t="s">
        <v>453</v>
      </c>
      <c r="D14" s="512" t="str">
        <f>_xlfn.CONCAT("Tema for innovasjonsprosjekt ",B1)</f>
        <v>Tema for innovasjonsprosjekt 5</v>
      </c>
      <c r="E14" s="513"/>
      <c r="F14" s="513"/>
      <c r="G14" s="513"/>
      <c r="H14" s="111"/>
      <c r="I14" s="111"/>
      <c r="J14" s="111"/>
      <c r="K14" s="111"/>
      <c r="L14" s="138"/>
      <c r="M14" s="102"/>
    </row>
    <row r="15" spans="1:13" s="1" customFormat="1" ht="15.5" x14ac:dyDescent="0.35">
      <c r="A15" s="102"/>
      <c r="B15" s="139"/>
      <c r="C15" s="113"/>
      <c r="D15" s="395" t="s">
        <v>220</v>
      </c>
      <c r="E15" s="396"/>
      <c r="F15" s="396"/>
      <c r="G15" s="396"/>
      <c r="H15" s="110"/>
      <c r="I15" s="110"/>
      <c r="J15" s="110"/>
      <c r="K15" s="110"/>
      <c r="L15" s="62"/>
      <c r="M15" s="102"/>
    </row>
    <row r="16" spans="1:13" ht="32.15" customHeight="1" x14ac:dyDescent="0.35">
      <c r="A16" s="4"/>
      <c r="B16" s="12"/>
      <c r="C16" s="13"/>
      <c r="D16" s="6" t="s">
        <v>454</v>
      </c>
      <c r="E16" s="502" t="s">
        <v>40</v>
      </c>
      <c r="F16" s="503"/>
      <c r="G16" s="254"/>
      <c r="H16" s="7"/>
      <c r="I16" s="7"/>
      <c r="J16" s="7"/>
      <c r="K16" s="7"/>
      <c r="L16" s="10"/>
      <c r="M16" s="4"/>
    </row>
    <row r="17" spans="1:15" ht="32.15" customHeight="1" x14ac:dyDescent="0.35">
      <c r="A17" s="4"/>
      <c r="B17" s="12"/>
      <c r="C17" s="13"/>
      <c r="D17" s="6" t="s">
        <v>455</v>
      </c>
      <c r="E17" s="514" t="s">
        <v>41</v>
      </c>
      <c r="F17" s="515"/>
      <c r="G17" s="254"/>
      <c r="H17" s="7"/>
      <c r="I17" s="7"/>
      <c r="J17" s="7"/>
      <c r="K17" s="7"/>
      <c r="L17" s="10"/>
      <c r="M17" s="4"/>
    </row>
    <row r="18" spans="1:15" ht="32.15" customHeight="1" x14ac:dyDescent="0.35">
      <c r="A18" s="4"/>
      <c r="B18" s="12"/>
      <c r="C18" s="13"/>
      <c r="D18" s="6" t="s">
        <v>456</v>
      </c>
      <c r="E18" s="514" t="s">
        <v>42</v>
      </c>
      <c r="F18" s="515"/>
      <c r="G18" s="254"/>
      <c r="H18" s="7"/>
      <c r="I18" s="7"/>
      <c r="J18" s="7"/>
      <c r="K18" s="7"/>
      <c r="L18" s="10"/>
      <c r="M18" s="4"/>
    </row>
    <row r="19" spans="1:15" ht="32.15" customHeight="1" x14ac:dyDescent="0.35">
      <c r="A19" s="4"/>
      <c r="B19" s="12"/>
      <c r="C19" s="13"/>
      <c r="D19" s="6" t="s">
        <v>457</v>
      </c>
      <c r="E19" s="514" t="s">
        <v>43</v>
      </c>
      <c r="F19" s="515"/>
      <c r="G19" s="254"/>
      <c r="H19" s="7"/>
      <c r="I19" s="7"/>
      <c r="J19" s="7"/>
      <c r="K19" s="7"/>
      <c r="L19" s="10"/>
      <c r="M19" s="4"/>
    </row>
    <row r="20" spans="1:15" ht="32.15" customHeight="1" x14ac:dyDescent="0.35">
      <c r="A20" s="4"/>
      <c r="B20" s="12"/>
      <c r="C20" s="13"/>
      <c r="D20" s="6" t="s">
        <v>458</v>
      </c>
      <c r="E20" s="514" t="s">
        <v>44</v>
      </c>
      <c r="F20" s="515"/>
      <c r="G20" s="254"/>
      <c r="H20" s="7"/>
      <c r="I20" s="7"/>
      <c r="J20" s="7"/>
      <c r="K20" s="7"/>
      <c r="L20" s="10"/>
      <c r="M20" s="4"/>
    </row>
    <row r="21" spans="1:15" ht="32.15" customHeight="1" x14ac:dyDescent="0.35">
      <c r="A21" s="4"/>
      <c r="B21" s="12"/>
      <c r="C21" s="13"/>
      <c r="D21" s="6" t="s">
        <v>459</v>
      </c>
      <c r="E21" s="514" t="s">
        <v>45</v>
      </c>
      <c r="F21" s="515"/>
      <c r="G21" s="254"/>
      <c r="H21" s="7"/>
      <c r="I21" s="7"/>
      <c r="J21" s="7"/>
      <c r="K21" s="7"/>
      <c r="L21" s="10"/>
      <c r="M21" s="4"/>
    </row>
    <row r="22" spans="1:15" ht="32.15" customHeight="1" x14ac:dyDescent="0.35">
      <c r="A22" s="4"/>
      <c r="B22" s="12"/>
      <c r="C22" s="13"/>
      <c r="D22" s="6" t="s">
        <v>460</v>
      </c>
      <c r="E22" s="514" t="s">
        <v>46</v>
      </c>
      <c r="F22" s="515"/>
      <c r="G22" s="254"/>
      <c r="H22" s="7"/>
      <c r="I22" s="7"/>
      <c r="J22" s="7"/>
      <c r="K22" s="7"/>
      <c r="L22" s="10"/>
      <c r="M22" s="4"/>
    </row>
    <row r="23" spans="1:15" ht="32.15" customHeight="1" x14ac:dyDescent="0.35">
      <c r="A23" s="4"/>
      <c r="B23" s="12"/>
      <c r="C23" s="13"/>
      <c r="D23" s="6" t="s">
        <v>461</v>
      </c>
      <c r="E23" s="514" t="s">
        <v>47</v>
      </c>
      <c r="F23" s="515"/>
      <c r="G23" s="254"/>
      <c r="H23" s="7"/>
      <c r="I23" s="7"/>
      <c r="J23" s="7"/>
      <c r="K23" s="7"/>
      <c r="L23" s="10"/>
      <c r="M23" s="4"/>
    </row>
    <row r="24" spans="1:15" ht="30" customHeight="1" x14ac:dyDescent="0.35">
      <c r="A24" s="4"/>
      <c r="B24" s="12"/>
      <c r="C24" s="13"/>
      <c r="D24" s="13"/>
      <c r="E24" s="13"/>
      <c r="F24" s="13"/>
      <c r="G24" s="13"/>
      <c r="H24" s="13"/>
      <c r="I24" s="13"/>
      <c r="J24" s="13"/>
      <c r="K24" s="13"/>
      <c r="L24" s="21"/>
      <c r="M24" s="103"/>
    </row>
    <row r="25" spans="1:15" s="1" customFormat="1" ht="16.399999999999999" customHeight="1" x14ac:dyDescent="0.35">
      <c r="A25" s="102"/>
      <c r="B25" s="136"/>
      <c r="C25" s="112" t="s">
        <v>462</v>
      </c>
      <c r="D25" s="512" t="str">
        <f>_xlfn.CONCAT("Prosjektbeskrivelse: Innovasjonsprosjekt ",B1)</f>
        <v>Prosjektbeskrivelse: Innovasjonsprosjekt 5</v>
      </c>
      <c r="E25" s="513"/>
      <c r="F25" s="513"/>
      <c r="G25" s="513"/>
      <c r="H25" s="111"/>
      <c r="I25" s="111"/>
      <c r="J25" s="111"/>
      <c r="K25" s="111"/>
      <c r="L25" s="138"/>
      <c r="M25" s="102"/>
    </row>
    <row r="26" spans="1:15" s="1" customFormat="1" ht="32.25" customHeight="1" x14ac:dyDescent="0.35">
      <c r="A26" s="102"/>
      <c r="B26" s="139"/>
      <c r="C26" s="113"/>
      <c r="D26" s="511" t="s">
        <v>401</v>
      </c>
      <c r="E26" s="511"/>
      <c r="F26" s="511"/>
      <c r="G26" s="511"/>
      <c r="H26" s="511"/>
      <c r="I26" s="511"/>
      <c r="J26" s="511"/>
      <c r="K26" s="110"/>
      <c r="L26" s="62"/>
      <c r="M26" s="102"/>
    </row>
    <row r="27" spans="1:15" ht="50.15" customHeight="1" x14ac:dyDescent="0.35">
      <c r="B27" s="12"/>
      <c r="C27" s="13"/>
      <c r="D27" s="400" t="s">
        <v>463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5">
      <c r="B28" s="12"/>
      <c r="C28" s="13"/>
      <c r="D28" s="213"/>
      <c r="E28" s="401" t="s">
        <v>371</v>
      </c>
      <c r="F28" s="398"/>
      <c r="G28" s="518"/>
      <c r="H28" s="519"/>
      <c r="I28" s="519"/>
      <c r="J28" s="519"/>
      <c r="K28" s="482"/>
      <c r="L28" s="25"/>
      <c r="M28" s="472"/>
      <c r="N28" s="4"/>
      <c r="O28" s="4"/>
    </row>
    <row r="29" spans="1:15" ht="50.15" customHeight="1" x14ac:dyDescent="0.35">
      <c r="B29" s="12"/>
      <c r="C29" s="13"/>
      <c r="D29" s="400" t="s">
        <v>464</v>
      </c>
      <c r="E29" s="399" t="s">
        <v>222</v>
      </c>
      <c r="F29" s="397"/>
      <c r="G29" s="516"/>
      <c r="H29" s="517"/>
      <c r="I29" s="517"/>
      <c r="J29" s="517"/>
      <c r="K29" s="480"/>
      <c r="L29" s="25"/>
      <c r="M29" s="472" t="str">
        <f t="shared" si="0"/>
        <v/>
      </c>
    </row>
    <row r="30" spans="1:15" ht="75" customHeight="1" x14ac:dyDescent="0.35">
      <c r="B30" s="12"/>
      <c r="C30" s="13"/>
      <c r="D30" s="213"/>
      <c r="E30" s="401" t="s">
        <v>223</v>
      </c>
      <c r="F30" s="398"/>
      <c r="G30" s="518"/>
      <c r="H30" s="519"/>
      <c r="I30" s="519"/>
      <c r="J30" s="519"/>
      <c r="K30" s="482"/>
      <c r="L30" s="25"/>
      <c r="M30" s="472"/>
    </row>
    <row r="31" spans="1:15" ht="50.15" customHeight="1" x14ac:dyDescent="0.35">
      <c r="B31" s="12"/>
      <c r="C31" s="13"/>
      <c r="D31" s="400" t="s">
        <v>465</v>
      </c>
      <c r="E31" s="402" t="s">
        <v>224</v>
      </c>
      <c r="F31" s="397"/>
      <c r="G31" s="516"/>
      <c r="H31" s="517"/>
      <c r="I31" s="517"/>
      <c r="J31" s="517"/>
      <c r="K31" s="480"/>
      <c r="L31" s="25"/>
      <c r="M31" s="472" t="str">
        <f t="shared" si="0"/>
        <v/>
      </c>
    </row>
    <row r="32" spans="1:15" ht="75" customHeight="1" x14ac:dyDescent="0.35">
      <c r="B32" s="12"/>
      <c r="C32" s="13"/>
      <c r="D32" s="213"/>
      <c r="E32" s="401" t="s">
        <v>372</v>
      </c>
      <c r="F32" s="398"/>
      <c r="G32" s="518"/>
      <c r="H32" s="519"/>
      <c r="I32" s="519"/>
      <c r="J32" s="519"/>
      <c r="K32" s="482"/>
      <c r="L32" s="25"/>
      <c r="M32" s="472"/>
    </row>
    <row r="33" spans="2:16" ht="50.15" customHeight="1" x14ac:dyDescent="0.35">
      <c r="B33" s="12"/>
      <c r="C33" s="13"/>
      <c r="D33" s="400" t="s">
        <v>466</v>
      </c>
      <c r="E33" s="399" t="s">
        <v>225</v>
      </c>
      <c r="F33" s="397"/>
      <c r="G33" s="516"/>
      <c r="H33" s="517"/>
      <c r="I33" s="517"/>
      <c r="J33" s="517"/>
      <c r="K33" s="480"/>
      <c r="L33" s="25"/>
      <c r="M33" s="472" t="str">
        <f t="shared" si="0"/>
        <v/>
      </c>
    </row>
    <row r="34" spans="2:16" ht="75" customHeight="1" x14ac:dyDescent="0.35">
      <c r="B34" s="12"/>
      <c r="C34" s="13"/>
      <c r="D34" s="213"/>
      <c r="E34" s="401" t="s">
        <v>373</v>
      </c>
      <c r="F34" s="398"/>
      <c r="G34" s="518"/>
      <c r="H34" s="519"/>
      <c r="I34" s="519"/>
      <c r="J34" s="519"/>
      <c r="K34" s="482"/>
      <c r="L34" s="25"/>
      <c r="M34" s="472"/>
    </row>
    <row r="35" spans="2:16" ht="50.15" customHeight="1" x14ac:dyDescent="0.35">
      <c r="B35" s="12"/>
      <c r="C35" s="13"/>
      <c r="D35" s="400" t="s">
        <v>467</v>
      </c>
      <c r="E35" s="399" t="s">
        <v>226</v>
      </c>
      <c r="F35" s="397"/>
      <c r="G35" s="516"/>
      <c r="H35" s="517"/>
      <c r="I35" s="517"/>
      <c r="J35" s="517"/>
      <c r="K35" s="480"/>
      <c r="L35" s="25"/>
      <c r="M35" s="472" t="str">
        <f t="shared" si="0"/>
        <v/>
      </c>
    </row>
    <row r="36" spans="2:16" ht="75" customHeight="1" x14ac:dyDescent="0.35">
      <c r="B36" s="12"/>
      <c r="C36" s="13"/>
      <c r="D36" s="213"/>
      <c r="E36" s="401" t="s">
        <v>227</v>
      </c>
      <c r="F36" s="398"/>
      <c r="G36" s="518"/>
      <c r="H36" s="519"/>
      <c r="I36" s="519"/>
      <c r="J36" s="519"/>
      <c r="K36" s="482"/>
      <c r="L36" s="25"/>
      <c r="M36" s="472"/>
    </row>
    <row r="37" spans="2:16" ht="50.15" customHeight="1" x14ac:dyDescent="0.35">
      <c r="B37" s="12"/>
      <c r="C37" s="13"/>
      <c r="D37" s="400" t="s">
        <v>468</v>
      </c>
      <c r="E37" s="399" t="s">
        <v>228</v>
      </c>
      <c r="F37" s="397"/>
      <c r="G37" s="516"/>
      <c r="H37" s="517"/>
      <c r="I37" s="517"/>
      <c r="J37" s="517"/>
      <c r="K37" s="480"/>
      <c r="L37" s="25"/>
      <c r="M37" s="472" t="str">
        <f t="shared" si="0"/>
        <v/>
      </c>
    </row>
    <row r="38" spans="2:16" ht="75" customHeight="1" x14ac:dyDescent="0.35">
      <c r="B38" s="12"/>
      <c r="C38" s="13"/>
      <c r="D38" s="213"/>
      <c r="E38" s="401" t="s">
        <v>229</v>
      </c>
      <c r="F38" s="398"/>
      <c r="G38" s="518"/>
      <c r="H38" s="519"/>
      <c r="I38" s="519"/>
      <c r="J38" s="519"/>
      <c r="K38" s="482"/>
      <c r="L38" s="25"/>
      <c r="M38" s="472"/>
    </row>
    <row r="39" spans="2:16" ht="50.15" customHeight="1" x14ac:dyDescent="0.35">
      <c r="B39" s="12"/>
      <c r="C39" s="13"/>
      <c r="D39" s="400" t="s">
        <v>469</v>
      </c>
      <c r="E39" s="399" t="s">
        <v>230</v>
      </c>
      <c r="F39" s="397"/>
      <c r="G39" s="516"/>
      <c r="H39" s="517"/>
      <c r="I39" s="517"/>
      <c r="J39" s="517"/>
      <c r="K39" s="480"/>
      <c r="L39" s="25"/>
      <c r="M39" s="472" t="str">
        <f t="shared" si="0"/>
        <v/>
      </c>
    </row>
    <row r="40" spans="2:16" ht="75" customHeight="1" x14ac:dyDescent="0.35">
      <c r="B40" s="12"/>
      <c r="C40" s="13"/>
      <c r="D40" s="213"/>
      <c r="E40" s="401" t="s">
        <v>231</v>
      </c>
      <c r="F40" s="398"/>
      <c r="G40" s="518"/>
      <c r="H40" s="519"/>
      <c r="I40" s="519"/>
      <c r="J40" s="519"/>
      <c r="K40" s="482"/>
      <c r="L40" s="25"/>
      <c r="M40" s="472"/>
    </row>
    <row r="41" spans="2:16" ht="30" customHeight="1" x14ac:dyDescent="0.35">
      <c r="B41" s="12"/>
      <c r="C41" s="13"/>
      <c r="D41" s="400" t="s">
        <v>470</v>
      </c>
      <c r="E41" s="399" t="s">
        <v>232</v>
      </c>
      <c r="F41" s="397"/>
      <c r="G41" s="516"/>
      <c r="H41" s="517"/>
      <c r="I41" s="517"/>
      <c r="J41" s="517"/>
      <c r="K41" s="480"/>
      <c r="L41" s="265"/>
      <c r="M41" s="472" t="str">
        <f t="shared" si="0"/>
        <v/>
      </c>
      <c r="N41" s="262"/>
      <c r="O41" s="262"/>
      <c r="P41" s="262"/>
    </row>
    <row r="42" spans="2:16" ht="92.25" customHeight="1" x14ac:dyDescent="0.35">
      <c r="B42" s="12"/>
      <c r="C42" s="13"/>
      <c r="D42" s="212"/>
      <c r="E42" s="525" t="s">
        <v>233</v>
      </c>
      <c r="F42" s="526"/>
      <c r="G42" s="518"/>
      <c r="H42" s="519"/>
      <c r="I42" s="519"/>
      <c r="J42" s="519"/>
      <c r="K42" s="482"/>
      <c r="L42" s="265"/>
      <c r="M42" s="472"/>
      <c r="N42" s="262"/>
      <c r="O42" s="262"/>
      <c r="P42" s="262"/>
    </row>
    <row r="43" spans="2:16" ht="30" customHeight="1" x14ac:dyDescent="0.35">
      <c r="B43" s="12"/>
      <c r="C43" s="13"/>
      <c r="D43" s="256"/>
      <c r="E43" s="256"/>
      <c r="F43" s="256"/>
      <c r="G43" s="256"/>
      <c r="H43" s="256"/>
      <c r="I43" s="256"/>
      <c r="J43" s="256"/>
      <c r="K43" s="270"/>
      <c r="L43" s="265"/>
      <c r="M43" s="262"/>
      <c r="N43" s="262"/>
      <c r="O43" s="262"/>
      <c r="P43" s="262"/>
    </row>
    <row r="44" spans="2:16" ht="15" customHeight="1" x14ac:dyDescent="0.35">
      <c r="B44" s="98"/>
      <c r="C44" s="112" t="s">
        <v>471</v>
      </c>
      <c r="D44" s="522" t="str">
        <f>_xlfn.CONCAT("Samarbeidspartnere i innovasjonsprosjekt ",B1)</f>
        <v>Samarbeidspartnere i innovasjonsprosjekt 5</v>
      </c>
      <c r="E44" s="523"/>
      <c r="F44" s="523"/>
      <c r="G44" s="523"/>
      <c r="H44" s="271"/>
      <c r="I44" s="271"/>
      <c r="J44" s="271"/>
      <c r="K44" s="272"/>
      <c r="L44" s="266"/>
      <c r="M44" s="262"/>
      <c r="N44" s="262"/>
      <c r="O44" s="262"/>
      <c r="P44" s="262"/>
    </row>
    <row r="45" spans="2:16" ht="18.649999999999999" customHeight="1" x14ac:dyDescent="0.35">
      <c r="B45" s="140"/>
      <c r="C45" s="113"/>
      <c r="D45" s="473" t="s">
        <v>374</v>
      </c>
      <c r="E45" s="473"/>
      <c r="F45" s="473"/>
      <c r="G45" s="473"/>
      <c r="H45" s="473"/>
      <c r="I45" s="473"/>
      <c r="J45" s="473"/>
      <c r="K45" s="273"/>
      <c r="L45" s="267"/>
      <c r="M45" s="262"/>
      <c r="N45" s="262"/>
      <c r="O45" s="262"/>
      <c r="P45" s="262"/>
    </row>
    <row r="46" spans="2:16" ht="75" customHeight="1" x14ac:dyDescent="0.35">
      <c r="B46" s="12"/>
      <c r="C46" s="13"/>
      <c r="D46" s="474"/>
      <c r="E46" s="475"/>
      <c r="F46" s="475"/>
      <c r="G46" s="475"/>
      <c r="H46" s="475"/>
      <c r="I46" s="475"/>
      <c r="J46" s="476"/>
      <c r="K46" s="259"/>
      <c r="L46" s="264"/>
      <c r="M46" s="262"/>
      <c r="N46" s="262"/>
      <c r="O46" s="262"/>
      <c r="P46" s="262"/>
    </row>
    <row r="47" spans="2:16" ht="30" customHeight="1" x14ac:dyDescent="0.35">
      <c r="B47" s="12"/>
      <c r="C47" s="13"/>
      <c r="D47" s="11"/>
      <c r="E47" s="7"/>
      <c r="F47" s="7"/>
      <c r="G47" s="220"/>
      <c r="H47" s="7"/>
      <c r="I47" s="259"/>
      <c r="J47" s="259"/>
      <c r="K47" s="259"/>
      <c r="L47" s="264"/>
      <c r="M47" s="262"/>
      <c r="N47" s="262"/>
      <c r="O47" s="262"/>
      <c r="P47" s="262"/>
    </row>
    <row r="48" spans="2:16" ht="39" customHeight="1" x14ac:dyDescent="0.3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5">
      <c r="B49" s="12"/>
      <c r="C49" s="13"/>
      <c r="D49" s="11"/>
      <c r="E49" s="7"/>
      <c r="F49" s="7"/>
      <c r="G49" s="7"/>
      <c r="H49" s="7"/>
      <c r="I49" s="259"/>
      <c r="J49" s="259"/>
      <c r="K49" s="259"/>
      <c r="L49" s="264"/>
      <c r="M49" s="262"/>
      <c r="N49" s="262"/>
      <c r="O49" s="262"/>
      <c r="P49" s="262"/>
    </row>
    <row r="50" spans="2:16" ht="32.25" customHeight="1" x14ac:dyDescent="0.35">
      <c r="B50" s="12"/>
      <c r="C50" s="13"/>
      <c r="D50" s="477" t="s">
        <v>472</v>
      </c>
      <c r="E50" s="478"/>
      <c r="F50" s="479"/>
      <c r="G50" s="168"/>
      <c r="H50" s="477" t="s">
        <v>473</v>
      </c>
      <c r="I50" s="478"/>
      <c r="J50" s="478"/>
      <c r="K50" s="479"/>
      <c r="L50" s="264"/>
      <c r="M50" s="262"/>
      <c r="N50" s="262"/>
      <c r="O50" s="262"/>
      <c r="P50" s="262"/>
    </row>
    <row r="51" spans="2:16" ht="105" customHeight="1" x14ac:dyDescent="0.35">
      <c r="B51" s="12"/>
      <c r="C51" s="13"/>
      <c r="D51" s="483" t="s">
        <v>399</v>
      </c>
      <c r="E51" s="484"/>
      <c r="F51" s="485"/>
      <c r="G51" s="168"/>
      <c r="H51" s="483" t="s">
        <v>394</v>
      </c>
      <c r="I51" s="484"/>
      <c r="J51" s="484"/>
      <c r="K51" s="485"/>
      <c r="L51" s="264"/>
      <c r="M51" s="262"/>
      <c r="N51" s="262"/>
      <c r="O51" s="262"/>
      <c r="P51" s="262"/>
    </row>
    <row r="52" spans="2:16" ht="32.15" customHeight="1" x14ac:dyDescent="0.35">
      <c r="B52" s="12"/>
      <c r="C52" s="13"/>
      <c r="D52" s="281" t="s">
        <v>474</v>
      </c>
      <c r="E52" s="282" t="s">
        <v>48</v>
      </c>
      <c r="F52" s="280"/>
      <c r="G52" s="168"/>
      <c r="H52" s="224" t="s">
        <v>78</v>
      </c>
      <c r="I52" s="116"/>
      <c r="J52" s="13"/>
      <c r="K52" s="222"/>
      <c r="L52" s="264"/>
      <c r="M52" s="262"/>
      <c r="N52" s="262"/>
      <c r="O52" s="262"/>
      <c r="P52" s="262"/>
    </row>
    <row r="53" spans="2:16" ht="32.15" customHeight="1" x14ac:dyDescent="0.35">
      <c r="B53" s="12"/>
      <c r="C53" s="13"/>
      <c r="D53" s="281" t="s">
        <v>475</v>
      </c>
      <c r="E53" s="282" t="s">
        <v>49</v>
      </c>
      <c r="F53" s="252"/>
      <c r="G53" s="168"/>
      <c r="H53" s="488" t="s">
        <v>476</v>
      </c>
      <c r="I53" s="490" t="s">
        <v>376</v>
      </c>
      <c r="J53" s="491"/>
      <c r="K53" s="494"/>
      <c r="L53" s="264"/>
      <c r="M53" s="262"/>
      <c r="N53" s="262"/>
      <c r="O53" s="262"/>
    </row>
    <row r="54" spans="2:16" ht="32.15" customHeight="1" x14ac:dyDescent="0.35">
      <c r="B54" s="12"/>
      <c r="C54" s="13"/>
      <c r="D54" s="281" t="s">
        <v>477</v>
      </c>
      <c r="E54" s="282" t="s">
        <v>50</v>
      </c>
      <c r="F54" s="252"/>
      <c r="G54" s="168"/>
      <c r="H54" s="489"/>
      <c r="I54" s="492"/>
      <c r="J54" s="493"/>
      <c r="K54" s="495"/>
      <c r="L54" s="264"/>
      <c r="M54" s="262"/>
      <c r="N54" s="262"/>
      <c r="O54" s="262"/>
    </row>
    <row r="55" spans="2:16" ht="32.15" customHeight="1" x14ac:dyDescent="0.35">
      <c r="B55" s="12"/>
      <c r="C55" s="13"/>
      <c r="D55" s="281" t="s">
        <v>478</v>
      </c>
      <c r="E55" s="282" t="s">
        <v>52</v>
      </c>
      <c r="F55" s="252"/>
      <c r="G55" s="255"/>
      <c r="H55" s="488" t="s">
        <v>479</v>
      </c>
      <c r="I55" s="490" t="s">
        <v>379</v>
      </c>
      <c r="J55" s="491"/>
      <c r="K55" s="528"/>
      <c r="L55" s="264"/>
      <c r="M55" s="262"/>
      <c r="N55" s="262"/>
      <c r="O55" s="262"/>
    </row>
    <row r="56" spans="2:16" ht="41.25" customHeight="1" x14ac:dyDescent="0.35">
      <c r="B56" s="12"/>
      <c r="C56" s="13"/>
      <c r="D56" s="281" t="s">
        <v>480</v>
      </c>
      <c r="E56" s="282" t="s">
        <v>57</v>
      </c>
      <c r="F56" s="252"/>
      <c r="G56" s="168"/>
      <c r="H56" s="496"/>
      <c r="I56" s="497"/>
      <c r="J56" s="498"/>
      <c r="K56" s="481"/>
      <c r="L56" s="264"/>
      <c r="M56" s="262"/>
      <c r="N56" s="262"/>
      <c r="O56" s="262"/>
    </row>
    <row r="57" spans="2:16" ht="44.25" customHeight="1" x14ac:dyDescent="0.35">
      <c r="B57" s="12"/>
      <c r="C57" s="13"/>
      <c r="D57" s="453" t="s">
        <v>481</v>
      </c>
      <c r="E57" s="284" t="s">
        <v>58</v>
      </c>
      <c r="F57" s="285"/>
      <c r="G57" s="168"/>
      <c r="H57" s="489"/>
      <c r="I57" s="492"/>
      <c r="J57" s="493"/>
      <c r="K57" s="482"/>
      <c r="L57" s="264"/>
      <c r="M57" s="262"/>
      <c r="N57" s="262"/>
      <c r="O57" s="262"/>
    </row>
    <row r="58" spans="2:16" ht="20.25" customHeight="1" x14ac:dyDescent="0.35">
      <c r="B58" s="12"/>
      <c r="C58" s="13"/>
      <c r="D58" s="287" t="s">
        <v>51</v>
      </c>
      <c r="E58" s="288"/>
      <c r="F58" s="289"/>
      <c r="G58" s="168"/>
      <c r="H58" s="224"/>
      <c r="I58" s="116"/>
      <c r="J58" s="13"/>
      <c r="K58" s="222"/>
      <c r="L58" s="10"/>
    </row>
    <row r="59" spans="2:16" ht="15" customHeight="1" x14ac:dyDescent="0.35">
      <c r="B59" s="12"/>
      <c r="C59" s="13"/>
      <c r="D59" s="290"/>
      <c r="E59" s="386" t="s">
        <v>201</v>
      </c>
      <c r="F59" s="387" t="s">
        <v>202</v>
      </c>
      <c r="G59" s="168"/>
      <c r="H59" s="224" t="s">
        <v>79</v>
      </c>
      <c r="I59" s="116"/>
      <c r="J59" s="13"/>
      <c r="K59" s="222"/>
      <c r="L59" s="10"/>
    </row>
    <row r="60" spans="2:16" ht="34.4" customHeight="1" x14ac:dyDescent="0.35">
      <c r="B60" s="12"/>
      <c r="C60" s="13"/>
      <c r="D60" s="292" t="s">
        <v>482</v>
      </c>
      <c r="E60" s="286"/>
      <c r="F60" s="279"/>
      <c r="G60" s="168"/>
      <c r="H60" s="281" t="s">
        <v>483</v>
      </c>
      <c r="I60" s="486" t="s">
        <v>377</v>
      </c>
      <c r="J60" s="487"/>
      <c r="K60" s="295"/>
      <c r="L60" s="10"/>
    </row>
    <row r="61" spans="2:16" ht="45" customHeight="1" x14ac:dyDescent="0.35">
      <c r="B61" s="12"/>
      <c r="C61" s="13"/>
      <c r="D61" s="293" t="s">
        <v>484</v>
      </c>
      <c r="E61" s="251"/>
      <c r="F61" s="252"/>
      <c r="G61" s="168"/>
      <c r="H61" s="453" t="s">
        <v>485</v>
      </c>
      <c r="I61" s="499" t="s">
        <v>395</v>
      </c>
      <c r="J61" s="491"/>
      <c r="K61" s="295"/>
      <c r="L61" s="10"/>
      <c r="M61" s="262"/>
      <c r="N61" s="262"/>
      <c r="O61" s="262"/>
    </row>
    <row r="62" spans="2:16" ht="34.4" customHeight="1" x14ac:dyDescent="0.35">
      <c r="B62" s="12"/>
      <c r="C62" s="13"/>
      <c r="D62" s="293" t="s">
        <v>486</v>
      </c>
      <c r="E62" s="251"/>
      <c r="F62" s="252"/>
      <c r="G62" s="168"/>
      <c r="H62" s="488" t="s">
        <v>487</v>
      </c>
      <c r="I62" s="490" t="s">
        <v>378</v>
      </c>
      <c r="J62" s="491"/>
      <c r="K62" s="480"/>
      <c r="L62" s="10"/>
      <c r="M62" s="262"/>
      <c r="N62" s="262"/>
      <c r="O62" s="262"/>
    </row>
    <row r="63" spans="2:16" ht="34.4" customHeight="1" x14ac:dyDescent="0.35">
      <c r="B63" s="12"/>
      <c r="C63" s="13"/>
      <c r="D63" s="294" t="s">
        <v>488</v>
      </c>
      <c r="E63" s="286"/>
      <c r="F63" s="252"/>
      <c r="G63" s="168"/>
      <c r="H63" s="496"/>
      <c r="I63" s="497"/>
      <c r="J63" s="498"/>
      <c r="K63" s="481"/>
      <c r="L63" s="10"/>
      <c r="M63" s="262"/>
      <c r="N63" s="262"/>
      <c r="O63" s="262"/>
    </row>
    <row r="64" spans="2:16" ht="34.4" customHeight="1" x14ac:dyDescent="0.35">
      <c r="B64" s="12"/>
      <c r="C64" s="13"/>
      <c r="D64" s="294" t="s">
        <v>489</v>
      </c>
      <c r="E64" s="251"/>
      <c r="F64" s="252"/>
      <c r="G64" s="168"/>
      <c r="H64" s="489"/>
      <c r="I64" s="492"/>
      <c r="J64" s="493"/>
      <c r="K64" s="482"/>
      <c r="L64" s="10"/>
      <c r="M64" s="262"/>
      <c r="N64" s="262"/>
      <c r="O64" s="262"/>
    </row>
    <row r="65" spans="2:15" ht="15" thickBot="1" x14ac:dyDescent="0.4">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5">
      <c r="B66" s="12"/>
      <c r="C66" s="13"/>
      <c r="D66" s="13"/>
      <c r="E66" s="13"/>
      <c r="F66" s="209"/>
      <c r="G66" s="210"/>
      <c r="H66" s="209"/>
      <c r="I66" s="256"/>
      <c r="J66" s="13"/>
      <c r="K66" s="13"/>
      <c r="L66" s="21"/>
      <c r="M66" s="262"/>
      <c r="N66" s="262"/>
      <c r="O66" s="262"/>
    </row>
    <row r="67" spans="2:15" ht="20.149999999999999" customHeight="1" x14ac:dyDescent="0.35">
      <c r="B67" s="98"/>
      <c r="C67" s="112" t="s">
        <v>490</v>
      </c>
      <c r="D67" s="512" t="str">
        <f>_xlfn.CONCAT("Budsjett for innovasjonsprosjekt ",B1)</f>
        <v>Budsjett for innovasjonsprosjekt 5</v>
      </c>
      <c r="E67" s="513"/>
      <c r="F67" s="513"/>
      <c r="G67" s="513"/>
      <c r="H67" s="115"/>
      <c r="I67" s="257"/>
      <c r="J67" s="115"/>
      <c r="K67" s="100"/>
      <c r="L67" s="101"/>
      <c r="M67" s="262"/>
      <c r="N67" s="262"/>
      <c r="O67" s="262"/>
    </row>
    <row r="68" spans="2:15" s="1" customFormat="1" ht="27" customHeight="1" x14ac:dyDescent="0.35">
      <c r="B68" s="140"/>
      <c r="C68" s="113"/>
      <c r="D68" s="511" t="s">
        <v>385</v>
      </c>
      <c r="E68" s="511"/>
      <c r="F68" s="511"/>
      <c r="G68" s="511"/>
      <c r="H68" s="511"/>
      <c r="I68" s="511"/>
      <c r="J68" s="511"/>
      <c r="K68" s="117"/>
      <c r="L68" s="114"/>
      <c r="M68" s="263"/>
      <c r="N68" s="263"/>
      <c r="O68" s="263"/>
    </row>
    <row r="69" spans="2:15" x14ac:dyDescent="0.35">
      <c r="B69" s="14"/>
      <c r="C69" s="11"/>
      <c r="D69" s="11"/>
      <c r="E69" s="7"/>
      <c r="F69" s="7"/>
      <c r="G69" s="258"/>
      <c r="H69" s="259"/>
      <c r="I69" s="259"/>
      <c r="J69" s="259"/>
      <c r="K69" s="7"/>
      <c r="L69" s="10"/>
      <c r="M69" s="262"/>
      <c r="N69" s="262"/>
      <c r="O69" s="262"/>
    </row>
    <row r="70" spans="2:15" x14ac:dyDescent="0.35">
      <c r="B70" s="14"/>
      <c r="C70" s="11"/>
      <c r="D70" s="11"/>
      <c r="E70" s="11"/>
      <c r="F70" s="7"/>
      <c r="G70" s="391"/>
      <c r="H70" s="392" t="s">
        <v>85</v>
      </c>
      <c r="I70" s="392"/>
      <c r="J70" s="393"/>
      <c r="K70" s="7"/>
      <c r="L70" s="10"/>
      <c r="M70" s="262"/>
      <c r="N70" s="262"/>
      <c r="O70" s="262"/>
    </row>
    <row r="71" spans="2:15" ht="29" x14ac:dyDescent="0.35">
      <c r="B71" s="14"/>
      <c r="C71" s="11"/>
      <c r="D71" s="11"/>
      <c r="E71" s="11"/>
      <c r="F71" s="118" t="s">
        <v>54</v>
      </c>
      <c r="G71" s="118" t="s">
        <v>149</v>
      </c>
      <c r="H71" s="260" t="s">
        <v>80</v>
      </c>
      <c r="I71" s="260" t="s">
        <v>59</v>
      </c>
      <c r="J71" s="118" t="s">
        <v>62</v>
      </c>
      <c r="K71" s="7"/>
      <c r="L71" s="10"/>
      <c r="M71" s="262"/>
      <c r="N71" s="262"/>
      <c r="O71" s="262"/>
    </row>
    <row r="72" spans="2:15" ht="40" customHeight="1" x14ac:dyDescent="0.35">
      <c r="B72" s="14"/>
      <c r="C72" s="11"/>
      <c r="D72" s="11"/>
      <c r="E72" s="11"/>
      <c r="F72" s="119" t="s">
        <v>83</v>
      </c>
      <c r="G72" s="119" t="str">
        <f>_xlfn.CONCAT("Sum fra seksjon P",B1, ".5")</f>
        <v>Sum fra seksjon P5.5</v>
      </c>
      <c r="H72" s="261" t="str">
        <f>_xlfn.CONCAT("Sum fra seksjon P",B1, ".6")</f>
        <v>Sum fra seksjon P5.6</v>
      </c>
      <c r="I72" s="261" t="s">
        <v>81</v>
      </c>
      <c r="J72" s="119" t="s">
        <v>375</v>
      </c>
      <c r="K72" s="7"/>
      <c r="L72" s="10"/>
      <c r="M72" s="262"/>
      <c r="N72" s="262"/>
      <c r="O72" s="262"/>
    </row>
    <row r="73" spans="2:15" ht="23.25" customHeight="1" x14ac:dyDescent="0.3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4">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phoneticPr fontId="28" type="noConversion"/>
  <conditionalFormatting sqref="M33 M8:M24">
    <cfRule type="expression" dxfId="6" priority="6">
      <formula>NOT(M8="")</formula>
    </cfRule>
  </conditionalFormatting>
  <conditionalFormatting sqref="M25:M26">
    <cfRule type="expression" dxfId="5" priority="5">
      <formula>NOT(M25="")</formula>
    </cfRule>
  </conditionalFormatting>
  <conditionalFormatting sqref="D12:J12">
    <cfRule type="expression" dxfId="4" priority="1">
      <formula>OR(ISBLANK($G$9),$G$9="nei")</formula>
    </cfRule>
  </conditionalFormatting>
  <conditionalFormatting sqref="M27 M29 M31">
    <cfRule type="expression" dxfId="3" priority="4">
      <formula>NOT(M27="")</formula>
    </cfRule>
  </conditionalFormatting>
  <conditionalFormatting sqref="M35 M37 M39 M41">
    <cfRule type="expression" dxfId="2" priority="3">
      <formula>NOT(M35="")</formula>
    </cfRule>
  </conditionalFormatting>
  <conditionalFormatting sqref="B42:E42 B2:L3 B12:L28 B11:E11 G11:L11 B5:L10 B4:E4 L4 B29:F41 G29:L42 B43:L74">
    <cfRule type="expression" dxfId="1" priority="2">
      <formula>NOT(CELL("protect",B2))</formula>
    </cfRule>
  </conditionalFormatting>
  <dataValidations count="3">
    <dataValidation type="list" allowBlank="1" showInputMessage="1" showErrorMessage="1" errorTitle="Ugyldig inntasting" error="Skriv Ja eller Nei i svar-cellen" sqref="G16:G23" xr:uid="{681C4D81-E224-41B1-901D-B5D98EA42E32}">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775C5F4-63B6-4023-AA03-166387EE508B}">
      <formula1>-999000000000</formula1>
      <formula2>999000000000</formula2>
    </dataValidation>
    <dataValidation type="list" allowBlank="1" showInputMessage="1" showErrorMessage="1" error="Besvares med Ja eller Nei" sqref="G9" xr:uid="{BA16BB54-D1D8-4224-A1F7-30CFB58DCC25}">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EU400"/>
  <sheetViews>
    <sheetView topLeftCell="DE1" zoomScale="70" zoomScaleNormal="70" workbookViewId="0">
      <selection activeCell="EU3" sqref="EU3"/>
    </sheetView>
  </sheetViews>
  <sheetFormatPr baseColWidth="10" defaultColWidth="8.7265625" defaultRowHeight="14.5" x14ac:dyDescent="0.35"/>
  <cols>
    <col min="1" max="4" width="9.1796875" customWidth="1"/>
    <col min="5" max="7" width="9.1796875" style="317" customWidth="1"/>
    <col min="8" max="8" width="10" style="317" customWidth="1"/>
    <col min="9" max="11" width="9.1796875" style="312" customWidth="1"/>
    <col min="12" max="17" width="9.1796875" style="320" customWidth="1"/>
    <col min="18" max="18" width="9.1796875" style="314" customWidth="1"/>
    <col min="19" max="19" width="9.1796875" style="325" customWidth="1"/>
    <col min="20" max="20" width="17.453125" style="325" customWidth="1"/>
    <col min="21" max="24" width="9.1796875" style="325" customWidth="1"/>
    <col min="25" max="25" width="10.54296875" style="325" customWidth="1"/>
    <col min="26" max="27" width="10.54296875" style="314" customWidth="1"/>
    <col min="28" max="28" width="9.1796875" style="324" customWidth="1"/>
    <col min="29" max="30" width="9.1796875" style="322" customWidth="1"/>
    <col min="31" max="31" width="15.7265625" customWidth="1"/>
    <col min="32" max="32" width="6.1796875" customWidth="1"/>
    <col min="33" max="33" width="15.7265625" customWidth="1"/>
    <col min="34" max="34" width="6.1796875" customWidth="1"/>
    <col min="35" max="35" width="15.7265625" customWidth="1"/>
    <col min="36" max="36" width="5.453125" customWidth="1"/>
    <col min="37" max="38" width="15.7265625" customWidth="1"/>
    <col min="39" max="39" width="12.81640625" customWidth="1"/>
    <col min="40" max="40" width="9" customWidth="1"/>
    <col min="41" max="41" width="6" customWidth="1"/>
    <col min="42" max="42" width="14.54296875" customWidth="1"/>
    <col min="43" max="43" width="8.26953125" customWidth="1"/>
    <col min="44" max="44" width="13.81640625" customWidth="1"/>
    <col min="45" max="45" width="7.81640625" customWidth="1"/>
    <col min="46" max="46" width="12.453125" customWidth="1"/>
    <col min="47" max="49" width="12.7265625" customWidth="1"/>
    <col min="50" max="66" width="9.1796875" style="316" customWidth="1"/>
    <col min="67" max="67" width="12.7265625" style="346" customWidth="1"/>
    <col min="68" max="71" width="12.7265625" style="385" customWidth="1"/>
    <col min="72" max="78" width="7.81640625" style="385" customWidth="1"/>
    <col min="79" max="79" width="12.7265625" style="385" customWidth="1"/>
    <col min="80" max="84" width="12.7265625" style="394" customWidth="1"/>
    <col min="85" max="85" width="7.26953125" style="405" customWidth="1"/>
    <col min="86" max="86" width="10.1796875" style="405" customWidth="1"/>
    <col min="87" max="87" width="65.26953125" style="405" customWidth="1"/>
    <col min="88" max="89" width="12.7265625" style="405" customWidth="1"/>
    <col min="90" max="96" width="12.7265625" style="403" customWidth="1"/>
    <col min="97" max="98" width="6.453125" style="403" customWidth="1"/>
    <col min="99" max="100" width="12.7265625" style="385" customWidth="1"/>
    <col min="101" max="101" width="14.81640625" style="385" customWidth="1"/>
    <col min="102" max="102" width="12.7265625" style="385" customWidth="1"/>
    <col min="103" max="108" width="10" style="385" customWidth="1"/>
    <col min="109" max="111" width="11.81640625" style="385" customWidth="1"/>
    <col min="112" max="112" width="11.54296875" style="385" customWidth="1"/>
    <col min="113" max="129" width="9.1796875" style="343" customWidth="1"/>
    <col min="150" max="150" width="19.1796875" customWidth="1"/>
  </cols>
  <sheetData>
    <row r="1" spans="1:151" x14ac:dyDescent="0.35">
      <c r="A1" t="s">
        <v>185</v>
      </c>
      <c r="E1" s="317" t="s">
        <v>184</v>
      </c>
      <c r="L1" s="320" t="s">
        <v>171</v>
      </c>
      <c r="O1" s="320" t="s">
        <v>172</v>
      </c>
      <c r="AM1" s="310" t="s">
        <v>311</v>
      </c>
      <c r="AV1" t="s">
        <v>180</v>
      </c>
      <c r="BO1" s="384"/>
      <c r="DZ1" t="e" cm="1" vm="1">
        <f t="array" ref="DZ1">_xlfn._xlws.FILTER(DI1:DV496,DI1:DI496&gt;"")</f>
        <v>#VALUE!</v>
      </c>
      <c r="ET1" s="385" t="s">
        <v>496</v>
      </c>
      <c r="EU1" s="310"/>
    </row>
    <row r="2" spans="1:151" s="337" customFormat="1" ht="30" customHeight="1" x14ac:dyDescent="0.35">
      <c r="A2" s="337" t="str" cm="1">
        <f t="array" ref="A2:D10">'Forside og oppsummering'!B22:E30</f>
        <v>1.</v>
      </c>
      <c r="B2" s="337" t="str">
        <v>Informasjon om kommunen</v>
      </c>
      <c r="C2" s="337">
        <v>0</v>
      </c>
      <c r="D2" s="337">
        <v>0</v>
      </c>
      <c r="E2" s="317"/>
      <c r="F2" s="329"/>
      <c r="G2" s="329"/>
      <c r="H2" s="329"/>
      <c r="I2" s="330" t="s">
        <v>165</v>
      </c>
      <c r="J2" s="330" t="s">
        <v>170</v>
      </c>
      <c r="K2" s="330" t="s">
        <v>176</v>
      </c>
      <c r="L2" s="331" t="s">
        <v>165</v>
      </c>
      <c r="M2" s="331" t="s">
        <v>170</v>
      </c>
      <c r="N2" s="331" t="s">
        <v>176</v>
      </c>
      <c r="O2" s="331" t="s">
        <v>165</v>
      </c>
      <c r="P2" s="331" t="s">
        <v>170</v>
      </c>
      <c r="Q2" s="331" t="s">
        <v>176</v>
      </c>
      <c r="R2" s="332" t="s">
        <v>69</v>
      </c>
      <c r="S2" s="332" t="s">
        <v>169</v>
      </c>
      <c r="T2" s="332" t="s">
        <v>177</v>
      </c>
      <c r="U2" s="332" t="s">
        <v>168</v>
      </c>
      <c r="V2" s="332" t="s">
        <v>179</v>
      </c>
      <c r="W2" s="332" t="s">
        <v>167</v>
      </c>
      <c r="X2" s="332" t="s">
        <v>178</v>
      </c>
      <c r="Y2" s="326" t="s">
        <v>173</v>
      </c>
      <c r="Z2" s="332" t="s">
        <v>199</v>
      </c>
      <c r="AA2" s="332" t="s">
        <v>189</v>
      </c>
      <c r="AB2" s="333"/>
      <c r="AC2" s="334"/>
      <c r="AD2" s="334"/>
      <c r="AE2" s="335" t="b">
        <v>1</v>
      </c>
      <c r="AF2" s="335" t="b">
        <v>0</v>
      </c>
      <c r="AG2" s="335" t="b">
        <v>1</v>
      </c>
      <c r="AH2" s="335" t="b">
        <v>0</v>
      </c>
      <c r="AI2" s="335" t="b">
        <v>1</v>
      </c>
      <c r="AJ2" s="335" t="b">
        <v>1</v>
      </c>
      <c r="AK2" s="335" t="b">
        <v>1</v>
      </c>
      <c r="AL2" s="335" t="b">
        <v>0</v>
      </c>
      <c r="AM2" s="336">
        <f>IFERROR(MATCH(AM3,'Kompetansetilskudd og BPA'!$A$6:$N$6,0),FALSE)</f>
        <v>6</v>
      </c>
      <c r="AN2" s="336">
        <f>IFERROR(MATCH(AN3,'Kompetansetilskudd og BPA'!$A$6:$N$6,0),FALSE)</f>
        <v>7</v>
      </c>
      <c r="AO2" s="336" t="b">
        <f>IFERROR(MATCH(AO3,'Kompetansetilskudd og BPA'!$A$6:$N$6,0),FALSE)</f>
        <v>0</v>
      </c>
      <c r="AP2" s="336">
        <f>IFERROR(MATCH(AP3,'Kompetansetilskudd og BPA'!$A$6:$N$6,0),FALSE)</f>
        <v>9</v>
      </c>
      <c r="AQ2" s="336">
        <f>IFERROR(MATCH(AQ3,'Kompetansetilskudd og BPA'!$A$6:$N$6,0),FALSE)</f>
        <v>10</v>
      </c>
      <c r="AR2" s="336">
        <f>IFERROR(MATCH(AR3,'Kompetansetilskudd og BPA'!$A$6:$N$6,0),FALSE)</f>
        <v>11</v>
      </c>
      <c r="AS2" s="336" t="b">
        <f>IFERROR(MATCH(AS3,'Kompetansetilskudd og BPA'!$A$6:$N$6,0),FALSE)</f>
        <v>0</v>
      </c>
      <c r="AT2" s="336">
        <f>IFERROR(MATCH(AT3,'Kompetansetilskudd og BPA'!$A$6:$N$6,0),FALSE)</f>
        <v>13</v>
      </c>
      <c r="AU2" s="336">
        <f>IFERROR(MATCH(AU3,'Kompetansetilskudd og BPA'!$A$6:$N$6,0),FALSE)</f>
        <v>14</v>
      </c>
      <c r="AV2" s="335">
        <v>6</v>
      </c>
      <c r="AW2" s="335" t="b">
        <v>1</v>
      </c>
      <c r="AX2" s="338" t="s">
        <v>186</v>
      </c>
      <c r="AY2" s="338"/>
      <c r="AZ2" s="338"/>
      <c r="BA2" s="338"/>
      <c r="BB2" s="338"/>
      <c r="BC2" s="338"/>
      <c r="BD2" s="338"/>
      <c r="BE2" s="338"/>
      <c r="BF2" s="338"/>
      <c r="BG2" s="338"/>
      <c r="BH2" s="338"/>
      <c r="BI2" s="338"/>
      <c r="BJ2" s="338"/>
      <c r="BK2" s="338"/>
      <c r="BL2" s="338"/>
      <c r="BM2" s="338"/>
      <c r="BN2" s="338"/>
      <c r="BO2" s="384"/>
      <c r="BP2" s="385"/>
      <c r="BQ2" s="385"/>
      <c r="BR2" s="385"/>
      <c r="BS2" s="385"/>
      <c r="BT2" s="385"/>
      <c r="BU2" s="385"/>
      <c r="BV2" s="385"/>
      <c r="BW2" s="385"/>
      <c r="BX2" s="385"/>
      <c r="BY2" s="385"/>
      <c r="BZ2" s="385"/>
      <c r="CA2" s="385"/>
      <c r="CB2" s="394"/>
      <c r="CC2" s="394"/>
      <c r="CD2" s="394"/>
      <c r="CE2" s="394"/>
      <c r="CF2" s="394"/>
      <c r="CG2" s="405"/>
      <c r="CH2" s="405"/>
      <c r="CI2" s="405"/>
      <c r="CJ2" s="405"/>
      <c r="CK2" s="405"/>
      <c r="CL2" s="403"/>
      <c r="CM2" s="403"/>
      <c r="CN2" s="403"/>
      <c r="CO2" s="403"/>
      <c r="CP2" s="403"/>
      <c r="CQ2" s="403"/>
      <c r="CR2" s="403"/>
      <c r="CS2" s="403"/>
      <c r="CT2" s="403"/>
      <c r="CU2" s="385"/>
      <c r="CV2" s="385"/>
      <c r="CW2" s="385"/>
      <c r="CX2" s="385"/>
      <c r="CY2" s="385"/>
      <c r="CZ2" s="385"/>
      <c r="DA2" s="385"/>
      <c r="DB2" s="385"/>
      <c r="DC2" s="385"/>
      <c r="DD2" s="385"/>
      <c r="DE2" s="385"/>
      <c r="DF2" s="385"/>
      <c r="DG2" s="385"/>
      <c r="DH2" s="385"/>
      <c r="DI2" s="347"/>
      <c r="DJ2" s="347"/>
      <c r="DK2" s="347"/>
      <c r="DL2" s="347"/>
      <c r="DM2" s="347"/>
      <c r="DN2" s="347"/>
      <c r="DO2" s="347"/>
      <c r="DP2" s="347"/>
      <c r="DQ2" s="347"/>
      <c r="DR2" s="347"/>
      <c r="DS2" s="347"/>
      <c r="DT2" s="347"/>
      <c r="DU2" s="347"/>
      <c r="DV2" s="347"/>
      <c r="DW2" s="347"/>
      <c r="DX2" s="347"/>
      <c r="DY2" s="347"/>
      <c r="ET2" s="385" t="s">
        <v>500</v>
      </c>
      <c r="EU2" s="385" t="s">
        <v>501</v>
      </c>
    </row>
    <row r="3" spans="1:151" s="310" customFormat="1" ht="45" customHeight="1" x14ac:dyDescent="0.35">
      <c r="A3" s="310" t="str">
        <v/>
      </c>
      <c r="B3" s="310" t="str">
        <v>1.1.</v>
      </c>
      <c r="C3" s="310" t="str">
        <v>Navn på kommunen</v>
      </c>
      <c r="D3" s="310">
        <v>0</v>
      </c>
      <c r="E3" s="317" cm="1">
        <f t="array" ref="E3:H151">'Kompetansetilskudd og BPA'!B1:E149</f>
        <v>0</v>
      </c>
      <c r="F3" s="318">
        <v>0</v>
      </c>
      <c r="G3" s="318">
        <v>0</v>
      </c>
      <c r="H3" s="318">
        <v>0</v>
      </c>
      <c r="I3" s="312"/>
      <c r="J3" s="311"/>
      <c r="K3" s="311"/>
      <c r="L3" s="321"/>
      <c r="M3" s="321"/>
      <c r="N3" s="321"/>
      <c r="O3" s="321"/>
      <c r="P3" s="321"/>
      <c r="Q3" s="321"/>
      <c r="R3" s="313"/>
      <c r="S3" s="326"/>
      <c r="T3" s="326"/>
      <c r="U3" s="326"/>
      <c r="V3" s="326"/>
      <c r="W3" s="326"/>
      <c r="X3" s="326"/>
      <c r="Y3" s="326"/>
      <c r="Z3" s="313" t="b">
        <f>AND(W4=FALSE,Y4=FALSE)</f>
        <v>0</v>
      </c>
      <c r="AA3" s="313"/>
      <c r="AB3" s="319"/>
      <c r="AC3" s="323"/>
      <c r="AD3" s="323"/>
      <c r="AE3" s="315" t="s">
        <v>69</v>
      </c>
      <c r="AF3" s="315"/>
      <c r="AG3" s="315" t="s">
        <v>166</v>
      </c>
      <c r="AH3" s="315"/>
      <c r="AI3" s="315" t="s">
        <v>182</v>
      </c>
      <c r="AJ3" s="315" t="s">
        <v>183</v>
      </c>
      <c r="AK3" s="315" t="s">
        <v>181</v>
      </c>
      <c r="AL3" s="315"/>
      <c r="AM3" s="315" t="str" cm="1">
        <f t="array" ref="AM3:AU3">'Kompetansetilskudd og BPA'!F6:N6</f>
        <v>Videreføring: Antall personer</v>
      </c>
      <c r="AN3" s="310" t="str">
        <v>Antall nye personer</v>
      </c>
      <c r="AO3" s="310">
        <v>0</v>
      </c>
      <c r="AP3" s="310" t="str">
        <v>Ubrukte midler som ønskes overført</v>
      </c>
      <c r="AQ3" s="310" t="str">
        <v>Søknads- beløp</v>
      </c>
      <c r="AR3" s="310" t="str">
        <v>Ubrukte midler som tilbakebetales</v>
      </c>
      <c r="AS3" s="310">
        <v>0</v>
      </c>
      <c r="AT3" s="310" t="str">
        <v>Totalt antall personer det søkes for</v>
      </c>
      <c r="AU3" s="310" t="str">
        <v>Totalt beløp det søkes om til tiltaket</v>
      </c>
      <c r="AV3" s="315" t="s">
        <v>190</v>
      </c>
      <c r="AW3" s="342" t="str">
        <f>AA2</f>
        <v>header_lvl</v>
      </c>
      <c r="AX3" s="336" t="str" cm="1">
        <f t="array" ref="AX3:BK3">_xlfn._xlws.FILTER(AE3:AW3,AE2:AW2&lt;&gt;FALSE)</f>
        <v>Kommune</v>
      </c>
      <c r="AY3" s="342" t="str">
        <v>Seksjon</v>
      </c>
      <c r="AZ3" s="342" t="str">
        <v>Type</v>
      </c>
      <c r="BA3" s="342" t="str">
        <v>Nr.</v>
      </c>
      <c r="BB3" s="342" t="str">
        <v>Utdannelse/Kurs</v>
      </c>
      <c r="BC3" s="342" t="str">
        <v>Videreføring: Antall personer</v>
      </c>
      <c r="BD3" s="342" t="str">
        <v>Antall nye personer</v>
      </c>
      <c r="BE3" s="342" t="str">
        <v>Ubrukte midler som ønskes overført</v>
      </c>
      <c r="BF3" s="342" t="str">
        <v>Søknads- beløp</v>
      </c>
      <c r="BG3" s="342" t="str">
        <v>Ubrukte midler som tilbakebetales</v>
      </c>
      <c r="BH3" s="342" t="str">
        <v>Totalt antall personer det søkes for</v>
      </c>
      <c r="BI3" s="342" t="str">
        <v>Totalt beløp det søkes om til tiltaket</v>
      </c>
      <c r="BJ3" s="342" t="str">
        <v>Svar / Merknad</v>
      </c>
      <c r="BK3" s="342" t="str">
        <v>header_lvl</v>
      </c>
      <c r="BL3" s="342"/>
      <c r="BM3" s="342"/>
      <c r="BN3" s="342"/>
      <c r="BO3" s="384"/>
      <c r="BP3" s="385"/>
      <c r="BQ3" s="385"/>
      <c r="BR3" s="385"/>
      <c r="BS3" s="385"/>
      <c r="BT3" s="385"/>
      <c r="BU3" s="385"/>
      <c r="BV3" s="385"/>
      <c r="BW3" s="385"/>
      <c r="BX3" s="385"/>
      <c r="BY3" s="385"/>
      <c r="BZ3" s="385"/>
      <c r="CA3" s="385"/>
      <c r="CB3" s="394" t="s">
        <v>211</v>
      </c>
      <c r="CC3" s="394" t="s">
        <v>246</v>
      </c>
      <c r="CD3" s="416" t="s">
        <v>318</v>
      </c>
      <c r="CE3" s="394" t="s">
        <v>217</v>
      </c>
      <c r="CF3" s="394" t="s">
        <v>189</v>
      </c>
      <c r="CG3" s="405"/>
      <c r="CH3" s="405"/>
      <c r="CI3" s="405"/>
      <c r="CJ3" s="405"/>
      <c r="CK3" s="405"/>
      <c r="CL3" s="403"/>
      <c r="CM3" s="403"/>
      <c r="CN3" s="403"/>
      <c r="CO3" s="403"/>
      <c r="CP3" s="403"/>
      <c r="CQ3" s="403"/>
      <c r="CR3" s="403"/>
      <c r="CS3" s="403"/>
      <c r="CT3" s="403" t="s">
        <v>189</v>
      </c>
      <c r="CU3" s="385" t="s">
        <v>495</v>
      </c>
      <c r="CV3" s="385"/>
      <c r="CW3" s="385"/>
      <c r="CX3" s="385"/>
      <c r="CY3" s="385"/>
      <c r="CZ3" s="385"/>
      <c r="DA3" s="385"/>
      <c r="DB3" s="385"/>
      <c r="DC3" s="385"/>
      <c r="DD3" s="385"/>
      <c r="DE3" s="385"/>
      <c r="DF3" s="385"/>
      <c r="DG3" s="385"/>
      <c r="DH3" s="385"/>
      <c r="DI3" s="348"/>
      <c r="DJ3" s="348"/>
      <c r="DK3" s="348"/>
      <c r="DL3" s="348"/>
      <c r="DM3" s="348"/>
      <c r="DN3" s="348"/>
      <c r="DO3" s="348"/>
      <c r="DP3" s="348"/>
      <c r="DQ3" s="348"/>
      <c r="DR3" s="348"/>
      <c r="DS3" s="348"/>
      <c r="DT3" s="348"/>
      <c r="DU3" s="348"/>
      <c r="DV3" s="348"/>
      <c r="DW3" s="348"/>
      <c r="DX3" s="348"/>
      <c r="DY3" s="348"/>
      <c r="ET3" s="385"/>
      <c r="EU3"/>
    </row>
    <row r="4" spans="1:151" x14ac:dyDescent="0.35">
      <c r="A4" t="str">
        <v/>
      </c>
      <c r="B4" t="str">
        <v>1.2.</v>
      </c>
      <c r="C4" t="str">
        <v>Org.nummer</v>
      </c>
      <c r="D4">
        <v>0</v>
      </c>
      <c r="E4" s="317" t="str">
        <v>2.</v>
      </c>
      <c r="F4" s="317" t="str">
        <v>Kompetansetiltak (grunn-, videre- og etterutdanning)</v>
      </c>
      <c r="G4" s="317">
        <v>0</v>
      </c>
      <c r="H4" s="317">
        <v>0</v>
      </c>
      <c r="I4" s="312">
        <f>IF(H4='Kompetansetilskudd og BPA'!$E$12,4,IF(E4=0,IF(F4=0,IF(G4=0,FALSE,3),2),1))</f>
        <v>1</v>
      </c>
      <c r="J4" s="312" t="str">
        <f>IF(I4=1,E4,IF(I4=2,F4,IF(I4=3,G4,IF(I4=4,G4))))</f>
        <v>2.</v>
      </c>
      <c r="K4" s="312" t="str">
        <f>IF(I4=1,F4,IF(I4=2,G4,IF(I4=3,H4,IF(I4=4,H4))))</f>
        <v>Kompetansetiltak (grunn-, videre- og etterutdanning)</v>
      </c>
      <c r="L4" s="320" cm="1">
        <f t="array" ref="L4:N62">_xlfn._xlws.FILTER(I4:K150,J4:J150&lt;&gt;FALSE)</f>
        <v>1</v>
      </c>
      <c r="M4" s="320" t="str">
        <v>2.</v>
      </c>
      <c r="N4" s="320" t="str">
        <v>Kompetansetiltak (grunn-, videre- og etterutdanning)</v>
      </c>
      <c r="O4" s="320" cm="1">
        <f t="array" ref="O4:Q52">_xlfn._xlws.FILTER(L4:N150,M4:M150&lt;&gt;"")</f>
        <v>1</v>
      </c>
      <c r="P4" s="320" t="str">
        <v>2.</v>
      </c>
      <c r="Q4" s="320" t="str">
        <v>Kompetansetiltak (grunn-, videre- og etterutdanning)</v>
      </c>
      <c r="R4" s="327">
        <f>'Forside og oppsummering'!$E$23</f>
        <v>0</v>
      </c>
      <c r="S4" s="328" t="str">
        <f>IF(O4=1,P4,S3)</f>
        <v>2.</v>
      </c>
      <c r="T4" s="328" t="str">
        <f>IF(O4=1,Q4,T3)</f>
        <v>Kompetansetiltak (grunn-, videre- og etterutdanning)</v>
      </c>
      <c r="U4" s="325" t="str">
        <f>IF(O4=1,"",IF(O4=2,P4,U3))</f>
        <v/>
      </c>
      <c r="V4" s="325" t="str">
        <f>IF(O4=1,"",IF(O4=2,Q4,V3))</f>
        <v/>
      </c>
      <c r="W4" s="325" t="str">
        <f>P4</f>
        <v>2.</v>
      </c>
      <c r="X4" s="325" t="str">
        <f>IF(O4&lt;3,"",IF(O4=3,Q4,X3))</f>
        <v/>
      </c>
      <c r="Y4" s="325" t="b">
        <f>IF(O5=4,P5)</f>
        <v>0</v>
      </c>
      <c r="Z4" s="314" t="b">
        <f>O4=4</f>
        <v>0</v>
      </c>
      <c r="AA4" s="314">
        <f>IF(Z4,5,O4)</f>
        <v>1</v>
      </c>
      <c r="AC4" s="323"/>
      <c r="AD4" s="323"/>
      <c r="AJ4" t="s">
        <v>187</v>
      </c>
      <c r="AM4" s="163" t="s">
        <v>312</v>
      </c>
      <c r="AN4" s="349">
        <v>1</v>
      </c>
      <c r="AO4" s="376"/>
      <c r="AP4" s="376">
        <f>COLUMN('Kompetansetilskudd og BPA'!I97)</f>
        <v>9</v>
      </c>
      <c r="AQ4" s="376">
        <f>COLUMN('Kompetansetilskudd og BPA'!J97)</f>
        <v>10</v>
      </c>
      <c r="AR4" s="376">
        <f>COLUMN('Kompetansetilskudd og BPA'!K97)</f>
        <v>11</v>
      </c>
      <c r="AS4" s="376"/>
      <c r="AT4" s="376">
        <f>COLUMN('Kompetansetilskudd og BPA'!G97)</f>
        <v>7</v>
      </c>
      <c r="AU4" s="349">
        <v>1</v>
      </c>
      <c r="AX4" s="338"/>
      <c r="BO4" s="384" t="s">
        <v>188</v>
      </c>
      <c r="BQ4" s="349" t="s">
        <v>303</v>
      </c>
      <c r="BR4" s="388"/>
      <c r="BS4" s="388"/>
      <c r="BT4" s="388"/>
      <c r="BU4" s="388"/>
      <c r="BV4" s="388"/>
      <c r="BW4" s="388"/>
      <c r="BX4" s="388"/>
      <c r="BY4" s="388"/>
      <c r="BZ4" s="388"/>
      <c r="CA4" s="388"/>
      <c r="CC4" s="394" t="b">
        <f t="shared" ref="CC4:CC9" si="0">AND(BQ4=0,OR(BR4=0,BS4=0))</f>
        <v>0</v>
      </c>
      <c r="CD4" s="349" t="b">
        <f>AND(COUNTIF(CA6:CA9,0)=COUNTA(CA6:CA9),SUM(BW44:CA74)=0)</f>
        <v>1</v>
      </c>
      <c r="CE4" s="394" t="b">
        <f>IF(CD4,FALSE,NOT(AND(CC4,CB5=FALSE)))</f>
        <v>0</v>
      </c>
      <c r="CF4" s="394">
        <f>IF(LEN(BQ4)=3,1,IF(CB5,5,IF(CB4,2,IF(BS4="Søknad",3,4))))</f>
        <v>1</v>
      </c>
      <c r="CG4" s="405">
        <f>'Forside og oppsummering'!$E$23</f>
        <v>0</v>
      </c>
      <c r="CH4" s="349" t="s">
        <v>218</v>
      </c>
      <c r="CI4" s="405" t="str">
        <f>IF(CF4=1,"",IF(CF4=2,BR4,CI3))</f>
        <v/>
      </c>
      <c r="CJ4" s="405" t="str">
        <f>IF(CF4&lt;3,BQ4,IF(AND(BR4=0,CE4),_xlfn.CONCAT(LEFT(BR3,LEN(BR3)-1),CHAR(CODE(RIGHT(BR3,1))+1)),BR4))</f>
        <v>P1.</v>
      </c>
      <c r="CK4" s="405">
        <f>BS4</f>
        <v>0</v>
      </c>
      <c r="CL4" s="403" cm="1">
        <f t="array" ref="CL4:CS400">BT4:CA400</f>
        <v>0</v>
      </c>
      <c r="CM4" s="403">
        <v>0</v>
      </c>
      <c r="CN4" s="403">
        <v>0</v>
      </c>
      <c r="CO4" s="403">
        <v>0</v>
      </c>
      <c r="CP4" s="403">
        <v>0</v>
      </c>
      <c r="CQ4" s="403">
        <v>0</v>
      </c>
      <c r="CR4" s="403">
        <v>0</v>
      </c>
      <c r="CS4" s="403">
        <v>0</v>
      </c>
      <c r="CT4" s="403">
        <f>CF4</f>
        <v>1</v>
      </c>
      <c r="CU4" s="385" t="str" cm="1">
        <f t="array" ref="CU4">IFERROR(_xlfn._xlws.FILTER(CG4:CT400,CE4:CE400),"")</f>
        <v/>
      </c>
      <c r="ET4" s="385"/>
    </row>
    <row r="5" spans="1:151" x14ac:dyDescent="0.35">
      <c r="A5" t="str">
        <v/>
      </c>
      <c r="B5" t="str">
        <v>1.3.</v>
      </c>
      <c r="C5" t="str">
        <v>Kontonummer</v>
      </c>
      <c r="D5">
        <v>0</v>
      </c>
      <c r="E5" s="317">
        <v>0</v>
      </c>
      <c r="F5" s="317" t="str">
        <v>2.1.</v>
      </c>
      <c r="G5" s="317" t="str">
        <v>Videregående skole, fag- og yrkesopplæring innen helse (fagbrev)</v>
      </c>
      <c r="H5" s="317">
        <v>0</v>
      </c>
      <c r="I5" s="312">
        <f>IF(H5='Kompetansetilskudd og BPA'!$E$12,4,IF(E5=0,IF(F5=0,IF(G5=0,FALSE,3),2),1))</f>
        <v>2</v>
      </c>
      <c r="J5" s="312" t="str">
        <f t="shared" ref="J5:J68" si="1">IF(I5=1,E5,IF(I5=2,F5,IF(I5=3,G5,IF(I5=4,G5))))</f>
        <v>2.1.</v>
      </c>
      <c r="K5" s="312" t="str">
        <f t="shared" ref="K5:K68" si="2">IF(I5=1,F5,IF(I5=2,G5,IF(I5=3,H5,IF(I5=4,H5))))</f>
        <v>Videregående skole, fag- og yrkesopplæring innen helse (fagbrev)</v>
      </c>
      <c r="L5" s="320">
        <v>2</v>
      </c>
      <c r="M5" s="320" t="str">
        <v>2.1.</v>
      </c>
      <c r="N5" s="320" t="str">
        <v>Videregående skole, fag- og yrkesopplæring innen helse (fagbrev)</v>
      </c>
      <c r="O5" s="320">
        <v>2</v>
      </c>
      <c r="P5" s="320" t="str">
        <v>2.1.</v>
      </c>
      <c r="Q5" s="320" t="str">
        <v>Videregående skole, fag- og yrkesopplæring innen helse (fagbrev)</v>
      </c>
      <c r="R5" s="327">
        <f>'Forside og oppsummering'!$E$23</f>
        <v>0</v>
      </c>
      <c r="S5" s="328" t="str">
        <f t="shared" ref="S5:S35" si="3">IF(O5=1,P5,S4)</f>
        <v>2.</v>
      </c>
      <c r="T5" s="328" t="str">
        <f t="shared" ref="T5:T59" si="4">IF(O5=1,Q5,T4)</f>
        <v>Kompetansetiltak (grunn-, videre- og etterutdanning)</v>
      </c>
      <c r="U5" s="325" t="str">
        <f t="shared" ref="U5:U59" si="5">IF(O5=1,"",IF(O5=2,P5,U4))</f>
        <v>2.1.</v>
      </c>
      <c r="V5" s="325" t="str">
        <f t="shared" ref="V5:V59" si="6">IF(O5=1,"",IF(O5=2,Q5,V4))</f>
        <v>Videregående skole, fag- og yrkesopplæring innen helse (fagbrev)</v>
      </c>
      <c r="W5" s="325" t="str">
        <f t="shared" ref="W5:W59" si="7">P5</f>
        <v>2.1.</v>
      </c>
      <c r="X5" s="325" t="str">
        <f t="shared" ref="X5:X59" si="8">IF(O5&lt;3,"",IF(O5=3,Q5,X4))</f>
        <v/>
      </c>
      <c r="Y5" s="325" t="b">
        <f t="shared" ref="Y5:Y59" si="9">IF(O6=4,P6)</f>
        <v>0</v>
      </c>
      <c r="Z5" s="314" t="b">
        <f t="shared" ref="Z5:Z59" si="10">O5=4</f>
        <v>0</v>
      </c>
      <c r="AA5" s="314">
        <f t="shared" ref="AA5:AA59" si="11">IF(Z5,5,O5)</f>
        <v>2</v>
      </c>
      <c r="AC5" s="323"/>
      <c r="AD5" s="323"/>
      <c r="AE5" s="343">
        <f>$D$3</f>
        <v>0</v>
      </c>
      <c r="AF5" s="343" t="str">
        <f>$A$2</f>
        <v>1.</v>
      </c>
      <c r="AG5" s="343" t="str">
        <f>$B$2</f>
        <v>Informasjon om kommunen</v>
      </c>
      <c r="AH5" s="343" t="str">
        <f>""</f>
        <v/>
      </c>
      <c r="AI5" s="343" t="str">
        <f>""</f>
        <v/>
      </c>
      <c r="AJ5" s="376" t="str">
        <f>AF5</f>
        <v>1.</v>
      </c>
      <c r="AK5" s="343" t="str">
        <f>""</f>
        <v/>
      </c>
      <c r="AL5" s="343" t="str">
        <f>""</f>
        <v/>
      </c>
      <c r="AM5" s="343" t="str">
        <f>""</f>
        <v/>
      </c>
      <c r="AN5" s="343" t="str">
        <f>""</f>
        <v/>
      </c>
      <c r="AO5" s="343" t="str">
        <f>""</f>
        <v/>
      </c>
      <c r="AP5" s="343" t="str">
        <f>""</f>
        <v/>
      </c>
      <c r="AQ5" s="343" t="str">
        <f>""</f>
        <v/>
      </c>
      <c r="AR5" s="343" t="str">
        <f>""</f>
        <v/>
      </c>
      <c r="AS5" s="343" t="str">
        <f>""</f>
        <v/>
      </c>
      <c r="AT5" s="343" t="str">
        <f>""</f>
        <v/>
      </c>
      <c r="AU5" s="343" t="str">
        <f>""</f>
        <v/>
      </c>
      <c r="AV5" s="343" t="str">
        <f t="shared" ref="AV5:AV15" si="12">IF(D2=0,"",D2)</f>
        <v/>
      </c>
      <c r="AW5" s="349">
        <v>1</v>
      </c>
      <c r="AX5" s="341" cm="1">
        <f t="array" ref="AX5:BK15">_xlfn._xlws.FILTER(AE5:AW15,AE2:AW2&lt;&gt;FALSE)</f>
        <v>0</v>
      </c>
      <c r="AY5" s="340" t="str">
        <v>Informasjon om kommunen</v>
      </c>
      <c r="AZ5" s="340" t="str">
        <v/>
      </c>
      <c r="BA5" s="340" t="str">
        <v>1.</v>
      </c>
      <c r="BB5" s="340" t="str">
        <v/>
      </c>
      <c r="BC5" s="340" t="str">
        <v/>
      </c>
      <c r="BD5" s="340" t="str">
        <v/>
      </c>
      <c r="BE5" s="340" t="str">
        <v/>
      </c>
      <c r="BF5" s="340" t="str">
        <v/>
      </c>
      <c r="BG5" s="340" t="str">
        <v/>
      </c>
      <c r="BH5" s="340" t="str">
        <v/>
      </c>
      <c r="BI5" s="340" t="str">
        <v/>
      </c>
      <c r="BJ5" s="340" t="str">
        <v/>
      </c>
      <c r="BK5" s="340">
        <v>1</v>
      </c>
      <c r="BL5" s="340"/>
      <c r="BM5" s="340"/>
      <c r="BN5" s="340"/>
      <c r="BO5" s="349" t="b">
        <v>1</v>
      </c>
      <c r="BQ5" s="388" t="str" cm="1">
        <f t="array" ref="BQ5:BS40">'Prosjekt 1'!$C$7:$E$42</f>
        <v>P1.1</v>
      </c>
      <c r="BR5" s="388" t="str">
        <v>Overordnede prosjektdetaljer</v>
      </c>
      <c r="BS5" s="388">
        <v>0</v>
      </c>
      <c r="BT5" s="388"/>
      <c r="BU5" s="388"/>
      <c r="BV5" s="388"/>
      <c r="BW5" s="388"/>
      <c r="BX5" s="388"/>
      <c r="BY5" s="388"/>
      <c r="BZ5" s="388"/>
      <c r="CA5" s="388" cm="1">
        <f t="array" ref="CA5:CA40">'Prosjekt 1'!$G$7:$G$42</f>
        <v>0</v>
      </c>
      <c r="CB5" s="394" t="b">
        <f>BQ5&gt;""</f>
        <v>1</v>
      </c>
      <c r="CC5" s="394" t="b">
        <f t="shared" si="0"/>
        <v>0</v>
      </c>
      <c r="CD5" s="376" t="b">
        <f>$CD$4</f>
        <v>1</v>
      </c>
      <c r="CE5" s="394" t="b">
        <f t="shared" ref="CE5:CE8" si="13">IF(CD5,FALSE,NOT(AND(CC5,CB6=FALSE)))</f>
        <v>0</v>
      </c>
      <c r="CF5" s="394">
        <f t="shared" ref="CF5:CF8" si="14">IF(LEN(BQ5)=3,1,IF(CB6,5,IF(CB5,2,IF(BS5="Søknad",3,4))))</f>
        <v>2</v>
      </c>
      <c r="CG5" s="405">
        <f>'Forside og oppsummering'!$E$23</f>
        <v>0</v>
      </c>
      <c r="CH5" s="349" t="s">
        <v>218</v>
      </c>
      <c r="CI5" s="405" t="str">
        <f>IF(CF5=1,"",IF(CF5=2,BR5,CI4))</f>
        <v>Overordnede prosjektdetaljer</v>
      </c>
      <c r="CJ5" s="405" t="str">
        <f>IF(CF5&lt;3,BQ5,IF(AND(BR5=0,CE5),_xlfn.CONCAT(LEFT(BR4,LEN(BR4)-1),CHAR(CODE(RIGHT(BR4,1))+1)),BR5))</f>
        <v>P1.1</v>
      </c>
      <c r="CK5" s="405">
        <f>BS5</f>
        <v>0</v>
      </c>
      <c r="CL5" s="403">
        <v>0</v>
      </c>
      <c r="CM5" s="403">
        <v>0</v>
      </c>
      <c r="CN5" s="403">
        <v>0</v>
      </c>
      <c r="CO5" s="403">
        <v>0</v>
      </c>
      <c r="CP5" s="403">
        <v>0</v>
      </c>
      <c r="CQ5" s="403">
        <v>0</v>
      </c>
      <c r="CR5" s="403">
        <v>0</v>
      </c>
      <c r="CS5" s="403">
        <v>0</v>
      </c>
      <c r="CT5" s="403">
        <f t="shared" ref="CT5:CT68" si="15">CF5</f>
        <v>2</v>
      </c>
      <c r="DI5" s="343" cm="1">
        <f t="array" ref="DI5:DV14">_xlfn._xlws.FILTER(AX5:BK15,BO5:BO15)</f>
        <v>0</v>
      </c>
      <c r="DJ5" s="343" t="str">
        <v>Informasjon om kommunen</v>
      </c>
      <c r="DK5" s="343" t="str">
        <v/>
      </c>
      <c r="DL5" s="343" t="str">
        <v>1.</v>
      </c>
      <c r="DM5" s="343" t="str">
        <v/>
      </c>
      <c r="DN5" s="343" t="str">
        <v/>
      </c>
      <c r="DO5" s="343" t="str">
        <v/>
      </c>
      <c r="DP5" s="343" t="str">
        <v/>
      </c>
      <c r="DQ5" s="343" t="str">
        <v/>
      </c>
      <c r="DR5" s="343" t="str">
        <v/>
      </c>
      <c r="DS5" s="343" t="str">
        <v/>
      </c>
      <c r="DT5" s="343" t="str">
        <v/>
      </c>
      <c r="DU5" s="343" t="str">
        <v/>
      </c>
      <c r="DV5" s="343">
        <v>1</v>
      </c>
      <c r="ET5" s="385"/>
    </row>
    <row r="6" spans="1:151" x14ac:dyDescent="0.35">
      <c r="A6" t="str">
        <v/>
      </c>
      <c r="B6" t="str">
        <v>1.4.</v>
      </c>
      <c r="C6" t="str">
        <v>Kontaktperson
Én person</v>
      </c>
      <c r="D6">
        <v>0</v>
      </c>
      <c r="E6" s="317">
        <v>0</v>
      </c>
      <c r="F6" s="317">
        <v>0</v>
      </c>
      <c r="G6" s="317">
        <v>0</v>
      </c>
      <c r="H6" s="317">
        <v>0</v>
      </c>
      <c r="I6" s="312" t="b">
        <f>IF(H6='Kompetansetilskudd og BPA'!$E$12,4,IF(E6=0,IF(F6=0,IF(G6=0,FALSE,3),2),1))</f>
        <v>0</v>
      </c>
      <c r="J6" s="312" t="b">
        <f>IF(I6=1,E6,IF(I6=2,F6,IF(I6=3,G6,IF(I6=4,G6))))</f>
        <v>0</v>
      </c>
      <c r="K6" s="312" t="b">
        <f t="shared" si="2"/>
        <v>0</v>
      </c>
      <c r="L6" s="320">
        <v>3</v>
      </c>
      <c r="M6" s="320" t="str">
        <v/>
      </c>
      <c r="N6" s="320">
        <v>0</v>
      </c>
      <c r="O6" s="320">
        <v>3</v>
      </c>
      <c r="P6" s="320" t="str">
        <v>2.1a</v>
      </c>
      <c r="Q6" s="320" t="str">
        <v>Helsefagarbeider</v>
      </c>
      <c r="R6" s="327">
        <f>'Forside og oppsummering'!$E$23</f>
        <v>0</v>
      </c>
      <c r="S6" s="328" t="str">
        <f t="shared" si="3"/>
        <v>2.</v>
      </c>
      <c r="T6" s="328" t="str">
        <f t="shared" si="4"/>
        <v>Kompetansetiltak (grunn-, videre- og etterutdanning)</v>
      </c>
      <c r="U6" s="325" t="str">
        <f t="shared" si="5"/>
        <v>2.1.</v>
      </c>
      <c r="V6" s="325" t="str">
        <f t="shared" si="6"/>
        <v>Videregående skole, fag- og yrkesopplæring innen helse (fagbrev)</v>
      </c>
      <c r="W6" s="325" t="str">
        <f t="shared" si="7"/>
        <v>2.1a</v>
      </c>
      <c r="X6" s="325" t="str">
        <f t="shared" si="8"/>
        <v>Helsefagarbeider</v>
      </c>
      <c r="Y6" s="325" t="b">
        <f t="shared" si="9"/>
        <v>0</v>
      </c>
      <c r="Z6" s="314" t="b">
        <f t="shared" si="10"/>
        <v>0</v>
      </c>
      <c r="AA6" s="314">
        <f t="shared" si="11"/>
        <v>3</v>
      </c>
      <c r="AC6" s="323"/>
      <c r="AD6" s="323"/>
      <c r="AE6" s="343">
        <f t="shared" ref="AE6:AE15" si="16">$D$3</f>
        <v>0</v>
      </c>
      <c r="AF6" s="343" t="str">
        <f t="shared" ref="AF6:AF15" si="17">$A$2</f>
        <v>1.</v>
      </c>
      <c r="AG6" s="343" t="str">
        <f t="shared" ref="AG6:AG15" si="18">$B$2</f>
        <v>Informasjon om kommunen</v>
      </c>
      <c r="AH6" s="343" t="str" cm="1">
        <f t="array" ref="AH6:AI13">B3:C10</f>
        <v>1.1.</v>
      </c>
      <c r="AI6" s="343" t="str">
        <v>Navn på kommunen</v>
      </c>
      <c r="AJ6" s="343" t="str">
        <f>AH6</f>
        <v>1.1.</v>
      </c>
      <c r="AK6" s="343" t="str">
        <f>AI6</f>
        <v>Navn på kommunen</v>
      </c>
      <c r="AL6" s="343" t="str">
        <f>""</f>
        <v/>
      </c>
      <c r="AM6" s="343" t="str">
        <f>""</f>
        <v/>
      </c>
      <c r="AN6" s="343" t="str">
        <f>""</f>
        <v/>
      </c>
      <c r="AO6" s="343" t="str">
        <f>""</f>
        <v/>
      </c>
      <c r="AP6" s="343" t="str">
        <f>""</f>
        <v/>
      </c>
      <c r="AQ6" s="343" t="str">
        <f>""</f>
        <v/>
      </c>
      <c r="AR6" s="343" t="str">
        <f>""</f>
        <v/>
      </c>
      <c r="AS6" s="343" t="str">
        <f>""</f>
        <v/>
      </c>
      <c r="AT6" s="343" t="str">
        <f>""</f>
        <v/>
      </c>
      <c r="AU6" s="343" t="str">
        <f>""</f>
        <v/>
      </c>
      <c r="AV6" s="343" t="str">
        <f t="shared" si="12"/>
        <v/>
      </c>
      <c r="AW6" s="349">
        <v>4</v>
      </c>
      <c r="AX6" s="340">
        <v>0</v>
      </c>
      <c r="AY6" s="340" t="str">
        <v>Informasjon om kommunen</v>
      </c>
      <c r="AZ6" s="340" t="str">
        <v>Navn på kommunen</v>
      </c>
      <c r="BA6" s="340" t="str">
        <v>1.1.</v>
      </c>
      <c r="BB6" s="340" t="str">
        <v>Navn på kommunen</v>
      </c>
      <c r="BC6" s="340" t="str">
        <v/>
      </c>
      <c r="BD6" s="340" t="str">
        <v/>
      </c>
      <c r="BE6" s="340" t="str">
        <v/>
      </c>
      <c r="BF6" s="340" t="str">
        <v/>
      </c>
      <c r="BG6" s="340" t="str">
        <v/>
      </c>
      <c r="BH6" s="340" t="str">
        <v/>
      </c>
      <c r="BI6" s="340" t="str">
        <v/>
      </c>
      <c r="BJ6" s="340" t="str">
        <v/>
      </c>
      <c r="BK6" s="340">
        <v>4</v>
      </c>
      <c r="BL6" s="340"/>
      <c r="BM6" s="340"/>
      <c r="BN6" s="340"/>
      <c r="BO6" s="349" t="b">
        <v>1</v>
      </c>
      <c r="BQ6" s="388">
        <v>0</v>
      </c>
      <c r="BR6" s="388" t="str">
        <v>P1.1a</v>
      </c>
      <c r="BS6" s="388" t="str">
        <v>Tittel for innovasjonsprosjektet
Skriv inn en tittel som er beskrivende for prosjektet - maks 100 tegn</v>
      </c>
      <c r="BT6" s="388"/>
      <c r="BU6" s="388"/>
      <c r="BV6" s="388"/>
      <c r="BW6" s="388"/>
      <c r="BX6" s="388"/>
      <c r="BY6" s="388"/>
      <c r="BZ6" s="388"/>
      <c r="CA6" s="388">
        <v>0</v>
      </c>
      <c r="CB6" s="394" t="b">
        <f t="shared" ref="CB6:CB9" si="19">BQ6&gt;""</f>
        <v>0</v>
      </c>
      <c r="CC6" s="394" t="b">
        <f t="shared" si="0"/>
        <v>0</v>
      </c>
      <c r="CD6" s="376" t="b">
        <f t="shared" ref="CD6:CD70" si="20">$CD$4</f>
        <v>1</v>
      </c>
      <c r="CE6" s="394" t="b">
        <f t="shared" si="13"/>
        <v>0</v>
      </c>
      <c r="CF6" s="394">
        <f t="shared" si="14"/>
        <v>4</v>
      </c>
      <c r="CG6" s="405">
        <f>'Forside og oppsummering'!$E$23</f>
        <v>0</v>
      </c>
      <c r="CH6" s="349" t="s">
        <v>218</v>
      </c>
      <c r="CI6" s="405" t="str">
        <f t="shared" ref="CI6:CI9" si="21">IF(CF6=1,"",IF(CF6=2,BR6,CI5))</f>
        <v>Overordnede prosjektdetaljer</v>
      </c>
      <c r="CJ6" s="405" t="str">
        <f t="shared" ref="CJ6:CJ9" si="22">IF(CF6&lt;3,BQ6,IF(AND(BR6=0,CE6),_xlfn.CONCAT(LEFT(BR5,LEN(BR5)-1),CHAR(CODE(RIGHT(BR5,1))+1)),BR6))</f>
        <v>P1.1a</v>
      </c>
      <c r="CK6" s="405" t="str">
        <f t="shared" ref="CK6:CK9" si="23">BS6</f>
        <v>Tittel for innovasjonsprosjektet
Skriv inn en tittel som er beskrivende for prosjektet - maks 100 tegn</v>
      </c>
      <c r="CL6" s="403">
        <v>0</v>
      </c>
      <c r="CM6" s="403">
        <v>0</v>
      </c>
      <c r="CN6" s="403">
        <v>0</v>
      </c>
      <c r="CO6" s="403">
        <v>0</v>
      </c>
      <c r="CP6" s="403">
        <v>0</v>
      </c>
      <c r="CQ6" s="403">
        <v>0</v>
      </c>
      <c r="CR6" s="403">
        <v>0</v>
      </c>
      <c r="CS6" s="403">
        <v>0</v>
      </c>
      <c r="CT6" s="403">
        <f t="shared" si="15"/>
        <v>4</v>
      </c>
      <c r="DI6" s="343">
        <v>0</v>
      </c>
      <c r="DJ6" s="343" t="str">
        <v>Informasjon om kommunen</v>
      </c>
      <c r="DK6" s="343" t="str">
        <v>Navn på kommunen</v>
      </c>
      <c r="DL6" s="343" t="str">
        <v>1.1.</v>
      </c>
      <c r="DM6" s="343" t="str">
        <v>Navn på kommunen</v>
      </c>
      <c r="DN6" s="343" t="str">
        <v/>
      </c>
      <c r="DO6" s="343" t="str">
        <v/>
      </c>
      <c r="DP6" s="343" t="str">
        <v/>
      </c>
      <c r="DQ6" s="343" t="str">
        <v/>
      </c>
      <c r="DR6" s="343" t="str">
        <v/>
      </c>
      <c r="DS6" s="343" t="str">
        <v/>
      </c>
      <c r="DT6" s="343" t="str">
        <v/>
      </c>
      <c r="DU6" s="343" t="str">
        <v/>
      </c>
      <c r="DV6" s="343">
        <v>4</v>
      </c>
      <c r="ET6" s="385"/>
    </row>
    <row r="7" spans="1:151" x14ac:dyDescent="0.35">
      <c r="A7" t="str">
        <v/>
      </c>
      <c r="B7" t="str">
        <v>1.5.</v>
      </c>
      <c r="C7" t="str">
        <v>E-post
Til kontaktperson</v>
      </c>
      <c r="D7">
        <v>0</v>
      </c>
      <c r="E7" s="317">
        <v>0</v>
      </c>
      <c r="F7" s="317">
        <v>0</v>
      </c>
      <c r="G7" s="317">
        <v>0</v>
      </c>
      <c r="H7" s="317">
        <v>0</v>
      </c>
      <c r="I7" s="312" t="b">
        <f>IF(H7='Kompetansetilskudd og BPA'!$E$12,4,IF(E7=0,IF(F7=0,IF(G7=0,FALSE,3),2),1))</f>
        <v>0</v>
      </c>
      <c r="J7" s="312" t="b">
        <f t="shared" si="1"/>
        <v>0</v>
      </c>
      <c r="K7" s="312" t="b">
        <f t="shared" si="2"/>
        <v>0</v>
      </c>
      <c r="L7" s="320">
        <v>3</v>
      </c>
      <c r="M7" s="320" t="str">
        <v>2.1a</v>
      </c>
      <c r="N7" s="320" t="str">
        <v>Helsefagarbeider</v>
      </c>
      <c r="O7" s="320">
        <v>3</v>
      </c>
      <c r="P7" s="320" t="str">
        <v>2.1b</v>
      </c>
      <c r="Q7" s="320" t="str">
        <v>Annen utdanning på videregående skolenivå</v>
      </c>
      <c r="R7" s="327">
        <f>'Forside og oppsummering'!$E$23</f>
        <v>0</v>
      </c>
      <c r="S7" s="328" t="str">
        <f t="shared" si="3"/>
        <v>2.</v>
      </c>
      <c r="T7" s="328" t="str">
        <f t="shared" si="4"/>
        <v>Kompetansetiltak (grunn-, videre- og etterutdanning)</v>
      </c>
      <c r="U7" s="325" t="str">
        <f t="shared" si="5"/>
        <v>2.1.</v>
      </c>
      <c r="V7" s="325" t="str">
        <f t="shared" si="6"/>
        <v>Videregående skole, fag- og yrkesopplæring innen helse (fagbrev)</v>
      </c>
      <c r="W7" s="325" t="str">
        <f t="shared" si="7"/>
        <v>2.1b</v>
      </c>
      <c r="X7" s="325" t="str">
        <f t="shared" si="8"/>
        <v>Annen utdanning på videregående skolenivå</v>
      </c>
      <c r="Y7" s="325" t="str">
        <f t="shared" si="9"/>
        <v>2.1c</v>
      </c>
      <c r="Z7" s="314" t="b">
        <f t="shared" si="10"/>
        <v>0</v>
      </c>
      <c r="AA7" s="314">
        <f t="shared" si="11"/>
        <v>3</v>
      </c>
      <c r="AC7" s="323"/>
      <c r="AD7" s="323"/>
      <c r="AE7" s="343">
        <f t="shared" si="16"/>
        <v>0</v>
      </c>
      <c r="AF7" s="343" t="str">
        <f t="shared" si="17"/>
        <v>1.</v>
      </c>
      <c r="AG7" s="343" t="str">
        <f t="shared" si="18"/>
        <v>Informasjon om kommunen</v>
      </c>
      <c r="AH7" s="343" t="str">
        <v>1.2.</v>
      </c>
      <c r="AI7" s="343" t="str">
        <v>Org.nummer</v>
      </c>
      <c r="AJ7" s="343" t="str">
        <f t="shared" ref="AJ7:AJ15" si="24">AH7</f>
        <v>1.2.</v>
      </c>
      <c r="AK7" s="343" t="str">
        <f t="shared" ref="AK7:AK15" si="25">AI7</f>
        <v>Org.nummer</v>
      </c>
      <c r="AL7" s="343" t="str">
        <f>""</f>
        <v/>
      </c>
      <c r="AM7" s="343" t="str">
        <f>""</f>
        <v/>
      </c>
      <c r="AN7" s="343" t="str">
        <f>""</f>
        <v/>
      </c>
      <c r="AO7" s="343" t="str">
        <f>""</f>
        <v/>
      </c>
      <c r="AP7" s="343" t="str">
        <f>""</f>
        <v/>
      </c>
      <c r="AQ7" s="343" t="str">
        <f>""</f>
        <v/>
      </c>
      <c r="AR7" s="343" t="str">
        <f>""</f>
        <v/>
      </c>
      <c r="AS7" s="343" t="str">
        <f>""</f>
        <v/>
      </c>
      <c r="AT7" s="343" t="str">
        <f>""</f>
        <v/>
      </c>
      <c r="AU7" s="343" t="str">
        <f>""</f>
        <v/>
      </c>
      <c r="AV7" s="343" t="str">
        <f t="shared" si="12"/>
        <v/>
      </c>
      <c r="AW7" s="349">
        <v>4</v>
      </c>
      <c r="AX7" s="340">
        <v>0</v>
      </c>
      <c r="AY7" s="340" t="str">
        <v>Informasjon om kommunen</v>
      </c>
      <c r="AZ7" s="340" t="str">
        <v>Org.nummer</v>
      </c>
      <c r="BA7" s="340" t="str">
        <v>1.2.</v>
      </c>
      <c r="BB7" s="340" t="str">
        <v>Org.nummer</v>
      </c>
      <c r="BC7" s="340" t="str">
        <v/>
      </c>
      <c r="BD7" s="340" t="str">
        <v/>
      </c>
      <c r="BE7" s="340" t="str">
        <v/>
      </c>
      <c r="BF7" s="340" t="str">
        <v/>
      </c>
      <c r="BG7" s="340" t="str">
        <v/>
      </c>
      <c r="BH7" s="340" t="str">
        <v/>
      </c>
      <c r="BI7" s="340" t="str">
        <v/>
      </c>
      <c r="BJ7" s="340" t="str">
        <v/>
      </c>
      <c r="BK7" s="340">
        <v>4</v>
      </c>
      <c r="BL7" s="340"/>
      <c r="BM7" s="340"/>
      <c r="BN7" s="340"/>
      <c r="BO7" s="349" t="b">
        <v>1</v>
      </c>
      <c r="BQ7" s="388">
        <v>0</v>
      </c>
      <c r="BR7" s="388" t="str">
        <v>P1.1b</v>
      </c>
      <c r="BS7" s="388" t="str">
        <v>Er dette videreføring av et eksisterende innovasjonsprosjekt?
(Ja/Nei)</v>
      </c>
      <c r="BT7" s="388"/>
      <c r="BU7" s="388"/>
      <c r="BV7" s="388"/>
      <c r="BW7" s="388"/>
      <c r="BX7" s="388"/>
      <c r="BY7" s="388"/>
      <c r="BZ7" s="388"/>
      <c r="CA7" s="388">
        <v>0</v>
      </c>
      <c r="CB7" s="394" t="b">
        <f t="shared" si="19"/>
        <v>0</v>
      </c>
      <c r="CC7" s="394" t="b">
        <f t="shared" si="0"/>
        <v>0</v>
      </c>
      <c r="CD7" s="376" t="b">
        <f t="shared" si="20"/>
        <v>1</v>
      </c>
      <c r="CE7" s="394" t="b">
        <f t="shared" si="13"/>
        <v>0</v>
      </c>
      <c r="CF7" s="394">
        <f t="shared" si="14"/>
        <v>4</v>
      </c>
      <c r="CG7" s="405">
        <f>'Forside og oppsummering'!$E$23</f>
        <v>0</v>
      </c>
      <c r="CH7" s="349" t="s">
        <v>218</v>
      </c>
      <c r="CI7" s="405" t="str">
        <f t="shared" si="21"/>
        <v>Overordnede prosjektdetaljer</v>
      </c>
      <c r="CJ7" s="405" t="str">
        <f t="shared" si="22"/>
        <v>P1.1b</v>
      </c>
      <c r="CK7" s="405" t="str">
        <f t="shared" si="23"/>
        <v>Er dette videreføring av et eksisterende innovasjonsprosjekt?
(Ja/Nei)</v>
      </c>
      <c r="CL7" s="403">
        <v>0</v>
      </c>
      <c r="CM7" s="403">
        <v>0</v>
      </c>
      <c r="CN7" s="403">
        <v>0</v>
      </c>
      <c r="CO7" s="403">
        <v>0</v>
      </c>
      <c r="CP7" s="403">
        <v>0</v>
      </c>
      <c r="CQ7" s="403">
        <v>0</v>
      </c>
      <c r="CR7" s="403">
        <v>0</v>
      </c>
      <c r="CS7" s="403">
        <v>0</v>
      </c>
      <c r="CT7" s="403">
        <f t="shared" si="15"/>
        <v>4</v>
      </c>
      <c r="DI7" s="343">
        <v>0</v>
      </c>
      <c r="DJ7" s="343" t="str">
        <v>Informasjon om kommunen</v>
      </c>
      <c r="DK7" s="343" t="str">
        <v>Org.nummer</v>
      </c>
      <c r="DL7" s="343" t="str">
        <v>1.2.</v>
      </c>
      <c r="DM7" s="343" t="str">
        <v>Org.nummer</v>
      </c>
      <c r="DN7" s="343" t="str">
        <v/>
      </c>
      <c r="DO7" s="343" t="str">
        <v/>
      </c>
      <c r="DP7" s="343" t="str">
        <v/>
      </c>
      <c r="DQ7" s="343" t="str">
        <v/>
      </c>
      <c r="DR7" s="343" t="str">
        <v/>
      </c>
      <c r="DS7" s="343" t="str">
        <v/>
      </c>
      <c r="DT7" s="343" t="str">
        <v/>
      </c>
      <c r="DU7" s="343" t="str">
        <v/>
      </c>
      <c r="DV7" s="343">
        <v>4</v>
      </c>
      <c r="ET7" s="385"/>
    </row>
    <row r="8" spans="1:151" x14ac:dyDescent="0.35">
      <c r="A8">
        <v>0</v>
      </c>
      <c r="B8" t="str">
        <v>1.6.</v>
      </c>
      <c r="C8" t="str">
        <v>Telefon
Til kontaktperson</v>
      </c>
      <c r="D8">
        <v>0</v>
      </c>
      <c r="E8" s="317">
        <v>0</v>
      </c>
      <c r="F8" s="317">
        <v>0</v>
      </c>
      <c r="G8" s="317" t="str">
        <v/>
      </c>
      <c r="H8" s="317">
        <v>0</v>
      </c>
      <c r="I8" s="312">
        <f>IF(H8='Kompetansetilskudd og BPA'!$E$12,4,IF(E8=0,IF(F8=0,IF(G8=0,FALSE,3),2),1))</f>
        <v>3</v>
      </c>
      <c r="J8" s="312" t="str">
        <f t="shared" si="1"/>
        <v/>
      </c>
      <c r="K8" s="312">
        <f t="shared" si="2"/>
        <v>0</v>
      </c>
      <c r="L8" s="320">
        <v>3</v>
      </c>
      <c r="M8" s="320" t="str">
        <v>2.1b</v>
      </c>
      <c r="N8" s="320" t="str">
        <v>Annen utdanning på videregående skolenivå</v>
      </c>
      <c r="O8" s="320">
        <v>4</v>
      </c>
      <c r="P8" s="320" t="str">
        <v>2.1c</v>
      </c>
      <c r="Q8" s="320" t="str">
        <v>Merknader
Nærmere om hvilken annen utdanning
Forsøk å skrive mindre enn 100 ord</v>
      </c>
      <c r="R8" s="327">
        <f>'Forside og oppsummering'!$E$23</f>
        <v>0</v>
      </c>
      <c r="S8" s="328" t="str">
        <f t="shared" si="3"/>
        <v>2.</v>
      </c>
      <c r="T8" s="328" t="str">
        <f t="shared" si="4"/>
        <v>Kompetansetiltak (grunn-, videre- og etterutdanning)</v>
      </c>
      <c r="U8" s="325" t="str">
        <f t="shared" si="5"/>
        <v>2.1.</v>
      </c>
      <c r="V8" s="325" t="str">
        <f t="shared" si="6"/>
        <v>Videregående skole, fag- og yrkesopplæring innen helse (fagbrev)</v>
      </c>
      <c r="W8" s="325" t="str">
        <f t="shared" si="7"/>
        <v>2.1c</v>
      </c>
      <c r="X8" s="325" t="str">
        <f t="shared" si="8"/>
        <v>Annen utdanning på videregående skolenivå</v>
      </c>
      <c r="Y8" s="325" t="b">
        <f t="shared" si="9"/>
        <v>0</v>
      </c>
      <c r="Z8" s="314" t="b">
        <f t="shared" si="10"/>
        <v>1</v>
      </c>
      <c r="AA8" s="314">
        <f t="shared" si="11"/>
        <v>5</v>
      </c>
      <c r="AC8" s="323"/>
      <c r="AD8" s="323"/>
      <c r="AE8" s="343">
        <f t="shared" si="16"/>
        <v>0</v>
      </c>
      <c r="AF8" s="343" t="str">
        <f t="shared" si="17"/>
        <v>1.</v>
      </c>
      <c r="AG8" s="343" t="str">
        <f t="shared" si="18"/>
        <v>Informasjon om kommunen</v>
      </c>
      <c r="AH8" s="343" t="str">
        <v>1.3.</v>
      </c>
      <c r="AI8" s="343" t="str">
        <v>Kontonummer</v>
      </c>
      <c r="AJ8" s="343" t="str">
        <f t="shared" si="24"/>
        <v>1.3.</v>
      </c>
      <c r="AK8" s="343" t="str">
        <f t="shared" si="25"/>
        <v>Kontonummer</v>
      </c>
      <c r="AL8" s="343" t="str">
        <f>""</f>
        <v/>
      </c>
      <c r="AM8" s="343" t="str">
        <f>""</f>
        <v/>
      </c>
      <c r="AN8" s="343" t="str">
        <f>""</f>
        <v/>
      </c>
      <c r="AO8" s="343" t="str">
        <f>""</f>
        <v/>
      </c>
      <c r="AP8" s="343" t="str">
        <f>""</f>
        <v/>
      </c>
      <c r="AQ8" s="343" t="str">
        <f>""</f>
        <v/>
      </c>
      <c r="AR8" s="343" t="str">
        <f>""</f>
        <v/>
      </c>
      <c r="AS8" s="343" t="str">
        <f>""</f>
        <v/>
      </c>
      <c r="AT8" s="343" t="str">
        <f>""</f>
        <v/>
      </c>
      <c r="AU8" s="343" t="str">
        <f>""</f>
        <v/>
      </c>
      <c r="AV8" s="343" t="str">
        <f t="shared" si="12"/>
        <v/>
      </c>
      <c r="AW8" s="349">
        <v>4</v>
      </c>
      <c r="AX8" s="340">
        <v>0</v>
      </c>
      <c r="AY8" s="340" t="str">
        <v>Informasjon om kommunen</v>
      </c>
      <c r="AZ8" s="340" t="str">
        <v>Kontonummer</v>
      </c>
      <c r="BA8" s="340" t="str">
        <v>1.3.</v>
      </c>
      <c r="BB8" s="340" t="str">
        <v>Kontonummer</v>
      </c>
      <c r="BC8" s="340" t="str">
        <v/>
      </c>
      <c r="BD8" s="340" t="str">
        <v/>
      </c>
      <c r="BE8" s="340" t="str">
        <v/>
      </c>
      <c r="BF8" s="340" t="str">
        <v/>
      </c>
      <c r="BG8" s="340" t="str">
        <v/>
      </c>
      <c r="BH8" s="340" t="str">
        <v/>
      </c>
      <c r="BI8" s="340" t="str">
        <v/>
      </c>
      <c r="BJ8" s="340" t="str">
        <v/>
      </c>
      <c r="BK8" s="340">
        <v>4</v>
      </c>
      <c r="BL8" s="340"/>
      <c r="BM8" s="340"/>
      <c r="BN8" s="340"/>
      <c r="BO8" s="349" t="b">
        <v>1</v>
      </c>
      <c r="BQ8" s="388">
        <v>0</v>
      </c>
      <c r="BR8" s="388" t="str">
        <v>P1.1c</v>
      </c>
      <c r="BS8" s="388" t="str">
        <v>Estimert startdato for innovasjonsprosjektet</v>
      </c>
      <c r="BT8" s="388"/>
      <c r="BU8" s="388"/>
      <c r="BV8" s="388"/>
      <c r="BW8" s="388"/>
      <c r="BX8" s="388"/>
      <c r="BY8" s="388"/>
      <c r="BZ8" s="388"/>
      <c r="CA8" s="388">
        <v>0</v>
      </c>
      <c r="CB8" s="394" t="b">
        <f t="shared" si="19"/>
        <v>0</v>
      </c>
      <c r="CC8" s="394" t="b">
        <f t="shared" si="0"/>
        <v>0</v>
      </c>
      <c r="CD8" s="376" t="b">
        <f t="shared" si="20"/>
        <v>1</v>
      </c>
      <c r="CE8" s="394" t="b">
        <f t="shared" si="13"/>
        <v>0</v>
      </c>
      <c r="CF8" s="394">
        <f t="shared" si="14"/>
        <v>4</v>
      </c>
      <c r="CG8" s="405">
        <f>'Forside og oppsummering'!$E$23</f>
        <v>0</v>
      </c>
      <c r="CH8" s="349" t="s">
        <v>218</v>
      </c>
      <c r="CI8" s="405" t="str">
        <f t="shared" si="21"/>
        <v>Overordnede prosjektdetaljer</v>
      </c>
      <c r="CJ8" s="405" t="str">
        <f t="shared" si="22"/>
        <v>P1.1c</v>
      </c>
      <c r="CK8" s="405" t="str">
        <f t="shared" si="23"/>
        <v>Estimert startdato for innovasjonsprosjektet</v>
      </c>
      <c r="CL8" s="403">
        <v>0</v>
      </c>
      <c r="CM8" s="403">
        <v>0</v>
      </c>
      <c r="CN8" s="403">
        <v>0</v>
      </c>
      <c r="CO8" s="403">
        <v>0</v>
      </c>
      <c r="CP8" s="403">
        <v>0</v>
      </c>
      <c r="CQ8" s="403">
        <v>0</v>
      </c>
      <c r="CR8" s="403">
        <v>0</v>
      </c>
      <c r="CS8" s="403">
        <v>0</v>
      </c>
      <c r="CT8" s="403">
        <f t="shared" si="15"/>
        <v>4</v>
      </c>
      <c r="DI8" s="343">
        <v>0</v>
      </c>
      <c r="DJ8" s="343" t="str">
        <v>Informasjon om kommunen</v>
      </c>
      <c r="DK8" s="343" t="str">
        <v>Kontonummer</v>
      </c>
      <c r="DL8" s="343" t="str">
        <v>1.3.</v>
      </c>
      <c r="DM8" s="343" t="str">
        <v>Kontonummer</v>
      </c>
      <c r="DN8" s="343" t="str">
        <v/>
      </c>
      <c r="DO8" s="343" t="str">
        <v/>
      </c>
      <c r="DP8" s="343" t="str">
        <v/>
      </c>
      <c r="DQ8" s="343" t="str">
        <v/>
      </c>
      <c r="DR8" s="343" t="str">
        <v/>
      </c>
      <c r="DS8" s="343" t="str">
        <v/>
      </c>
      <c r="DT8" s="343" t="str">
        <v/>
      </c>
      <c r="DU8" s="343" t="str">
        <v/>
      </c>
      <c r="DV8" s="343">
        <v>4</v>
      </c>
      <c r="ET8" s="385" t="s">
        <v>498</v>
      </c>
      <c r="EU8" s="385" t="s">
        <v>499</v>
      </c>
    </row>
    <row r="9" spans="1:151" x14ac:dyDescent="0.35">
      <c r="A9">
        <v>0</v>
      </c>
      <c r="B9" t="str">
        <v>1.7.</v>
      </c>
      <c r="C9" t="str">
        <v>Merknad på utbetalingen</v>
      </c>
      <c r="D9">
        <v>0</v>
      </c>
      <c r="E9" s="317">
        <v>0</v>
      </c>
      <c r="F9" s="317">
        <v>0</v>
      </c>
      <c r="G9" s="317">
        <v>0</v>
      </c>
      <c r="H9" s="317" t="str">
        <v>Utdanningstype</v>
      </c>
      <c r="I9" s="312" t="b">
        <f>IF(H9='Kompetansetilskudd og BPA'!$E$12,4,IF(E9=0,IF(F9=0,IF(G9=0,FALSE,3),2),1))</f>
        <v>0</v>
      </c>
      <c r="J9" s="312" t="b">
        <f t="shared" si="1"/>
        <v>0</v>
      </c>
      <c r="K9" s="312" t="b">
        <f t="shared" si="2"/>
        <v>0</v>
      </c>
      <c r="L9" s="320">
        <v>4</v>
      </c>
      <c r="M9" s="320" t="str">
        <v>2.1c</v>
      </c>
      <c r="N9" s="320" t="str">
        <v>Merknader
Nærmere om hvilken annen utdanning
Forsøk å skrive mindre enn 100 ord</v>
      </c>
      <c r="O9" s="320">
        <v>2</v>
      </c>
      <c r="P9" s="320" t="str">
        <v>2.2.</v>
      </c>
      <c r="Q9" s="320" t="str">
        <v>Fagskoleutdanning</v>
      </c>
      <c r="R9" s="327">
        <f>'Forside og oppsummering'!$E$23</f>
        <v>0</v>
      </c>
      <c r="S9" s="328" t="str">
        <f t="shared" si="3"/>
        <v>2.</v>
      </c>
      <c r="T9" s="328" t="str">
        <f t="shared" si="4"/>
        <v>Kompetansetiltak (grunn-, videre- og etterutdanning)</v>
      </c>
      <c r="U9" s="325" t="str">
        <f t="shared" si="5"/>
        <v>2.2.</v>
      </c>
      <c r="V9" s="325" t="str">
        <f t="shared" si="6"/>
        <v>Fagskoleutdanning</v>
      </c>
      <c r="W9" s="325" t="str">
        <f t="shared" si="7"/>
        <v>2.2.</v>
      </c>
      <c r="X9" s="325" t="str">
        <f t="shared" si="8"/>
        <v/>
      </c>
      <c r="Y9" s="325" t="b">
        <f t="shared" si="9"/>
        <v>0</v>
      </c>
      <c r="Z9" s="314" t="b">
        <f t="shared" si="10"/>
        <v>0</v>
      </c>
      <c r="AA9" s="314">
        <f t="shared" si="11"/>
        <v>2</v>
      </c>
      <c r="AC9" s="323"/>
      <c r="AD9" s="323"/>
      <c r="AE9" s="343">
        <f t="shared" si="16"/>
        <v>0</v>
      </c>
      <c r="AF9" s="343" t="str">
        <f t="shared" si="17"/>
        <v>1.</v>
      </c>
      <c r="AG9" s="343" t="str">
        <f t="shared" si="18"/>
        <v>Informasjon om kommunen</v>
      </c>
      <c r="AH9" s="343" t="str">
        <v>1.4.</v>
      </c>
      <c r="AI9" s="343" t="str">
        <v>Kontaktperson
Én person</v>
      </c>
      <c r="AJ9" s="343" t="str">
        <f t="shared" si="24"/>
        <v>1.4.</v>
      </c>
      <c r="AK9" s="343" t="str">
        <f t="shared" si="25"/>
        <v>Kontaktperson
Én person</v>
      </c>
      <c r="AL9" s="343" t="str">
        <f>""</f>
        <v/>
      </c>
      <c r="AM9" s="343" t="str">
        <f>""</f>
        <v/>
      </c>
      <c r="AN9" s="343" t="str">
        <f>""</f>
        <v/>
      </c>
      <c r="AO9" s="343" t="str">
        <f>""</f>
        <v/>
      </c>
      <c r="AP9" s="343" t="str">
        <f>""</f>
        <v/>
      </c>
      <c r="AQ9" s="343" t="str">
        <f>""</f>
        <v/>
      </c>
      <c r="AR9" s="343" t="str">
        <f>""</f>
        <v/>
      </c>
      <c r="AS9" s="343" t="str">
        <f>""</f>
        <v/>
      </c>
      <c r="AT9" s="343" t="str">
        <f>""</f>
        <v/>
      </c>
      <c r="AU9" s="343" t="str">
        <f>""</f>
        <v/>
      </c>
      <c r="AV9" s="343" t="str">
        <f t="shared" si="12"/>
        <v/>
      </c>
      <c r="AW9" s="349">
        <v>4</v>
      </c>
      <c r="AX9" s="340">
        <v>0</v>
      </c>
      <c r="AY9" s="340" t="str">
        <v>Informasjon om kommunen</v>
      </c>
      <c r="AZ9" s="340" t="str">
        <v>Kontaktperson
Én person</v>
      </c>
      <c r="BA9" s="340" t="str">
        <v>1.4.</v>
      </c>
      <c r="BB9" s="340" t="str">
        <v>Kontaktperson
Én person</v>
      </c>
      <c r="BC9" s="340" t="str">
        <v/>
      </c>
      <c r="BD9" s="340" t="str">
        <v/>
      </c>
      <c r="BE9" s="340" t="str">
        <v/>
      </c>
      <c r="BF9" s="340" t="str">
        <v/>
      </c>
      <c r="BG9" s="340" t="str">
        <v/>
      </c>
      <c r="BH9" s="340" t="str">
        <v/>
      </c>
      <c r="BI9" s="340" t="str">
        <v/>
      </c>
      <c r="BJ9" s="340" t="str">
        <v/>
      </c>
      <c r="BK9" s="340">
        <v>4</v>
      </c>
      <c r="BL9" s="340"/>
      <c r="BM9" s="340"/>
      <c r="BN9" s="340"/>
      <c r="BO9" s="349" t="b">
        <v>1</v>
      </c>
      <c r="BQ9" s="388">
        <v>0</v>
      </c>
      <c r="BR9" s="388" t="str">
        <v>P1.1d</v>
      </c>
      <c r="BS9"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9" s="388"/>
      <c r="BU9" s="388"/>
      <c r="BV9" s="388"/>
      <c r="BW9" s="388"/>
      <c r="BX9" s="388"/>
      <c r="BY9" s="388"/>
      <c r="BZ9" s="388"/>
      <c r="CA9" s="388">
        <v>0</v>
      </c>
      <c r="CB9" s="394" t="b">
        <f t="shared" si="19"/>
        <v>0</v>
      </c>
      <c r="CC9" s="394" t="b">
        <f t="shared" si="0"/>
        <v>0</v>
      </c>
      <c r="CD9" s="376" t="b">
        <f t="shared" si="20"/>
        <v>1</v>
      </c>
      <c r="CE9" s="394" t="b">
        <f t="shared" ref="CE9:CE14" si="26">IF(CD9,FALSE,NOT(AND(CC9,CB10=FALSE)))</f>
        <v>0</v>
      </c>
      <c r="CF9" s="394">
        <f t="shared" ref="CF9:CF14" si="27">IF(LEN(BQ9)=3,1,IF(CB10,5,IF(CB9,2,IF(BS9="Søknad",3,4))))</f>
        <v>4</v>
      </c>
      <c r="CG9" s="405">
        <f>'Forside og oppsummering'!$E$23</f>
        <v>0</v>
      </c>
      <c r="CH9" s="349" t="s">
        <v>218</v>
      </c>
      <c r="CI9" s="405" t="str">
        <f t="shared" si="21"/>
        <v>Overordnede prosjektdetaljer</v>
      </c>
      <c r="CJ9" s="405" t="str">
        <f t="shared" si="22"/>
        <v>P1.1d</v>
      </c>
      <c r="CK9" s="405" t="str">
        <f t="shared" si="23"/>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9" s="403">
        <v>0</v>
      </c>
      <c r="CM9" s="403">
        <v>0</v>
      </c>
      <c r="CN9" s="403">
        <v>0</v>
      </c>
      <c r="CO9" s="403">
        <v>0</v>
      </c>
      <c r="CP9" s="403">
        <v>0</v>
      </c>
      <c r="CQ9" s="403">
        <v>0</v>
      </c>
      <c r="CR9" s="403">
        <v>0</v>
      </c>
      <c r="CS9" s="403">
        <v>0</v>
      </c>
      <c r="CT9" s="403">
        <f t="shared" si="15"/>
        <v>4</v>
      </c>
      <c r="DI9" s="343">
        <v>0</v>
      </c>
      <c r="DJ9" s="343" t="str">
        <v>Informasjon om kommunen</v>
      </c>
      <c r="DK9" s="343" t="str">
        <v>Kontaktperson
Én person</v>
      </c>
      <c r="DL9" s="343" t="str">
        <v>1.4.</v>
      </c>
      <c r="DM9" s="343" t="str">
        <v>Kontaktperson
Én person</v>
      </c>
      <c r="DN9" s="343" t="str">
        <v/>
      </c>
      <c r="DO9" s="343" t="str">
        <v/>
      </c>
      <c r="DP9" s="343" t="str">
        <v/>
      </c>
      <c r="DQ9" s="343" t="str">
        <v/>
      </c>
      <c r="DR9" s="343" t="str">
        <v/>
      </c>
      <c r="DS9" s="343" t="str">
        <v/>
      </c>
      <c r="DT9" s="343" t="str">
        <v/>
      </c>
      <c r="DU9" s="343" t="str">
        <v/>
      </c>
      <c r="DV9" s="343">
        <v>4</v>
      </c>
      <c r="ET9" s="385" t="s">
        <v>497</v>
      </c>
    </row>
    <row r="10" spans="1:151" x14ac:dyDescent="0.35">
      <c r="A10">
        <v>0</v>
      </c>
      <c r="B10" t="str">
        <v>1.8.</v>
      </c>
      <c r="C10" t="str">
        <v>Har kommunen kompetanseplan? (Ja/Nei)
Vedlegges søknaden</v>
      </c>
      <c r="D10">
        <v>0</v>
      </c>
      <c r="E10" s="317">
        <v>0</v>
      </c>
      <c r="F10" s="317">
        <v>0</v>
      </c>
      <c r="G10" s="317" t="str">
        <v>2.1a</v>
      </c>
      <c r="H10" s="317" t="str">
        <v>Helsefagarbeider</v>
      </c>
      <c r="I10" s="312">
        <f>IF(H10='Kompetansetilskudd og BPA'!$E$12,4,IF(E10=0,IF(F10=0,IF(G10=0,FALSE,3),2),1))</f>
        <v>3</v>
      </c>
      <c r="J10" s="312" t="str">
        <f t="shared" si="1"/>
        <v>2.1a</v>
      </c>
      <c r="K10" s="312" t="str">
        <f t="shared" si="2"/>
        <v>Helsefagarbeider</v>
      </c>
      <c r="L10" s="320">
        <v>3</v>
      </c>
      <c r="M10" s="320" t="str">
        <v/>
      </c>
      <c r="N10" s="320">
        <v>0</v>
      </c>
      <c r="O10" s="320">
        <v>3</v>
      </c>
      <c r="P10" s="320" t="str">
        <v>2.2a</v>
      </c>
      <c r="Q10" s="320" t="str">
        <v>Psykisk helsearbeid og rusarbeid</v>
      </c>
      <c r="R10" s="327">
        <f>'Forside og oppsummering'!$E$23</f>
        <v>0</v>
      </c>
      <c r="S10" s="328" t="str">
        <f t="shared" si="3"/>
        <v>2.</v>
      </c>
      <c r="T10" s="328" t="str">
        <f t="shared" si="4"/>
        <v>Kompetansetiltak (grunn-, videre- og etterutdanning)</v>
      </c>
      <c r="U10" s="325" t="str">
        <f t="shared" si="5"/>
        <v>2.2.</v>
      </c>
      <c r="V10" s="325" t="str">
        <f t="shared" si="6"/>
        <v>Fagskoleutdanning</v>
      </c>
      <c r="W10" s="325" t="str">
        <f t="shared" si="7"/>
        <v>2.2a</v>
      </c>
      <c r="X10" s="325" t="str">
        <f t="shared" si="8"/>
        <v>Psykisk helsearbeid og rusarbeid</v>
      </c>
      <c r="Y10" s="325" t="b">
        <f t="shared" si="9"/>
        <v>0</v>
      </c>
      <c r="Z10" s="314" t="b">
        <f t="shared" si="10"/>
        <v>0</v>
      </c>
      <c r="AA10" s="314">
        <f t="shared" si="11"/>
        <v>3</v>
      </c>
      <c r="AC10" s="323"/>
      <c r="AD10" s="323"/>
      <c r="AE10" s="343">
        <f t="shared" si="16"/>
        <v>0</v>
      </c>
      <c r="AF10" s="343" t="str">
        <f t="shared" si="17"/>
        <v>1.</v>
      </c>
      <c r="AG10" s="343" t="str">
        <f t="shared" si="18"/>
        <v>Informasjon om kommunen</v>
      </c>
      <c r="AH10" s="343" t="str">
        <v>1.5.</v>
      </c>
      <c r="AI10" s="343" t="str">
        <v>E-post
Til kontaktperson</v>
      </c>
      <c r="AJ10" s="343" t="str">
        <f t="shared" si="24"/>
        <v>1.5.</v>
      </c>
      <c r="AK10" s="343" t="str">
        <f t="shared" si="25"/>
        <v>E-post
Til kontaktperson</v>
      </c>
      <c r="AL10" s="343" t="str">
        <f>""</f>
        <v/>
      </c>
      <c r="AM10" s="343" t="str">
        <f>""</f>
        <v/>
      </c>
      <c r="AN10" s="343" t="str">
        <f>""</f>
        <v/>
      </c>
      <c r="AO10" s="343" t="str">
        <f>""</f>
        <v/>
      </c>
      <c r="AP10" s="343" t="str">
        <f>""</f>
        <v/>
      </c>
      <c r="AQ10" s="343" t="str">
        <f>""</f>
        <v/>
      </c>
      <c r="AR10" s="343" t="str">
        <f>""</f>
        <v/>
      </c>
      <c r="AS10" s="343" t="str">
        <f>""</f>
        <v/>
      </c>
      <c r="AT10" s="343" t="str">
        <f>""</f>
        <v/>
      </c>
      <c r="AU10" s="343" t="str">
        <f>""</f>
        <v/>
      </c>
      <c r="AV10" s="343" t="str">
        <f t="shared" si="12"/>
        <v/>
      </c>
      <c r="AW10" s="349">
        <v>4</v>
      </c>
      <c r="AX10" s="340">
        <v>0</v>
      </c>
      <c r="AY10" s="340" t="str">
        <v>Informasjon om kommunen</v>
      </c>
      <c r="AZ10" s="340" t="str">
        <v>E-post
Til kontaktperson</v>
      </c>
      <c r="BA10" s="340" t="str">
        <v>1.5.</v>
      </c>
      <c r="BB10" s="340" t="str">
        <v>E-post
Til kontaktperson</v>
      </c>
      <c r="BC10" s="340" t="str">
        <v/>
      </c>
      <c r="BD10" s="340" t="str">
        <v/>
      </c>
      <c r="BE10" s="340" t="str">
        <v/>
      </c>
      <c r="BF10" s="340" t="str">
        <v/>
      </c>
      <c r="BG10" s="340" t="str">
        <v/>
      </c>
      <c r="BH10" s="340" t="str">
        <v/>
      </c>
      <c r="BI10" s="340" t="str">
        <v/>
      </c>
      <c r="BJ10" s="340" t="str">
        <v/>
      </c>
      <c r="BK10" s="340">
        <v>4</v>
      </c>
      <c r="BL10" s="340"/>
      <c r="BM10" s="340"/>
      <c r="BN10" s="340"/>
      <c r="BO10" s="349" t="b">
        <v>1</v>
      </c>
      <c r="BQ10" s="388">
        <v>0</v>
      </c>
      <c r="BR10" s="388" t="str">
        <v>P1.1e</v>
      </c>
      <c r="BS10" s="388" t="str">
        <v>Status for innovasjonsprosjektet
- Besvares dersom dette er videreføring av et eksisterende innovasjonsprosjekt 
- Beskriv kort hva som er status for innovasjonsprosjektet og hvordan prosjektet ligger an i forhold til den opprinnelige fremdriftsplanen</v>
      </c>
      <c r="BT10" s="388"/>
      <c r="BU10" s="388"/>
      <c r="BV10" s="388"/>
      <c r="BW10" s="388"/>
      <c r="BX10" s="388"/>
      <c r="BY10" s="388"/>
      <c r="BZ10" s="388"/>
      <c r="CA10" s="388">
        <v>0</v>
      </c>
      <c r="CB10" s="394" t="b">
        <f t="shared" ref="CB10:CB73" si="28">BQ10&gt;""</f>
        <v>0</v>
      </c>
      <c r="CC10" s="394" t="b">
        <f t="shared" ref="CC10:CC73" si="29">AND(BQ10=0,OR(BR10=0,BS10=0))</f>
        <v>0</v>
      </c>
      <c r="CD10" s="376" t="b">
        <f t="shared" si="20"/>
        <v>1</v>
      </c>
      <c r="CE10" s="394" t="b">
        <f t="shared" si="26"/>
        <v>0</v>
      </c>
      <c r="CF10" s="394">
        <f t="shared" si="27"/>
        <v>4</v>
      </c>
      <c r="CG10" s="405">
        <f>'Forside og oppsummering'!$E$23</f>
        <v>0</v>
      </c>
      <c r="CH10" s="349" t="s">
        <v>218</v>
      </c>
      <c r="CI10" s="405" t="str">
        <f t="shared" ref="CI10:CI73" si="30">IF(CF10=1,"",IF(CF10=2,BR10,CI9))</f>
        <v>Overordnede prosjektdetaljer</v>
      </c>
      <c r="CJ10" s="405" t="str">
        <f t="shared" ref="CJ10:CJ73" si="31">IF(CF10&lt;3,BQ10,IF(AND(BR10=0,CE10),_xlfn.CONCAT(LEFT(BR9,LEN(BR9)-1),CHAR(CODE(RIGHT(BR9,1))+1)),BR10))</f>
        <v>P1.1e</v>
      </c>
      <c r="CK10" s="405" t="str">
        <f t="shared" ref="CK10:CK73" si="32">BS10</f>
        <v>Status for innovasjonsprosjektet
- Besvares dersom dette er videreføring av et eksisterende innovasjonsprosjekt 
- Beskriv kort hva som er status for innovasjonsprosjektet og hvordan prosjektet ligger an i forhold til den opprinnelige fremdriftsplanen</v>
      </c>
      <c r="CL10" s="403">
        <v>0</v>
      </c>
      <c r="CM10" s="403">
        <v>0</v>
      </c>
      <c r="CN10" s="403">
        <v>0</v>
      </c>
      <c r="CO10" s="403">
        <v>0</v>
      </c>
      <c r="CP10" s="403">
        <v>0</v>
      </c>
      <c r="CQ10" s="403">
        <v>0</v>
      </c>
      <c r="CR10" s="403">
        <v>0</v>
      </c>
      <c r="CS10" s="403">
        <v>0</v>
      </c>
      <c r="CT10" s="403">
        <f t="shared" si="15"/>
        <v>4</v>
      </c>
      <c r="DI10" s="343">
        <v>0</v>
      </c>
      <c r="DJ10" s="343" t="str">
        <v>Informasjon om kommunen</v>
      </c>
      <c r="DK10" s="343" t="str">
        <v>E-post
Til kontaktperson</v>
      </c>
      <c r="DL10" s="343" t="str">
        <v>1.5.</v>
      </c>
      <c r="DM10" s="343" t="str">
        <v>E-post
Til kontaktperson</v>
      </c>
      <c r="DN10" s="343" t="str">
        <v/>
      </c>
      <c r="DO10" s="343" t="str">
        <v/>
      </c>
      <c r="DP10" s="343" t="str">
        <v/>
      </c>
      <c r="DQ10" s="343" t="str">
        <v/>
      </c>
      <c r="DR10" s="343" t="str">
        <v/>
      </c>
      <c r="DS10" s="343" t="str">
        <v/>
      </c>
      <c r="DT10" s="343" t="str">
        <v/>
      </c>
      <c r="DU10" s="343" t="str">
        <v/>
      </c>
      <c r="DV10" s="343">
        <v>4</v>
      </c>
    </row>
    <row r="11" spans="1:151" x14ac:dyDescent="0.35">
      <c r="E11" s="317">
        <v>0</v>
      </c>
      <c r="F11" s="317">
        <v>0</v>
      </c>
      <c r="G11" s="317" t="str">
        <v>2.1b</v>
      </c>
      <c r="H11" s="317" t="str">
        <v>Annen utdanning på videregående skolenivå</v>
      </c>
      <c r="I11" s="312">
        <f>IF(H11='Kompetansetilskudd og BPA'!$E$12,4,IF(E11=0,IF(F11=0,IF(G11=0,FALSE,3),2),1))</f>
        <v>3</v>
      </c>
      <c r="J11" s="312" t="str">
        <f t="shared" si="1"/>
        <v>2.1b</v>
      </c>
      <c r="K11" s="312" t="str">
        <f t="shared" si="2"/>
        <v>Annen utdanning på videregående skolenivå</v>
      </c>
      <c r="L11" s="320">
        <v>2</v>
      </c>
      <c r="M11" s="320" t="str">
        <v>2.2.</v>
      </c>
      <c r="N11" s="320" t="str">
        <v>Fagskoleutdanning</v>
      </c>
      <c r="O11" s="320">
        <v>3</v>
      </c>
      <c r="P11" s="320" t="str">
        <v>2.2b</v>
      </c>
      <c r="Q11" s="320" t="str">
        <v>Eldreomsorg/demens</v>
      </c>
      <c r="R11" s="327">
        <f>'Forside og oppsummering'!$E$23</f>
        <v>0</v>
      </c>
      <c r="S11" s="328" t="str">
        <f t="shared" si="3"/>
        <v>2.</v>
      </c>
      <c r="T11" s="328" t="str">
        <f t="shared" si="4"/>
        <v>Kompetansetiltak (grunn-, videre- og etterutdanning)</v>
      </c>
      <c r="U11" s="325" t="str">
        <f t="shared" si="5"/>
        <v>2.2.</v>
      </c>
      <c r="V11" s="325" t="str">
        <f t="shared" si="6"/>
        <v>Fagskoleutdanning</v>
      </c>
      <c r="W11" s="325" t="str">
        <f t="shared" si="7"/>
        <v>2.2b</v>
      </c>
      <c r="X11" s="325" t="str">
        <f t="shared" si="8"/>
        <v>Eldreomsorg/demens</v>
      </c>
      <c r="Y11" s="325" t="b">
        <f t="shared" si="9"/>
        <v>0</v>
      </c>
      <c r="Z11" s="314" t="b">
        <f t="shared" si="10"/>
        <v>0</v>
      </c>
      <c r="AA11" s="314">
        <f t="shared" si="11"/>
        <v>3</v>
      </c>
      <c r="AC11" s="323"/>
      <c r="AD11" s="323"/>
      <c r="AE11" s="343">
        <f t="shared" si="16"/>
        <v>0</v>
      </c>
      <c r="AF11" s="343" t="str">
        <f t="shared" si="17"/>
        <v>1.</v>
      </c>
      <c r="AG11" s="343" t="str">
        <f t="shared" si="18"/>
        <v>Informasjon om kommunen</v>
      </c>
      <c r="AH11" s="343" t="str">
        <v>1.6.</v>
      </c>
      <c r="AI11" s="343" t="str">
        <v>Telefon
Til kontaktperson</v>
      </c>
      <c r="AJ11" s="343" t="str">
        <f t="shared" si="24"/>
        <v>1.6.</v>
      </c>
      <c r="AK11" s="343" t="str">
        <f t="shared" si="25"/>
        <v>Telefon
Til kontaktperson</v>
      </c>
      <c r="AL11" s="343" t="str">
        <f>""</f>
        <v/>
      </c>
      <c r="AM11" s="343" t="str">
        <f>""</f>
        <v/>
      </c>
      <c r="AN11" s="343" t="str">
        <f>""</f>
        <v/>
      </c>
      <c r="AO11" s="343" t="str">
        <f>""</f>
        <v/>
      </c>
      <c r="AP11" s="343" t="str">
        <f>""</f>
        <v/>
      </c>
      <c r="AQ11" s="343" t="str">
        <f>""</f>
        <v/>
      </c>
      <c r="AR11" s="343" t="str">
        <f>""</f>
        <v/>
      </c>
      <c r="AS11" s="343" t="str">
        <f>""</f>
        <v/>
      </c>
      <c r="AT11" s="343" t="str">
        <f>""</f>
        <v/>
      </c>
      <c r="AU11" s="343" t="str">
        <f>""</f>
        <v/>
      </c>
      <c r="AV11" s="343" t="str">
        <f t="shared" si="12"/>
        <v/>
      </c>
      <c r="AW11" s="349">
        <v>4</v>
      </c>
      <c r="AX11" s="340">
        <v>0</v>
      </c>
      <c r="AY11" s="340" t="str">
        <v>Informasjon om kommunen</v>
      </c>
      <c r="AZ11" s="340" t="str">
        <v>Telefon
Til kontaktperson</v>
      </c>
      <c r="BA11" s="340" t="str">
        <v>1.6.</v>
      </c>
      <c r="BB11" s="340" t="str">
        <v>Telefon
Til kontaktperson</v>
      </c>
      <c r="BC11" s="340" t="str">
        <v/>
      </c>
      <c r="BD11" s="340" t="str">
        <v/>
      </c>
      <c r="BE11" s="340" t="str">
        <v/>
      </c>
      <c r="BF11" s="340" t="str">
        <v/>
      </c>
      <c r="BG11" s="340" t="str">
        <v/>
      </c>
      <c r="BH11" s="340" t="str">
        <v/>
      </c>
      <c r="BI11" s="340" t="str">
        <v/>
      </c>
      <c r="BJ11" s="340" t="str">
        <v/>
      </c>
      <c r="BK11" s="340">
        <v>4</v>
      </c>
      <c r="BL11" s="340"/>
      <c r="BM11" s="340"/>
      <c r="BN11" s="340"/>
      <c r="BO11" s="349" t="b">
        <v>1</v>
      </c>
      <c r="BQ11" s="388">
        <v>0</v>
      </c>
      <c r="BR11" s="388">
        <v>0</v>
      </c>
      <c r="BS11" s="388">
        <v>0</v>
      </c>
      <c r="BT11" s="388"/>
      <c r="BU11" s="388"/>
      <c r="BV11" s="388"/>
      <c r="BW11" s="388"/>
      <c r="BX11" s="388"/>
      <c r="BY11" s="388"/>
      <c r="BZ11" s="388"/>
      <c r="CA11" s="388">
        <v>0</v>
      </c>
      <c r="CB11" s="394" t="b">
        <f t="shared" si="28"/>
        <v>0</v>
      </c>
      <c r="CC11" s="394" t="b">
        <f t="shared" si="29"/>
        <v>1</v>
      </c>
      <c r="CD11" s="376" t="b">
        <f t="shared" si="20"/>
        <v>1</v>
      </c>
      <c r="CE11" s="394" t="b">
        <f t="shared" si="26"/>
        <v>0</v>
      </c>
      <c r="CF11" s="394">
        <f t="shared" si="27"/>
        <v>5</v>
      </c>
      <c r="CG11" s="405">
        <f>'Forside og oppsummering'!$E$23</f>
        <v>0</v>
      </c>
      <c r="CH11" s="349" t="s">
        <v>218</v>
      </c>
      <c r="CI11" s="405" t="str">
        <f t="shared" si="30"/>
        <v>Overordnede prosjektdetaljer</v>
      </c>
      <c r="CJ11" s="405">
        <f t="shared" si="31"/>
        <v>0</v>
      </c>
      <c r="CK11" s="405">
        <f t="shared" si="32"/>
        <v>0</v>
      </c>
      <c r="CL11" s="403">
        <v>0</v>
      </c>
      <c r="CM11" s="403">
        <v>0</v>
      </c>
      <c r="CN11" s="403">
        <v>0</v>
      </c>
      <c r="CO11" s="403">
        <v>0</v>
      </c>
      <c r="CP11" s="403">
        <v>0</v>
      </c>
      <c r="CQ11" s="403">
        <v>0</v>
      </c>
      <c r="CR11" s="403">
        <v>0</v>
      </c>
      <c r="CS11" s="403">
        <v>0</v>
      </c>
      <c r="CT11" s="403">
        <f t="shared" si="15"/>
        <v>5</v>
      </c>
      <c r="DI11" s="343">
        <v>0</v>
      </c>
      <c r="DJ11" s="343" t="str">
        <v>Informasjon om kommunen</v>
      </c>
      <c r="DK11" s="343" t="str">
        <v>Telefon
Til kontaktperson</v>
      </c>
      <c r="DL11" s="343" t="str">
        <v>1.6.</v>
      </c>
      <c r="DM11" s="343" t="str">
        <v>Telefon
Til kontaktperson</v>
      </c>
      <c r="DN11" s="343" t="str">
        <v/>
      </c>
      <c r="DO11" s="343" t="str">
        <v/>
      </c>
      <c r="DP11" s="343" t="str">
        <v/>
      </c>
      <c r="DQ11" s="343" t="str">
        <v/>
      </c>
      <c r="DR11" s="343" t="str">
        <v/>
      </c>
      <c r="DS11" s="343" t="str">
        <v/>
      </c>
      <c r="DT11" s="343" t="str">
        <v/>
      </c>
      <c r="DU11" s="343" t="str">
        <v/>
      </c>
      <c r="DV11" s="343">
        <v>4</v>
      </c>
    </row>
    <row r="12" spans="1:151" x14ac:dyDescent="0.35">
      <c r="E12" s="317">
        <v>0</v>
      </c>
      <c r="F12" s="317">
        <v>0</v>
      </c>
      <c r="G12" s="317">
        <v>0</v>
      </c>
      <c r="H12" s="317" t="str">
        <v>2.1.  SUM:</v>
      </c>
      <c r="I12" s="312" t="b">
        <f>IF(H12='Kompetansetilskudd og BPA'!$E$12,4,IF(E12=0,IF(F12=0,IF(G12=0,FALSE,3),2),1))</f>
        <v>0</v>
      </c>
      <c r="J12" s="312" t="b">
        <f t="shared" si="1"/>
        <v>0</v>
      </c>
      <c r="K12" s="312" t="b">
        <f t="shared" si="2"/>
        <v>0</v>
      </c>
      <c r="L12" s="320">
        <v>3</v>
      </c>
      <c r="M12" s="320" t="str">
        <v/>
      </c>
      <c r="N12" s="320">
        <v>0</v>
      </c>
      <c r="O12" s="320">
        <v>3</v>
      </c>
      <c r="P12" s="320" t="str">
        <v>2.2c</v>
      </c>
      <c r="Q12" s="320" t="str">
        <v>Habilitering/rehabilitering</v>
      </c>
      <c r="R12" s="327">
        <f>'Forside og oppsummering'!$E$23</f>
        <v>0</v>
      </c>
      <c r="S12" s="328" t="str">
        <f t="shared" si="3"/>
        <v>2.</v>
      </c>
      <c r="T12" s="328" t="str">
        <f t="shared" si="4"/>
        <v>Kompetansetiltak (grunn-, videre- og etterutdanning)</v>
      </c>
      <c r="U12" s="325" t="str">
        <f t="shared" si="5"/>
        <v>2.2.</v>
      </c>
      <c r="V12" s="325" t="str">
        <f t="shared" si="6"/>
        <v>Fagskoleutdanning</v>
      </c>
      <c r="W12" s="325" t="str">
        <f t="shared" si="7"/>
        <v>2.2c</v>
      </c>
      <c r="X12" s="325" t="str">
        <f t="shared" si="8"/>
        <v>Habilitering/rehabilitering</v>
      </c>
      <c r="Y12" s="325" t="b">
        <f t="shared" si="9"/>
        <v>0</v>
      </c>
      <c r="Z12" s="314" t="b">
        <f t="shared" si="10"/>
        <v>0</v>
      </c>
      <c r="AA12" s="314">
        <f t="shared" si="11"/>
        <v>3</v>
      </c>
      <c r="AC12" s="323"/>
      <c r="AD12" s="323"/>
      <c r="AE12" s="343">
        <f t="shared" si="16"/>
        <v>0</v>
      </c>
      <c r="AF12" s="343" t="str">
        <f t="shared" si="17"/>
        <v>1.</v>
      </c>
      <c r="AG12" s="343" t="str">
        <f t="shared" si="18"/>
        <v>Informasjon om kommunen</v>
      </c>
      <c r="AH12" s="343" t="str">
        <v>1.7.</v>
      </c>
      <c r="AI12" s="343" t="str">
        <v>Merknad på utbetalingen</v>
      </c>
      <c r="AJ12" s="343" t="str">
        <f t="shared" si="24"/>
        <v>1.7.</v>
      </c>
      <c r="AK12" s="343" t="str">
        <f t="shared" si="25"/>
        <v>Merknad på utbetalingen</v>
      </c>
      <c r="AL12" s="343" t="str">
        <f>""</f>
        <v/>
      </c>
      <c r="AM12" s="343" t="str">
        <f>""</f>
        <v/>
      </c>
      <c r="AN12" s="343" t="str">
        <f>""</f>
        <v/>
      </c>
      <c r="AO12" s="343" t="str">
        <f>""</f>
        <v/>
      </c>
      <c r="AP12" s="343" t="str">
        <f>""</f>
        <v/>
      </c>
      <c r="AQ12" s="343" t="str">
        <f>""</f>
        <v/>
      </c>
      <c r="AR12" s="343" t="str">
        <f>""</f>
        <v/>
      </c>
      <c r="AS12" s="343" t="str">
        <f>""</f>
        <v/>
      </c>
      <c r="AT12" s="343" t="str">
        <f>""</f>
        <v/>
      </c>
      <c r="AU12" s="343" t="str">
        <f>""</f>
        <v/>
      </c>
      <c r="AV12" s="343" t="str">
        <f t="shared" si="12"/>
        <v/>
      </c>
      <c r="AW12" s="349">
        <v>4</v>
      </c>
      <c r="AX12" s="340">
        <v>0</v>
      </c>
      <c r="AY12" s="340" t="str">
        <v>Informasjon om kommunen</v>
      </c>
      <c r="AZ12" s="340" t="str">
        <v>Merknad på utbetalingen</v>
      </c>
      <c r="BA12" s="340" t="str">
        <v>1.7.</v>
      </c>
      <c r="BB12" s="340" t="str">
        <v>Merknad på utbetalingen</v>
      </c>
      <c r="BC12" s="340" t="str">
        <v/>
      </c>
      <c r="BD12" s="340" t="str">
        <v/>
      </c>
      <c r="BE12" s="340" t="str">
        <v/>
      </c>
      <c r="BF12" s="340" t="str">
        <v/>
      </c>
      <c r="BG12" s="340" t="str">
        <v/>
      </c>
      <c r="BH12" s="340" t="str">
        <v/>
      </c>
      <c r="BI12" s="340" t="str">
        <v/>
      </c>
      <c r="BJ12" s="340" t="str">
        <v/>
      </c>
      <c r="BK12" s="340">
        <v>4</v>
      </c>
      <c r="BL12" s="340"/>
      <c r="BM12" s="340"/>
      <c r="BN12" s="340"/>
      <c r="BO12" s="349" t="b">
        <v>1</v>
      </c>
      <c r="BQ12" s="388" t="str">
        <v>P1.2</v>
      </c>
      <c r="BR12" s="388" t="str">
        <v>Tema for innovasjonsprosjekt 1</v>
      </c>
      <c r="BS12" s="388">
        <v>0</v>
      </c>
      <c r="BT12" s="388"/>
      <c r="BU12" s="388"/>
      <c r="BV12" s="388"/>
      <c r="BW12" s="388"/>
      <c r="BX12" s="388"/>
      <c r="BY12" s="388"/>
      <c r="BZ12" s="388"/>
      <c r="CA12" s="388">
        <v>0</v>
      </c>
      <c r="CB12" s="394" t="b">
        <f t="shared" si="28"/>
        <v>1</v>
      </c>
      <c r="CC12" s="394" t="b">
        <f t="shared" si="29"/>
        <v>0</v>
      </c>
      <c r="CD12" s="376" t="b">
        <f t="shared" si="20"/>
        <v>1</v>
      </c>
      <c r="CE12" s="394" t="b">
        <f t="shared" si="26"/>
        <v>0</v>
      </c>
      <c r="CF12" s="394">
        <f t="shared" si="27"/>
        <v>2</v>
      </c>
      <c r="CG12" s="405">
        <f>'Forside og oppsummering'!$E$23</f>
        <v>0</v>
      </c>
      <c r="CH12" s="349" t="s">
        <v>218</v>
      </c>
      <c r="CI12" s="405" t="str">
        <f t="shared" si="30"/>
        <v>Tema for innovasjonsprosjekt 1</v>
      </c>
      <c r="CJ12" s="405" t="str">
        <f t="shared" si="31"/>
        <v>P1.2</v>
      </c>
      <c r="CK12" s="405">
        <f t="shared" si="32"/>
        <v>0</v>
      </c>
      <c r="CL12" s="403">
        <v>0</v>
      </c>
      <c r="CM12" s="403">
        <v>0</v>
      </c>
      <c r="CN12" s="403">
        <v>0</v>
      </c>
      <c r="CO12" s="403">
        <v>0</v>
      </c>
      <c r="CP12" s="403">
        <v>0</v>
      </c>
      <c r="CQ12" s="403">
        <v>0</v>
      </c>
      <c r="CR12" s="403">
        <v>0</v>
      </c>
      <c r="CS12" s="403">
        <v>0</v>
      </c>
      <c r="CT12" s="403">
        <f t="shared" si="15"/>
        <v>2</v>
      </c>
      <c r="DI12" s="343">
        <v>0</v>
      </c>
      <c r="DJ12" s="343" t="str">
        <v>Informasjon om kommunen</v>
      </c>
      <c r="DK12" s="343" t="str">
        <v>Merknad på utbetalingen</v>
      </c>
      <c r="DL12" s="343" t="str">
        <v>1.7.</v>
      </c>
      <c r="DM12" s="343" t="str">
        <v>Merknad på utbetalingen</v>
      </c>
      <c r="DN12" s="343" t="str">
        <v/>
      </c>
      <c r="DO12" s="343" t="str">
        <v/>
      </c>
      <c r="DP12" s="343" t="str">
        <v/>
      </c>
      <c r="DQ12" s="343" t="str">
        <v/>
      </c>
      <c r="DR12" s="343" t="str">
        <v/>
      </c>
      <c r="DS12" s="343" t="str">
        <v/>
      </c>
      <c r="DT12" s="343" t="str">
        <v/>
      </c>
      <c r="DU12" s="343" t="str">
        <v/>
      </c>
      <c r="DV12" s="343">
        <v>4</v>
      </c>
    </row>
    <row r="13" spans="1:151" x14ac:dyDescent="0.35">
      <c r="E13" s="317">
        <v>0</v>
      </c>
      <c r="F13" s="317">
        <v>0</v>
      </c>
      <c r="G13" s="317">
        <v>0</v>
      </c>
      <c r="H13" s="317">
        <v>0</v>
      </c>
      <c r="I13" s="312" t="b">
        <f>IF(H13='Kompetansetilskudd og BPA'!$E$12,4,IF(E13=0,IF(F13=0,IF(G13=0,FALSE,3),2),1))</f>
        <v>0</v>
      </c>
      <c r="J13" s="312" t="b">
        <f t="shared" si="1"/>
        <v>0</v>
      </c>
      <c r="K13" s="312" t="b">
        <f t="shared" si="2"/>
        <v>0</v>
      </c>
      <c r="L13" s="320">
        <v>3</v>
      </c>
      <c r="M13" s="320" t="str">
        <v>2.2a</v>
      </c>
      <c r="N13" s="320" t="str">
        <v>Psykisk helsearbeid og rusarbeid</v>
      </c>
      <c r="O13" s="320">
        <v>3</v>
      </c>
      <c r="P13" s="320" t="str">
        <v>2.2d</v>
      </c>
      <c r="Q13" s="320" t="str">
        <v>Kreftomsorg/lindrende behandling</v>
      </c>
      <c r="R13" s="327">
        <f>'Forside og oppsummering'!$E$23</f>
        <v>0</v>
      </c>
      <c r="S13" s="328" t="str">
        <f t="shared" si="3"/>
        <v>2.</v>
      </c>
      <c r="T13" s="328" t="str">
        <f t="shared" si="4"/>
        <v>Kompetansetiltak (grunn-, videre- og etterutdanning)</v>
      </c>
      <c r="U13" s="325" t="str">
        <f t="shared" si="5"/>
        <v>2.2.</v>
      </c>
      <c r="V13" s="325" t="str">
        <f t="shared" si="6"/>
        <v>Fagskoleutdanning</v>
      </c>
      <c r="W13" s="325" t="str">
        <f t="shared" si="7"/>
        <v>2.2d</v>
      </c>
      <c r="X13" s="325" t="str">
        <f t="shared" si="8"/>
        <v>Kreftomsorg/lindrende behandling</v>
      </c>
      <c r="Y13" s="325" t="b">
        <f t="shared" si="9"/>
        <v>0</v>
      </c>
      <c r="Z13" s="314" t="b">
        <f t="shared" si="10"/>
        <v>0</v>
      </c>
      <c r="AA13" s="314">
        <f t="shared" si="11"/>
        <v>3</v>
      </c>
      <c r="AC13" s="323"/>
      <c r="AD13" s="323"/>
      <c r="AE13" s="343">
        <f t="shared" si="16"/>
        <v>0</v>
      </c>
      <c r="AF13" s="343" t="str">
        <f t="shared" si="17"/>
        <v>1.</v>
      </c>
      <c r="AG13" s="343" t="str">
        <f t="shared" si="18"/>
        <v>Informasjon om kommunen</v>
      </c>
      <c r="AH13" s="343" t="str">
        <v>1.8.</v>
      </c>
      <c r="AI13" s="343" t="str">
        <v>Har kommunen kompetanseplan? (Ja/Nei)
Vedlegges søknaden</v>
      </c>
      <c r="AJ13" s="343" t="str">
        <f t="shared" si="24"/>
        <v>1.8.</v>
      </c>
      <c r="AK13" s="343" t="str">
        <f t="shared" si="25"/>
        <v>Har kommunen kompetanseplan? (Ja/Nei)
Vedlegges søknaden</v>
      </c>
      <c r="AL13" s="343" t="str">
        <f>""</f>
        <v/>
      </c>
      <c r="AM13" s="343" t="str">
        <f>""</f>
        <v/>
      </c>
      <c r="AN13" s="343" t="str">
        <f>""</f>
        <v/>
      </c>
      <c r="AO13" s="343" t="str">
        <f>""</f>
        <v/>
      </c>
      <c r="AP13" s="343" t="str">
        <f>""</f>
        <v/>
      </c>
      <c r="AQ13" s="343" t="str">
        <f>""</f>
        <v/>
      </c>
      <c r="AR13" s="343" t="str">
        <f>""</f>
        <v/>
      </c>
      <c r="AS13" s="343" t="str">
        <f>""</f>
        <v/>
      </c>
      <c r="AT13" s="343" t="str">
        <f>""</f>
        <v/>
      </c>
      <c r="AU13" s="343" t="str">
        <f>""</f>
        <v/>
      </c>
      <c r="AV13" s="343" t="str">
        <f t="shared" si="12"/>
        <v/>
      </c>
      <c r="AW13" s="349">
        <v>4</v>
      </c>
      <c r="AX13" s="340">
        <v>0</v>
      </c>
      <c r="AY13" s="340" t="str">
        <v>Informasjon om kommunen</v>
      </c>
      <c r="AZ13" s="340" t="str">
        <v>Har kommunen kompetanseplan? (Ja/Nei)
Vedlegges søknaden</v>
      </c>
      <c r="BA13" s="340" t="str">
        <v>1.8.</v>
      </c>
      <c r="BB13" s="340" t="str">
        <v>Har kommunen kompetanseplan? (Ja/Nei)
Vedlegges søknaden</v>
      </c>
      <c r="BC13" s="340" t="str">
        <v/>
      </c>
      <c r="BD13" s="340" t="str">
        <v/>
      </c>
      <c r="BE13" s="340" t="str">
        <v/>
      </c>
      <c r="BF13" s="340" t="str">
        <v/>
      </c>
      <c r="BG13" s="340" t="str">
        <v/>
      </c>
      <c r="BH13" s="340" t="str">
        <v/>
      </c>
      <c r="BI13" s="340" t="str">
        <v/>
      </c>
      <c r="BJ13" s="340" t="str">
        <v/>
      </c>
      <c r="BK13" s="340">
        <v>4</v>
      </c>
      <c r="BL13" s="340"/>
      <c r="BM13" s="340"/>
      <c r="BN13" s="340"/>
      <c r="BO13" s="349" t="b">
        <v>1</v>
      </c>
      <c r="BQ13" s="388">
        <v>0</v>
      </c>
      <c r="BR13" s="388" t="str">
        <v>Marker de temaene som inngår i innovasjonsprosjektet med "Ja"</v>
      </c>
      <c r="BS13" s="388">
        <v>0</v>
      </c>
      <c r="BT13" s="388"/>
      <c r="BU13" s="388"/>
      <c r="BV13" s="388"/>
      <c r="BW13" s="388"/>
      <c r="BX13" s="388"/>
      <c r="BY13" s="388"/>
      <c r="BZ13" s="388"/>
      <c r="CA13" s="388">
        <v>0</v>
      </c>
      <c r="CB13" s="394" t="b">
        <f t="shared" si="28"/>
        <v>0</v>
      </c>
      <c r="CC13" s="394" t="b">
        <f t="shared" si="29"/>
        <v>1</v>
      </c>
      <c r="CD13" s="376" t="b">
        <f t="shared" si="20"/>
        <v>1</v>
      </c>
      <c r="CE13" s="394" t="b">
        <f t="shared" si="26"/>
        <v>0</v>
      </c>
      <c r="CF13" s="394">
        <f t="shared" si="27"/>
        <v>4</v>
      </c>
      <c r="CG13" s="405">
        <f>'Forside og oppsummering'!$E$23</f>
        <v>0</v>
      </c>
      <c r="CH13" s="349" t="s">
        <v>218</v>
      </c>
      <c r="CI13" s="405" t="str">
        <f t="shared" si="30"/>
        <v>Tema for innovasjonsprosjekt 1</v>
      </c>
      <c r="CJ13" s="405" t="str">
        <f t="shared" si="31"/>
        <v>Marker de temaene som inngår i innovasjonsprosjektet med "Ja"</v>
      </c>
      <c r="CK13" s="405">
        <f t="shared" si="32"/>
        <v>0</v>
      </c>
      <c r="CL13" s="403">
        <v>0</v>
      </c>
      <c r="CM13" s="403">
        <v>0</v>
      </c>
      <c r="CN13" s="403">
        <v>0</v>
      </c>
      <c r="CO13" s="403">
        <v>0</v>
      </c>
      <c r="CP13" s="403">
        <v>0</v>
      </c>
      <c r="CQ13" s="403">
        <v>0</v>
      </c>
      <c r="CR13" s="403">
        <v>0</v>
      </c>
      <c r="CS13" s="403">
        <v>0</v>
      </c>
      <c r="CT13" s="403">
        <f t="shared" si="15"/>
        <v>4</v>
      </c>
      <c r="DI13" s="343">
        <v>0</v>
      </c>
      <c r="DJ13" s="343" t="str">
        <v>Informasjon om kommunen</v>
      </c>
      <c r="DK13" s="343" t="str">
        <v>Har kommunen kompetanseplan? (Ja/Nei)
Vedlegges søknaden</v>
      </c>
      <c r="DL13" s="343" t="str">
        <v>1.8.</v>
      </c>
      <c r="DM13" s="343" t="str">
        <v>Har kommunen kompetanseplan? (Ja/Nei)
Vedlegges søknaden</v>
      </c>
      <c r="DN13" s="343" t="str">
        <v/>
      </c>
      <c r="DO13" s="343" t="str">
        <v/>
      </c>
      <c r="DP13" s="343" t="str">
        <v/>
      </c>
      <c r="DQ13" s="343" t="str">
        <v/>
      </c>
      <c r="DR13" s="343" t="str">
        <v/>
      </c>
      <c r="DS13" s="343" t="str">
        <v/>
      </c>
      <c r="DT13" s="343" t="str">
        <v/>
      </c>
      <c r="DU13" s="343" t="str">
        <v/>
      </c>
      <c r="DV13" s="343">
        <v>4</v>
      </c>
    </row>
    <row r="14" spans="1:151" x14ac:dyDescent="0.35">
      <c r="E14" s="317">
        <v>0</v>
      </c>
      <c r="F14" s="317">
        <v>0</v>
      </c>
      <c r="G14" s="317" t="str">
        <v>2.1c</v>
      </c>
      <c r="H14" s="317" t="str">
        <v>Merknader
Nærmere om hvilken annen utdanning
Forsøk å skrive mindre enn 100 ord</v>
      </c>
      <c r="I14" s="312">
        <f>IF(H14='Kompetansetilskudd og BPA'!$E$12,4,IF(E14=0,IF(F14=0,IF(G14=0,FALSE,3),2),1))</f>
        <v>4</v>
      </c>
      <c r="J14" s="312" t="str">
        <f t="shared" si="1"/>
        <v>2.1c</v>
      </c>
      <c r="K14" s="312" t="str">
        <f t="shared" si="2"/>
        <v>Merknader
Nærmere om hvilken annen utdanning
Forsøk å skrive mindre enn 100 ord</v>
      </c>
      <c r="L14" s="320">
        <v>3</v>
      </c>
      <c r="M14" s="320" t="str">
        <v>2.2b</v>
      </c>
      <c r="N14" s="320" t="str">
        <v>Eldreomsorg/demens</v>
      </c>
      <c r="O14" s="320">
        <v>3</v>
      </c>
      <c r="P14" s="320" t="str">
        <v>2.2e</v>
      </c>
      <c r="Q14" s="320" t="str">
        <v>Veiledning</v>
      </c>
      <c r="R14" s="327">
        <f>'Forside og oppsummering'!$E$23</f>
        <v>0</v>
      </c>
      <c r="S14" s="328" t="str">
        <f t="shared" si="3"/>
        <v>2.</v>
      </c>
      <c r="T14" s="328" t="str">
        <f t="shared" si="4"/>
        <v>Kompetansetiltak (grunn-, videre- og etterutdanning)</v>
      </c>
      <c r="U14" s="325" t="str">
        <f t="shared" si="5"/>
        <v>2.2.</v>
      </c>
      <c r="V14" s="325" t="str">
        <f t="shared" si="6"/>
        <v>Fagskoleutdanning</v>
      </c>
      <c r="W14" s="325" t="str">
        <f t="shared" si="7"/>
        <v>2.2e</v>
      </c>
      <c r="X14" s="325" t="str">
        <f t="shared" si="8"/>
        <v>Veiledning</v>
      </c>
      <c r="Y14" s="325" t="b">
        <f t="shared" si="9"/>
        <v>0</v>
      </c>
      <c r="Z14" s="314" t="b">
        <f t="shared" si="10"/>
        <v>0</v>
      </c>
      <c r="AA14" s="314">
        <f t="shared" si="11"/>
        <v>3</v>
      </c>
      <c r="AC14" s="323"/>
      <c r="AD14" s="323"/>
      <c r="AE14" s="343">
        <f t="shared" si="16"/>
        <v>0</v>
      </c>
      <c r="AF14" s="343" t="str">
        <f t="shared" si="17"/>
        <v>1.</v>
      </c>
      <c r="AG14" s="343" t="str">
        <f t="shared" si="18"/>
        <v>Informasjon om kommunen</v>
      </c>
      <c r="AH14" s="383" t="s">
        <v>200</v>
      </c>
      <c r="AI14" s="343"/>
      <c r="AJ14" s="343" t="str">
        <f t="shared" si="24"/>
        <v>1.9.</v>
      </c>
      <c r="AK14" s="343">
        <f t="shared" si="25"/>
        <v>0</v>
      </c>
      <c r="AL14" s="343" t="str">
        <f>""</f>
        <v/>
      </c>
      <c r="AM14" s="343" t="str">
        <f>""</f>
        <v/>
      </c>
      <c r="AN14" s="343" t="str">
        <f>""</f>
        <v/>
      </c>
      <c r="AO14" s="343" t="str">
        <f>""</f>
        <v/>
      </c>
      <c r="AP14" s="343" t="str">
        <f>""</f>
        <v/>
      </c>
      <c r="AQ14" s="343" t="str">
        <f>""</f>
        <v/>
      </c>
      <c r="AR14" s="343" t="str">
        <f>""</f>
        <v/>
      </c>
      <c r="AS14" s="343" t="str">
        <f>""</f>
        <v/>
      </c>
      <c r="AT14" s="343" t="str">
        <f>""</f>
        <v/>
      </c>
      <c r="AU14" s="343" t="str">
        <f>""</f>
        <v/>
      </c>
      <c r="AV14" s="343" t="str">
        <f t="shared" si="12"/>
        <v/>
      </c>
      <c r="AW14" s="349">
        <v>5</v>
      </c>
      <c r="AX14" s="340">
        <v>0</v>
      </c>
      <c r="AY14" s="340" t="str">
        <v>Informasjon om kommunen</v>
      </c>
      <c r="AZ14" s="340">
        <v>0</v>
      </c>
      <c r="BA14" s="340" t="str">
        <v>1.9.</v>
      </c>
      <c r="BB14" s="340">
        <v>0</v>
      </c>
      <c r="BC14" s="340" t="str">
        <v/>
      </c>
      <c r="BD14" s="340" t="str">
        <v/>
      </c>
      <c r="BE14" s="340" t="str">
        <v/>
      </c>
      <c r="BF14" s="340" t="str">
        <v/>
      </c>
      <c r="BG14" s="340" t="str">
        <v/>
      </c>
      <c r="BH14" s="340" t="str">
        <v/>
      </c>
      <c r="BI14" s="340" t="str">
        <v/>
      </c>
      <c r="BJ14" s="340" t="str">
        <v/>
      </c>
      <c r="BK14" s="340">
        <v>5</v>
      </c>
      <c r="BL14" s="340"/>
      <c r="BM14" s="340"/>
      <c r="BN14" s="340"/>
      <c r="BO14" s="349" t="b">
        <v>1</v>
      </c>
      <c r="BQ14" s="388">
        <v>0</v>
      </c>
      <c r="BR14" s="388" t="str">
        <v>P1.2a</v>
      </c>
      <c r="BS14" s="388" t="str">
        <v>Forebygging tidlig innsats og egenmestring</v>
      </c>
      <c r="BT14" s="388"/>
      <c r="BU14" s="388"/>
      <c r="BV14" s="388"/>
      <c r="BW14" s="388"/>
      <c r="BX14" s="388"/>
      <c r="BY14" s="388"/>
      <c r="BZ14" s="388"/>
      <c r="CA14" s="388">
        <v>0</v>
      </c>
      <c r="CB14" s="394" t="b">
        <f t="shared" si="28"/>
        <v>0</v>
      </c>
      <c r="CC14" s="394" t="b">
        <f t="shared" si="29"/>
        <v>0</v>
      </c>
      <c r="CD14" s="376" t="b">
        <f t="shared" si="20"/>
        <v>1</v>
      </c>
      <c r="CE14" s="394" t="b">
        <f t="shared" si="26"/>
        <v>0</v>
      </c>
      <c r="CF14" s="394">
        <f t="shared" si="27"/>
        <v>4</v>
      </c>
      <c r="CG14" s="405">
        <f>'Forside og oppsummering'!$E$23</f>
        <v>0</v>
      </c>
      <c r="CH14" s="349" t="s">
        <v>218</v>
      </c>
      <c r="CI14" s="405" t="str">
        <f t="shared" si="30"/>
        <v>Tema for innovasjonsprosjekt 1</v>
      </c>
      <c r="CJ14" s="405" t="str">
        <f t="shared" si="31"/>
        <v>P1.2a</v>
      </c>
      <c r="CK14" s="405" t="str">
        <f t="shared" si="32"/>
        <v>Forebygging tidlig innsats og egenmestring</v>
      </c>
      <c r="CL14" s="403">
        <v>0</v>
      </c>
      <c r="CM14" s="403">
        <v>0</v>
      </c>
      <c r="CN14" s="403">
        <v>0</v>
      </c>
      <c r="CO14" s="403">
        <v>0</v>
      </c>
      <c r="CP14" s="403">
        <v>0</v>
      </c>
      <c r="CQ14" s="403">
        <v>0</v>
      </c>
      <c r="CR14" s="403">
        <v>0</v>
      </c>
      <c r="CS14" s="403">
        <v>0</v>
      </c>
      <c r="CT14" s="403">
        <f t="shared" si="15"/>
        <v>4</v>
      </c>
      <c r="DI14" s="343">
        <v>0</v>
      </c>
      <c r="DJ14" s="343" t="str">
        <v>Informasjon om kommunen</v>
      </c>
      <c r="DK14" s="343">
        <v>0</v>
      </c>
      <c r="DL14" s="343" t="str">
        <v>1.9.</v>
      </c>
      <c r="DM14" s="343">
        <v>0</v>
      </c>
      <c r="DN14" s="343" t="str">
        <v/>
      </c>
      <c r="DO14" s="343" t="str">
        <v/>
      </c>
      <c r="DP14" s="343" t="str">
        <v/>
      </c>
      <c r="DQ14" s="343" t="str">
        <v/>
      </c>
      <c r="DR14" s="343" t="str">
        <v/>
      </c>
      <c r="DS14" s="343" t="str">
        <v/>
      </c>
      <c r="DT14" s="343" t="str">
        <v/>
      </c>
      <c r="DU14" s="343" t="str">
        <v/>
      </c>
      <c r="DV14" s="343">
        <v>5</v>
      </c>
    </row>
    <row r="15" spans="1:151" x14ac:dyDescent="0.35">
      <c r="E15" s="317">
        <v>0</v>
      </c>
      <c r="F15" s="317">
        <v>0</v>
      </c>
      <c r="G15" s="317" t="str">
        <v/>
      </c>
      <c r="H15" s="317">
        <v>0</v>
      </c>
      <c r="I15" s="312">
        <f>IF(H15='Kompetansetilskudd og BPA'!$E$12,4,IF(E15=0,IF(F15=0,IF(G15=0,FALSE,3),2),1))</f>
        <v>3</v>
      </c>
      <c r="J15" s="312" t="str">
        <f t="shared" si="1"/>
        <v/>
      </c>
      <c r="K15" s="312">
        <f t="shared" si="2"/>
        <v>0</v>
      </c>
      <c r="L15" s="320">
        <v>3</v>
      </c>
      <c r="M15" s="320" t="str">
        <v>2.2c</v>
      </c>
      <c r="N15" s="320" t="str">
        <v>Habilitering/rehabilitering</v>
      </c>
      <c r="O15" s="320">
        <v>3</v>
      </c>
      <c r="P15" s="320" t="str">
        <v>2.2f</v>
      </c>
      <c r="Q15" s="320" t="str">
        <v>Annen fagskoleutdanning</v>
      </c>
      <c r="R15" s="327">
        <f>'Forside og oppsummering'!$E$23</f>
        <v>0</v>
      </c>
      <c r="S15" s="328" t="str">
        <f t="shared" si="3"/>
        <v>2.</v>
      </c>
      <c r="T15" s="328" t="str">
        <f t="shared" si="4"/>
        <v>Kompetansetiltak (grunn-, videre- og etterutdanning)</v>
      </c>
      <c r="U15" s="325" t="str">
        <f t="shared" si="5"/>
        <v>2.2.</v>
      </c>
      <c r="V15" s="325" t="str">
        <f t="shared" si="6"/>
        <v>Fagskoleutdanning</v>
      </c>
      <c r="W15" s="325" t="str">
        <f t="shared" si="7"/>
        <v>2.2f</v>
      </c>
      <c r="X15" s="325" t="str">
        <f t="shared" si="8"/>
        <v>Annen fagskoleutdanning</v>
      </c>
      <c r="Y15" s="325" t="str">
        <f t="shared" si="9"/>
        <v>2.2g</v>
      </c>
      <c r="Z15" s="314" t="b">
        <f t="shared" si="10"/>
        <v>0</v>
      </c>
      <c r="AA15" s="314">
        <f t="shared" si="11"/>
        <v>3</v>
      </c>
      <c r="AC15" s="323"/>
      <c r="AD15" s="323"/>
      <c r="AE15" s="343">
        <f t="shared" si="16"/>
        <v>0</v>
      </c>
      <c r="AF15" s="343" t="str">
        <f t="shared" si="17"/>
        <v>1.</v>
      </c>
      <c r="AG15" s="343" t="str">
        <f t="shared" si="18"/>
        <v>Informasjon om kommunen</v>
      </c>
      <c r="AH15" s="343"/>
      <c r="AI15" s="343"/>
      <c r="AJ15" s="343">
        <f t="shared" si="24"/>
        <v>0</v>
      </c>
      <c r="AK15" s="343">
        <f t="shared" si="25"/>
        <v>0</v>
      </c>
      <c r="AL15" s="343" t="str">
        <f>""</f>
        <v/>
      </c>
      <c r="AM15" s="343" t="str">
        <f>""</f>
        <v/>
      </c>
      <c r="AN15" s="343" t="str">
        <f>""</f>
        <v/>
      </c>
      <c r="AO15" s="343" t="str">
        <f>""</f>
        <v/>
      </c>
      <c r="AP15" s="343" t="str">
        <f>""</f>
        <v/>
      </c>
      <c r="AQ15" s="343" t="str">
        <f>""</f>
        <v/>
      </c>
      <c r="AR15" s="343" t="str">
        <f>""</f>
        <v/>
      </c>
      <c r="AS15" s="343" t="str">
        <f>""</f>
        <v/>
      </c>
      <c r="AT15" s="343" t="str">
        <f>""</f>
        <v/>
      </c>
      <c r="AU15" s="343" t="str">
        <f>""</f>
        <v/>
      </c>
      <c r="AV15" s="343" t="str">
        <f t="shared" si="12"/>
        <v/>
      </c>
      <c r="AW15" s="349"/>
      <c r="AX15" s="340">
        <v>0</v>
      </c>
      <c r="AY15" s="340" t="str">
        <v>Informasjon om kommunen</v>
      </c>
      <c r="AZ15" s="340">
        <v>0</v>
      </c>
      <c r="BA15" s="340">
        <v>0</v>
      </c>
      <c r="BB15" s="340">
        <v>0</v>
      </c>
      <c r="BC15" s="340" t="str">
        <v/>
      </c>
      <c r="BD15" s="340" t="str">
        <v/>
      </c>
      <c r="BE15" s="340" t="str">
        <v/>
      </c>
      <c r="BF15" s="340" t="str">
        <v/>
      </c>
      <c r="BG15" s="340" t="str">
        <v/>
      </c>
      <c r="BH15" s="340" t="str">
        <v/>
      </c>
      <c r="BI15" s="340" t="str">
        <v/>
      </c>
      <c r="BJ15" s="340" t="str">
        <v/>
      </c>
      <c r="BK15" s="340">
        <v>0</v>
      </c>
      <c r="BL15" s="340"/>
      <c r="BM15" s="340"/>
      <c r="BN15" s="340"/>
      <c r="BO15" s="349"/>
      <c r="BQ15" s="388">
        <v>0</v>
      </c>
      <c r="BR15" s="388" t="str">
        <v>P1.2b</v>
      </c>
      <c r="BS15" s="388" t="str">
        <v>Fritidsaktivitet med assistanse</v>
      </c>
      <c r="BT15" s="388"/>
      <c r="BU15" s="388"/>
      <c r="BV15" s="388"/>
      <c r="BW15" s="388"/>
      <c r="BX15" s="388"/>
      <c r="BY15" s="388"/>
      <c r="BZ15" s="388"/>
      <c r="CA15" s="388">
        <v>0</v>
      </c>
      <c r="CB15" s="394" t="b">
        <f t="shared" si="28"/>
        <v>0</v>
      </c>
      <c r="CC15" s="394" t="b">
        <f t="shared" si="29"/>
        <v>0</v>
      </c>
      <c r="CD15" s="376" t="b">
        <f t="shared" si="20"/>
        <v>1</v>
      </c>
      <c r="CE15" s="394" t="b">
        <f t="shared" ref="CE15:CE78" si="33">IF(CD15,FALSE,NOT(AND(CC15,CB16=FALSE)))</f>
        <v>0</v>
      </c>
      <c r="CF15" s="394">
        <f t="shared" ref="CF15:CF78" si="34">IF(LEN(BQ15)=3,1,IF(CB16,5,IF(CB15,2,IF(BS15="Søknad",3,4))))</f>
        <v>4</v>
      </c>
      <c r="CG15" s="405">
        <f>'Forside og oppsummering'!$E$23</f>
        <v>0</v>
      </c>
      <c r="CH15" s="349" t="s">
        <v>218</v>
      </c>
      <c r="CI15" s="405" t="str">
        <f t="shared" si="30"/>
        <v>Tema for innovasjonsprosjekt 1</v>
      </c>
      <c r="CJ15" s="405" t="str">
        <f t="shared" si="31"/>
        <v>P1.2b</v>
      </c>
      <c r="CK15" s="405" t="str">
        <f t="shared" si="32"/>
        <v>Fritidsaktivitet med assistanse</v>
      </c>
      <c r="CL15" s="403">
        <v>0</v>
      </c>
      <c r="CM15" s="403">
        <v>0</v>
      </c>
      <c r="CN15" s="403">
        <v>0</v>
      </c>
      <c r="CO15" s="403">
        <v>0</v>
      </c>
      <c r="CP15" s="403">
        <v>0</v>
      </c>
      <c r="CQ15" s="403">
        <v>0</v>
      </c>
      <c r="CR15" s="403">
        <v>0</v>
      </c>
      <c r="CS15" s="403">
        <v>0</v>
      </c>
      <c r="CT15" s="403">
        <f t="shared" si="15"/>
        <v>4</v>
      </c>
    </row>
    <row r="16" spans="1:151" x14ac:dyDescent="0.35">
      <c r="E16" s="317">
        <v>0</v>
      </c>
      <c r="F16" s="317" t="str">
        <v>2.2.</v>
      </c>
      <c r="G16" s="317" t="str">
        <v>Fagskoleutdanning</v>
      </c>
      <c r="H16" s="317">
        <v>0</v>
      </c>
      <c r="I16" s="312">
        <f>IF(H16='Kompetansetilskudd og BPA'!$E$12,4,IF(E16=0,IF(F16=0,IF(G16=0,FALSE,3),2),1))</f>
        <v>2</v>
      </c>
      <c r="J16" s="312" t="str">
        <f t="shared" si="1"/>
        <v>2.2.</v>
      </c>
      <c r="K16" s="312" t="str">
        <f t="shared" si="2"/>
        <v>Fagskoleutdanning</v>
      </c>
      <c r="L16" s="320">
        <v>3</v>
      </c>
      <c r="M16" s="320" t="str">
        <v>2.2d</v>
      </c>
      <c r="N16" s="320" t="str">
        <v>Kreftomsorg/lindrende behandling</v>
      </c>
      <c r="O16" s="320">
        <v>4</v>
      </c>
      <c r="P16" s="320" t="str">
        <v>2.2g</v>
      </c>
      <c r="Q16" s="320" t="str">
        <v>Merknader
Nærmere om hvilken annen utdanning
Forsøk å skrive mindre enn 100 ord</v>
      </c>
      <c r="R16" s="327">
        <f>'Forside og oppsummering'!$E$23</f>
        <v>0</v>
      </c>
      <c r="S16" s="328" t="str">
        <f t="shared" si="3"/>
        <v>2.</v>
      </c>
      <c r="T16" s="328" t="str">
        <f t="shared" si="4"/>
        <v>Kompetansetiltak (grunn-, videre- og etterutdanning)</v>
      </c>
      <c r="U16" s="325" t="str">
        <f t="shared" si="5"/>
        <v>2.2.</v>
      </c>
      <c r="V16" s="325" t="str">
        <f t="shared" si="6"/>
        <v>Fagskoleutdanning</v>
      </c>
      <c r="W16" s="325" t="str">
        <f t="shared" si="7"/>
        <v>2.2g</v>
      </c>
      <c r="X16" s="325" t="str">
        <f t="shared" si="8"/>
        <v>Annen fagskoleutdanning</v>
      </c>
      <c r="Y16" s="325" t="b">
        <f t="shared" si="9"/>
        <v>0</v>
      </c>
      <c r="Z16" s="314" t="b">
        <f t="shared" si="10"/>
        <v>1</v>
      </c>
      <c r="AA16" s="314">
        <f t="shared" si="11"/>
        <v>5</v>
      </c>
      <c r="AC16" s="323"/>
      <c r="AD16" s="323"/>
      <c r="BO16" s="316"/>
      <c r="BQ16" s="388">
        <v>0</v>
      </c>
      <c r="BR16" s="388" t="str">
        <v>P1.2c</v>
      </c>
      <c r="BS16" s="388" t="str">
        <v>Kulturopplevelser</v>
      </c>
      <c r="BT16" s="388"/>
      <c r="BU16" s="388"/>
      <c r="BV16" s="388"/>
      <c r="BW16" s="388"/>
      <c r="BX16" s="388"/>
      <c r="BY16" s="388"/>
      <c r="BZ16" s="388"/>
      <c r="CA16" s="388">
        <v>0</v>
      </c>
      <c r="CB16" s="394" t="b">
        <f t="shared" si="28"/>
        <v>0</v>
      </c>
      <c r="CC16" s="394" t="b">
        <f t="shared" si="29"/>
        <v>0</v>
      </c>
      <c r="CD16" s="376" t="b">
        <f t="shared" si="20"/>
        <v>1</v>
      </c>
      <c r="CE16" s="394" t="b">
        <f t="shared" si="33"/>
        <v>0</v>
      </c>
      <c r="CF16" s="394">
        <f t="shared" si="34"/>
        <v>4</v>
      </c>
      <c r="CG16" s="405">
        <f>'Forside og oppsummering'!$E$23</f>
        <v>0</v>
      </c>
      <c r="CH16" s="349" t="s">
        <v>218</v>
      </c>
      <c r="CI16" s="405" t="str">
        <f t="shared" si="30"/>
        <v>Tema for innovasjonsprosjekt 1</v>
      </c>
      <c r="CJ16" s="405" t="str">
        <f t="shared" si="31"/>
        <v>P1.2c</v>
      </c>
      <c r="CK16" s="405" t="str">
        <f t="shared" si="32"/>
        <v>Kulturopplevelser</v>
      </c>
      <c r="CL16" s="403">
        <v>0</v>
      </c>
      <c r="CM16" s="403">
        <v>0</v>
      </c>
      <c r="CN16" s="403">
        <v>0</v>
      </c>
      <c r="CO16" s="403">
        <v>0</v>
      </c>
      <c r="CP16" s="403">
        <v>0</v>
      </c>
      <c r="CQ16" s="403">
        <v>0</v>
      </c>
      <c r="CR16" s="403">
        <v>0</v>
      </c>
      <c r="CS16" s="403">
        <v>0</v>
      </c>
      <c r="CT16" s="403">
        <f t="shared" si="15"/>
        <v>4</v>
      </c>
    </row>
    <row r="17" spans="5:126" x14ac:dyDescent="0.35">
      <c r="E17" s="317">
        <v>0</v>
      </c>
      <c r="F17" s="317">
        <v>0</v>
      </c>
      <c r="G17" s="317">
        <v>0</v>
      </c>
      <c r="H17" s="317">
        <v>0</v>
      </c>
      <c r="I17" s="312" t="b">
        <f>IF(H17='Kompetansetilskudd og BPA'!$E$12,4,IF(E17=0,IF(F17=0,IF(G17=0,FALSE,3),2),1))</f>
        <v>0</v>
      </c>
      <c r="J17" s="312" t="b">
        <f t="shared" si="1"/>
        <v>0</v>
      </c>
      <c r="K17" s="312" t="b">
        <f t="shared" si="2"/>
        <v>0</v>
      </c>
      <c r="L17" s="320">
        <v>3</v>
      </c>
      <c r="M17" s="320" t="str">
        <v>2.2e</v>
      </c>
      <c r="N17" s="320" t="str">
        <v>Veiledning</v>
      </c>
      <c r="O17" s="320">
        <v>2</v>
      </c>
      <c r="P17" s="320" t="str">
        <v>2.3.</v>
      </c>
      <c r="Q17" s="320" t="str">
        <v>Bachelorutdanning helse- og sosialfag</v>
      </c>
      <c r="R17" s="327">
        <f>'Forside og oppsummering'!$E$23</f>
        <v>0</v>
      </c>
      <c r="S17" s="328" t="str">
        <f t="shared" si="3"/>
        <v>2.</v>
      </c>
      <c r="T17" s="328" t="str">
        <f t="shared" si="4"/>
        <v>Kompetansetiltak (grunn-, videre- og etterutdanning)</v>
      </c>
      <c r="U17" s="325" t="str">
        <f t="shared" si="5"/>
        <v>2.3.</v>
      </c>
      <c r="V17" s="325" t="str">
        <f t="shared" si="6"/>
        <v>Bachelorutdanning helse- og sosialfag</v>
      </c>
      <c r="W17" s="325" t="str">
        <f t="shared" si="7"/>
        <v>2.3.</v>
      </c>
      <c r="X17" s="325" t="str">
        <f t="shared" si="8"/>
        <v/>
      </c>
      <c r="Y17" s="325" t="b">
        <f t="shared" si="9"/>
        <v>0</v>
      </c>
      <c r="Z17" s="314" t="b">
        <f t="shared" si="10"/>
        <v>0</v>
      </c>
      <c r="AA17" s="314">
        <f t="shared" si="11"/>
        <v>2</v>
      </c>
      <c r="AC17" s="323"/>
      <c r="AD17" s="323"/>
      <c r="BO17" s="316"/>
      <c r="BQ17" s="388">
        <v>0</v>
      </c>
      <c r="BR17" s="388" t="str">
        <v>P1.2d</v>
      </c>
      <c r="BS17" s="388" t="str">
        <v>Ernæring</v>
      </c>
      <c r="BT17" s="388"/>
      <c r="BU17" s="388"/>
      <c r="BV17" s="388"/>
      <c r="BW17" s="388"/>
      <c r="BX17" s="388"/>
      <c r="BY17" s="388"/>
      <c r="BZ17" s="388"/>
      <c r="CA17" s="388">
        <v>0</v>
      </c>
      <c r="CB17" s="394" t="b">
        <f t="shared" si="28"/>
        <v>0</v>
      </c>
      <c r="CC17" s="394" t="b">
        <f t="shared" si="29"/>
        <v>0</v>
      </c>
      <c r="CD17" s="376" t="b">
        <f t="shared" si="20"/>
        <v>1</v>
      </c>
      <c r="CE17" s="394" t="b">
        <f t="shared" si="33"/>
        <v>0</v>
      </c>
      <c r="CF17" s="394">
        <f t="shared" si="34"/>
        <v>4</v>
      </c>
      <c r="CG17" s="405">
        <f>'Forside og oppsummering'!$E$23</f>
        <v>0</v>
      </c>
      <c r="CH17" s="349" t="s">
        <v>218</v>
      </c>
      <c r="CI17" s="405" t="str">
        <f t="shared" si="30"/>
        <v>Tema for innovasjonsprosjekt 1</v>
      </c>
      <c r="CJ17" s="405" t="str">
        <f t="shared" si="31"/>
        <v>P1.2d</v>
      </c>
      <c r="CK17" s="405" t="str">
        <f t="shared" si="32"/>
        <v>Ernæring</v>
      </c>
      <c r="CL17" s="403">
        <v>0</v>
      </c>
      <c r="CM17" s="403">
        <v>0</v>
      </c>
      <c r="CN17" s="403">
        <v>0</v>
      </c>
      <c r="CO17" s="403">
        <v>0</v>
      </c>
      <c r="CP17" s="403">
        <v>0</v>
      </c>
      <c r="CQ17" s="403">
        <v>0</v>
      </c>
      <c r="CR17" s="403">
        <v>0</v>
      </c>
      <c r="CS17" s="403">
        <v>0</v>
      </c>
      <c r="CT17" s="403">
        <f t="shared" si="15"/>
        <v>4</v>
      </c>
    </row>
    <row r="18" spans="5:126" x14ac:dyDescent="0.35">
      <c r="E18" s="317">
        <v>0</v>
      </c>
      <c r="F18" s="317">
        <v>0</v>
      </c>
      <c r="G18" s="317">
        <v>0</v>
      </c>
      <c r="H18" s="317">
        <v>0</v>
      </c>
      <c r="I18" s="312" t="b">
        <f>IF(H18='Kompetansetilskudd og BPA'!$E$12,4,IF(E18=0,IF(F18=0,IF(G18=0,FALSE,3),2),1))</f>
        <v>0</v>
      </c>
      <c r="J18" s="312" t="b">
        <f t="shared" si="1"/>
        <v>0</v>
      </c>
      <c r="K18" s="312" t="b">
        <f t="shared" si="2"/>
        <v>0</v>
      </c>
      <c r="L18" s="320">
        <v>3</v>
      </c>
      <c r="M18" s="320" t="str">
        <v>2.2f</v>
      </c>
      <c r="N18" s="320" t="str">
        <v>Annen fagskoleutdanning</v>
      </c>
      <c r="O18" s="320">
        <v>3</v>
      </c>
      <c r="P18" s="320" t="str">
        <v>2.3a</v>
      </c>
      <c r="Q18" s="320" t="str">
        <v>Sykepleie</v>
      </c>
      <c r="R18" s="327">
        <f>'Forside og oppsummering'!$E$23</f>
        <v>0</v>
      </c>
      <c r="S18" s="328" t="str">
        <f t="shared" si="3"/>
        <v>2.</v>
      </c>
      <c r="T18" s="328" t="str">
        <f t="shared" si="4"/>
        <v>Kompetansetiltak (grunn-, videre- og etterutdanning)</v>
      </c>
      <c r="U18" s="325" t="str">
        <f t="shared" si="5"/>
        <v>2.3.</v>
      </c>
      <c r="V18" s="325" t="str">
        <f t="shared" si="6"/>
        <v>Bachelorutdanning helse- og sosialfag</v>
      </c>
      <c r="W18" s="325" t="str">
        <f t="shared" si="7"/>
        <v>2.3a</v>
      </c>
      <c r="X18" s="325" t="str">
        <f t="shared" si="8"/>
        <v>Sykepleie</v>
      </c>
      <c r="Y18" s="325" t="b">
        <f t="shared" si="9"/>
        <v>0</v>
      </c>
      <c r="Z18" s="314" t="b">
        <f t="shared" si="10"/>
        <v>0</v>
      </c>
      <c r="AA18" s="314">
        <f t="shared" si="11"/>
        <v>3</v>
      </c>
      <c r="AC18" s="323"/>
      <c r="AD18" s="323"/>
      <c r="BO18" s="316"/>
      <c r="BQ18" s="388">
        <v>0</v>
      </c>
      <c r="BR18" s="388" t="str">
        <v>P1.2e</v>
      </c>
      <c r="BS18" s="388" t="str">
        <v>Legemiddelhåndtering</v>
      </c>
      <c r="BT18" s="388"/>
      <c r="BU18" s="388"/>
      <c r="BV18" s="388"/>
      <c r="BW18" s="388"/>
      <c r="BX18" s="388"/>
      <c r="BY18" s="388"/>
      <c r="BZ18" s="388"/>
      <c r="CA18" s="388">
        <v>0</v>
      </c>
      <c r="CB18" s="394" t="b">
        <f t="shared" si="28"/>
        <v>0</v>
      </c>
      <c r="CC18" s="394" t="b">
        <f t="shared" si="29"/>
        <v>0</v>
      </c>
      <c r="CD18" s="376" t="b">
        <f t="shared" si="20"/>
        <v>1</v>
      </c>
      <c r="CE18" s="394" t="b">
        <f t="shared" si="33"/>
        <v>0</v>
      </c>
      <c r="CF18" s="394">
        <f t="shared" si="34"/>
        <v>4</v>
      </c>
      <c r="CG18" s="405">
        <f>'Forside og oppsummering'!$E$23</f>
        <v>0</v>
      </c>
      <c r="CH18" s="349" t="s">
        <v>218</v>
      </c>
      <c r="CI18" s="405" t="str">
        <f t="shared" si="30"/>
        <v>Tema for innovasjonsprosjekt 1</v>
      </c>
      <c r="CJ18" s="405" t="str">
        <f t="shared" si="31"/>
        <v>P1.2e</v>
      </c>
      <c r="CK18" s="405" t="str">
        <f t="shared" si="32"/>
        <v>Legemiddelhåndtering</v>
      </c>
      <c r="CL18" s="403">
        <v>0</v>
      </c>
      <c r="CM18" s="403">
        <v>0</v>
      </c>
      <c r="CN18" s="403">
        <v>0</v>
      </c>
      <c r="CO18" s="403">
        <v>0</v>
      </c>
      <c r="CP18" s="403">
        <v>0</v>
      </c>
      <c r="CQ18" s="403">
        <v>0</v>
      </c>
      <c r="CR18" s="403">
        <v>0</v>
      </c>
      <c r="CS18" s="403">
        <v>0</v>
      </c>
      <c r="CT18" s="403">
        <f t="shared" si="15"/>
        <v>4</v>
      </c>
    </row>
    <row r="19" spans="5:126" ht="29" x14ac:dyDescent="0.35">
      <c r="E19" s="317">
        <v>0</v>
      </c>
      <c r="F19" s="317">
        <v>0</v>
      </c>
      <c r="G19" s="317" t="str">
        <v/>
      </c>
      <c r="H19" s="317">
        <v>0</v>
      </c>
      <c r="I19" s="312">
        <f>IF(H19='Kompetansetilskudd og BPA'!$E$12,4,IF(E19=0,IF(F19=0,IF(G19=0,FALSE,3),2),1))</f>
        <v>3</v>
      </c>
      <c r="J19" s="312" t="str">
        <f t="shared" si="1"/>
        <v/>
      </c>
      <c r="K19" s="312">
        <f t="shared" si="2"/>
        <v>0</v>
      </c>
      <c r="L19" s="320">
        <v>4</v>
      </c>
      <c r="M19" s="320" t="str">
        <v>2.2g</v>
      </c>
      <c r="N19" s="320" t="str">
        <v>Merknader
Nærmere om hvilken annen utdanning
Forsøk å skrive mindre enn 100 ord</v>
      </c>
      <c r="O19" s="320">
        <v>3</v>
      </c>
      <c r="P19" s="320" t="str">
        <v>2.3b</v>
      </c>
      <c r="Q19" s="320" t="str">
        <v>Desentralisert sykepleie</v>
      </c>
      <c r="R19" s="327">
        <f>'Forside og oppsummering'!$E$23</f>
        <v>0</v>
      </c>
      <c r="S19" s="328" t="str">
        <f t="shared" si="3"/>
        <v>2.</v>
      </c>
      <c r="T19" s="328" t="str">
        <f t="shared" si="4"/>
        <v>Kompetansetiltak (grunn-, videre- og etterutdanning)</v>
      </c>
      <c r="U19" s="325" t="str">
        <f t="shared" si="5"/>
        <v>2.3.</v>
      </c>
      <c r="V19" s="325" t="str">
        <f t="shared" si="6"/>
        <v>Bachelorutdanning helse- og sosialfag</v>
      </c>
      <c r="W19" s="325" t="str">
        <f t="shared" si="7"/>
        <v>2.3b</v>
      </c>
      <c r="X19" s="325" t="str">
        <f t="shared" si="8"/>
        <v>Desentralisert sykepleie</v>
      </c>
      <c r="Y19" s="325" t="b">
        <f t="shared" si="9"/>
        <v>0</v>
      </c>
      <c r="Z19" s="314" t="b">
        <f t="shared" si="10"/>
        <v>0</v>
      </c>
      <c r="AA19" s="314">
        <f t="shared" si="11"/>
        <v>3</v>
      </c>
      <c r="AC19" s="334" t="s">
        <v>174</v>
      </c>
      <c r="AD19" s="334" t="s">
        <v>175</v>
      </c>
      <c r="BO19" s="384" t="s">
        <v>188</v>
      </c>
      <c r="BQ19" s="388">
        <v>0</v>
      </c>
      <c r="BR19" s="388" t="str">
        <v>P1.2f</v>
      </c>
      <c r="BS19" s="388" t="str">
        <v>Rehabilitering og Habilitering</v>
      </c>
      <c r="BT19" s="388"/>
      <c r="BU19" s="388"/>
      <c r="BV19" s="388"/>
      <c r="BW19" s="388"/>
      <c r="BX19" s="388"/>
      <c r="BY19" s="388"/>
      <c r="BZ19" s="388"/>
      <c r="CA19" s="388">
        <v>0</v>
      </c>
      <c r="CB19" s="394" t="b">
        <f t="shared" si="28"/>
        <v>0</v>
      </c>
      <c r="CC19" s="394" t="b">
        <f t="shared" si="29"/>
        <v>0</v>
      </c>
      <c r="CD19" s="376" t="b">
        <f t="shared" si="20"/>
        <v>1</v>
      </c>
      <c r="CE19" s="394" t="b">
        <f t="shared" si="33"/>
        <v>0</v>
      </c>
      <c r="CF19" s="394">
        <f t="shared" si="34"/>
        <v>4</v>
      </c>
      <c r="CG19" s="405">
        <f>'Forside og oppsummering'!$E$23</f>
        <v>0</v>
      </c>
      <c r="CH19" s="349" t="s">
        <v>218</v>
      </c>
      <c r="CI19" s="405" t="str">
        <f t="shared" si="30"/>
        <v>Tema for innovasjonsprosjekt 1</v>
      </c>
      <c r="CJ19" s="405" t="str">
        <f t="shared" si="31"/>
        <v>P1.2f</v>
      </c>
      <c r="CK19" s="405" t="str">
        <f t="shared" si="32"/>
        <v>Rehabilitering og Habilitering</v>
      </c>
      <c r="CL19" s="403">
        <v>0</v>
      </c>
      <c r="CM19" s="403">
        <v>0</v>
      </c>
      <c r="CN19" s="403">
        <v>0</v>
      </c>
      <c r="CO19" s="403">
        <v>0</v>
      </c>
      <c r="CP19" s="403">
        <v>0</v>
      </c>
      <c r="CQ19" s="403">
        <v>0</v>
      </c>
      <c r="CR19" s="403">
        <v>0</v>
      </c>
      <c r="CS19" s="403">
        <v>0</v>
      </c>
      <c r="CT19" s="403">
        <f t="shared" si="15"/>
        <v>4</v>
      </c>
    </row>
    <row r="20" spans="5:126" x14ac:dyDescent="0.35">
      <c r="E20" s="317">
        <v>0</v>
      </c>
      <c r="F20" s="317">
        <v>0</v>
      </c>
      <c r="G20" s="317">
        <v>0</v>
      </c>
      <c r="H20" s="317" t="str">
        <v>Utdanningstype</v>
      </c>
      <c r="I20" s="312" t="b">
        <f>IF(H20='Kompetansetilskudd og BPA'!$E$12,4,IF(E20=0,IF(F20=0,IF(G20=0,FALSE,3),2),1))</f>
        <v>0</v>
      </c>
      <c r="J20" s="312" t="b">
        <f t="shared" si="1"/>
        <v>0</v>
      </c>
      <c r="K20" s="312" t="b">
        <f t="shared" si="2"/>
        <v>0</v>
      </c>
      <c r="L20" s="320">
        <v>2</v>
      </c>
      <c r="M20" s="320" t="str">
        <v>2.3.</v>
      </c>
      <c r="N20" s="320" t="str">
        <v>Bachelorutdanning helse- og sosialfag</v>
      </c>
      <c r="O20" s="320">
        <v>3</v>
      </c>
      <c r="P20" s="320" t="str">
        <v>2.3c</v>
      </c>
      <c r="Q20" s="320" t="str">
        <v>Vernepleie</v>
      </c>
      <c r="R20" s="327">
        <f>'Forside og oppsummering'!$E$23</f>
        <v>0</v>
      </c>
      <c r="S20" s="328" t="str">
        <f t="shared" si="3"/>
        <v>2.</v>
      </c>
      <c r="T20" s="328" t="str">
        <f t="shared" si="4"/>
        <v>Kompetansetiltak (grunn-, videre- og etterutdanning)</v>
      </c>
      <c r="U20" s="325" t="str">
        <f t="shared" si="5"/>
        <v>2.3.</v>
      </c>
      <c r="V20" s="325" t="str">
        <f t="shared" si="6"/>
        <v>Bachelorutdanning helse- og sosialfag</v>
      </c>
      <c r="W20" s="325" t="str">
        <f t="shared" si="7"/>
        <v>2.3c</v>
      </c>
      <c r="X20" s="325" t="str">
        <f t="shared" si="8"/>
        <v>Vernepleie</v>
      </c>
      <c r="Y20" s="325" t="b">
        <f t="shared" si="9"/>
        <v>0</v>
      </c>
      <c r="Z20" s="314" t="b">
        <f t="shared" si="10"/>
        <v>0</v>
      </c>
      <c r="AA20" s="314">
        <f t="shared" si="11"/>
        <v>3</v>
      </c>
      <c r="AC20" s="322">
        <f>IF(AJ20="",FALSE,MATCH(AJ20,$J$3:$J$152,0))</f>
        <v>2</v>
      </c>
      <c r="AD20" s="322" t="str">
        <f>IF(AL20=FALSE,"",MATCH(AL20,$J$3:$J$152,0))</f>
        <v/>
      </c>
      <c r="AE20" s="344" cm="1">
        <f t="array" ref="AE20:AL75">R4:Y59</f>
        <v>0</v>
      </c>
      <c r="AF20" s="344" t="str">
        <v>2.</v>
      </c>
      <c r="AG20" s="344" t="str">
        <v>Kompetansetiltak (grunn-, videre- og etterutdanning)</v>
      </c>
      <c r="AH20" s="344" t="str">
        <v/>
      </c>
      <c r="AI20" s="344" t="str">
        <v/>
      </c>
      <c r="AJ20" s="344" t="str">
        <v>2.</v>
      </c>
      <c r="AK20" s="344" t="str">
        <v/>
      </c>
      <c r="AL20" s="344" t="b">
        <v>0</v>
      </c>
      <c r="AM20" s="344" cm="1">
        <f t="array" ref="AM20">IF(AND(NOT($AC20=FALSE),NOT(AM$2=FALSE)),INDEX('Kompetansetilskudd og BPA'!$A$1:$R$148,$AC20,AM$2),"")</f>
        <v>0</v>
      </c>
      <c r="AN20" s="344" cm="1">
        <f t="array" ref="AN20">IF(AND(NOT($AC20=FALSE),NOT(AN$2=FALSE)),INDEX('Kompetansetilskudd og BPA'!$A$1:$R$148,$AC20,IF($AF20="3.",AN$4,AN$2)),"")</f>
        <v>0</v>
      </c>
      <c r="AO20" s="344" t="str" cm="1">
        <f t="array" ref="AO20">IF(AND(NOT($AC20=FALSE),NOT(AO$2=FALSE)),INDEX('Kompetansetilskudd og BPA'!$A$1:$R$148,$AC20,IF($AF20="3.",AO$4,AO$2)),"")</f>
        <v/>
      </c>
      <c r="AP20" s="344" cm="1">
        <f t="array" ref="AP20">IF(AND(NOT($AC20=FALSE),NOT(AP$2=FALSE)),INDEX('Kompetansetilskudd og BPA'!$A$1:$R$148,$AC20,IF($AF20="3.",AP$4,AP$2)),"")</f>
        <v>0</v>
      </c>
      <c r="AQ20" s="344" cm="1">
        <f t="array" ref="AQ20">IF(AND(NOT($AC20=FALSE),NOT(AQ$2=FALSE)),INDEX('Kompetansetilskudd og BPA'!$A$1:$R$148,$AC20,IF($AF20="3.",AQ$4,AQ$2)),"")</f>
        <v>0</v>
      </c>
      <c r="AR20" s="344" cm="1">
        <f t="array" ref="AR20">IF(AND(NOT($AC20=FALSE),NOT(AR$2=FALSE)),INDEX('Kompetansetilskudd og BPA'!$A$1:$R$148,$AC20,IF($AF20="3.",AR$4,AR$2)),"")</f>
        <v>0</v>
      </c>
      <c r="AS20" s="344" t="str" cm="1">
        <f t="array" ref="AS20">IF(AND(NOT($AC20=FALSE),NOT(AS$2=FALSE)),INDEX('Kompetansetilskudd og BPA'!$A$1:$R$148,$AC20,IF($AF20="3.",AS$4,AS$2)),"")</f>
        <v/>
      </c>
      <c r="AT20" s="344" cm="1">
        <f t="array" ref="AT20">IF(AND(NOT($AC20=FALSE),NOT(AT$2=FALSE)),INDEX('Kompetansetilskudd og BPA'!$A$1:$R$148,$AC20,IF($AF20="3.",AT$4,AT$2)),"")</f>
        <v>0</v>
      </c>
      <c r="AU20" s="344" cm="1">
        <f t="array" ref="AU20">IF(AND(NOT($AC20=FALSE),NOT(AU$2=FALSE)),INDEX('Kompetansetilskudd og BPA'!$A$1:$R$148,$AC20,IF($AF20="3.",AU$4,AU$2)),"")</f>
        <v>0</v>
      </c>
      <c r="AV20" s="344" t="str" cm="1">
        <f t="array" ref="AV20">IF(AND(NOT(AV$2=FALSE),NOT(AD20="")),INDEX('Kompetansetilskudd og BPA'!$A$1:$R$148,$AD20,AV$2),"")</f>
        <v/>
      </c>
      <c r="AW20" s="344" cm="1">
        <f t="array" ref="AW20:AW75">AA4:AA59</f>
        <v>1</v>
      </c>
      <c r="AX20" s="345" cm="1">
        <f t="array" ref="AX20:BK75">_xlfn._xlws.FILTER(AE20:AW75,AE2:AW2&lt;&gt;FALSE)</f>
        <v>0</v>
      </c>
      <c r="AY20" s="345" t="str">
        <v>Kompetansetiltak (grunn-, videre- og etterutdanning)</v>
      </c>
      <c r="AZ20" s="345" t="str">
        <v/>
      </c>
      <c r="BA20" s="345" t="str">
        <v>2.</v>
      </c>
      <c r="BB20" s="345" t="str">
        <v/>
      </c>
      <c r="BC20" s="345">
        <v>0</v>
      </c>
      <c r="BD20" s="345">
        <v>0</v>
      </c>
      <c r="BE20" s="345">
        <v>0</v>
      </c>
      <c r="BF20" s="345">
        <v>0</v>
      </c>
      <c r="BG20" s="345">
        <v>0</v>
      </c>
      <c r="BH20" s="345">
        <v>0</v>
      </c>
      <c r="BI20" s="345">
        <v>0</v>
      </c>
      <c r="BJ20" s="345" t="str">
        <v/>
      </c>
      <c r="BK20" s="345">
        <v>1</v>
      </c>
      <c r="BL20" s="345"/>
      <c r="BM20" s="345"/>
      <c r="BN20" s="345"/>
      <c r="BO20" s="376" t="b">
        <f t="shared" ref="BO20:BO51" si="35">BA20&lt;&gt;0</f>
        <v>1</v>
      </c>
      <c r="BQ20" s="388">
        <v>0</v>
      </c>
      <c r="BR20" s="388" t="str">
        <v>P1.2g</v>
      </c>
      <c r="BS20" s="388" t="str">
        <v>Samspill med pårørende og frivillige i omsorgssektoren generelt og demensomsorgen spesielt</v>
      </c>
      <c r="BT20" s="388"/>
      <c r="BU20" s="388"/>
      <c r="BV20" s="388"/>
      <c r="BW20" s="388"/>
      <c r="BX20" s="388"/>
      <c r="BY20" s="388"/>
      <c r="BZ20" s="388"/>
      <c r="CA20" s="388">
        <v>0</v>
      </c>
      <c r="CB20" s="394" t="b">
        <f t="shared" si="28"/>
        <v>0</v>
      </c>
      <c r="CC20" s="394" t="b">
        <f t="shared" si="29"/>
        <v>0</v>
      </c>
      <c r="CD20" s="376" t="b">
        <f t="shared" si="20"/>
        <v>1</v>
      </c>
      <c r="CE20" s="394" t="b">
        <f t="shared" si="33"/>
        <v>0</v>
      </c>
      <c r="CF20" s="394">
        <f t="shared" si="34"/>
        <v>4</v>
      </c>
      <c r="CG20" s="405">
        <f>'Forside og oppsummering'!$E$23</f>
        <v>0</v>
      </c>
      <c r="CH20" s="349" t="s">
        <v>218</v>
      </c>
      <c r="CI20" s="405" t="str">
        <f t="shared" si="30"/>
        <v>Tema for innovasjonsprosjekt 1</v>
      </c>
      <c r="CJ20" s="405" t="str">
        <f t="shared" si="31"/>
        <v>P1.2g</v>
      </c>
      <c r="CK20" s="405" t="str">
        <f t="shared" si="32"/>
        <v>Samspill med pårørende og frivillige i omsorgssektoren generelt og demensomsorgen spesielt</v>
      </c>
      <c r="CL20" s="403">
        <v>0</v>
      </c>
      <c r="CM20" s="403">
        <v>0</v>
      </c>
      <c r="CN20" s="403">
        <v>0</v>
      </c>
      <c r="CO20" s="403">
        <v>0</v>
      </c>
      <c r="CP20" s="403">
        <v>0</v>
      </c>
      <c r="CQ20" s="403">
        <v>0</v>
      </c>
      <c r="CR20" s="403">
        <v>0</v>
      </c>
      <c r="CS20" s="403">
        <v>0</v>
      </c>
      <c r="CT20" s="403">
        <f t="shared" si="15"/>
        <v>4</v>
      </c>
      <c r="DI20" s="348" cm="1">
        <f t="array" ref="DI20:DV68">_xlfn._xlws.FILTER(AX20:BK75,BO20:BO75)</f>
        <v>0</v>
      </c>
      <c r="DJ20" s="343" t="str">
        <v>Kompetansetiltak (grunn-, videre- og etterutdanning)</v>
      </c>
      <c r="DK20" s="343" t="str">
        <v/>
      </c>
      <c r="DL20" s="343" t="str">
        <v>2.</v>
      </c>
      <c r="DM20" s="343" t="str">
        <v/>
      </c>
      <c r="DN20" s="343">
        <v>0</v>
      </c>
      <c r="DO20" s="343">
        <v>0</v>
      </c>
      <c r="DP20" s="343">
        <v>0</v>
      </c>
      <c r="DQ20" s="343">
        <v>0</v>
      </c>
      <c r="DR20" s="343">
        <v>0</v>
      </c>
      <c r="DS20" s="343">
        <v>0</v>
      </c>
      <c r="DT20" s="343">
        <v>0</v>
      </c>
      <c r="DU20" s="343" t="str">
        <v/>
      </c>
      <c r="DV20" s="343">
        <v>1</v>
      </c>
    </row>
    <row r="21" spans="5:126" x14ac:dyDescent="0.35">
      <c r="E21" s="317">
        <v>0</v>
      </c>
      <c r="F21" s="317">
        <v>0</v>
      </c>
      <c r="G21" s="317" t="str">
        <v>2.2a</v>
      </c>
      <c r="H21" s="317" t="str">
        <v>Psykisk helsearbeid og rusarbeid</v>
      </c>
      <c r="I21" s="312">
        <f>IF(H21='Kompetansetilskudd og BPA'!$E$12,4,IF(E21=0,IF(F21=0,IF(G21=0,FALSE,3),2),1))</f>
        <v>3</v>
      </c>
      <c r="J21" s="312" t="str">
        <f t="shared" si="1"/>
        <v>2.2a</v>
      </c>
      <c r="K21" s="312" t="str">
        <f t="shared" si="2"/>
        <v>Psykisk helsearbeid og rusarbeid</v>
      </c>
      <c r="L21" s="320">
        <v>3</v>
      </c>
      <c r="M21" s="320" t="str">
        <v/>
      </c>
      <c r="N21" s="320">
        <v>0</v>
      </c>
      <c r="O21" s="320">
        <v>3</v>
      </c>
      <c r="P21" s="320" t="str">
        <v>2.3d</v>
      </c>
      <c r="Q21" s="320" t="str">
        <v>Desentralisert vernepleie</v>
      </c>
      <c r="R21" s="327">
        <f>'Forside og oppsummering'!$E$23</f>
        <v>0</v>
      </c>
      <c r="S21" s="328" t="str">
        <f t="shared" si="3"/>
        <v>2.</v>
      </c>
      <c r="T21" s="328" t="str">
        <f t="shared" si="4"/>
        <v>Kompetansetiltak (grunn-, videre- og etterutdanning)</v>
      </c>
      <c r="U21" s="325" t="str">
        <f t="shared" si="5"/>
        <v>2.3.</v>
      </c>
      <c r="V21" s="325" t="str">
        <f t="shared" si="6"/>
        <v>Bachelorutdanning helse- og sosialfag</v>
      </c>
      <c r="W21" s="325" t="str">
        <f t="shared" si="7"/>
        <v>2.3d</v>
      </c>
      <c r="X21" s="325" t="str">
        <f t="shared" si="8"/>
        <v>Desentralisert vernepleie</v>
      </c>
      <c r="Y21" s="325" t="b">
        <f t="shared" si="9"/>
        <v>0</v>
      </c>
      <c r="Z21" s="314" t="b">
        <f t="shared" si="10"/>
        <v>0</v>
      </c>
      <c r="AA21" s="314">
        <f t="shared" si="11"/>
        <v>3</v>
      </c>
      <c r="AC21" s="322">
        <f t="shared" ref="AC21:AC84" si="36">IF(AJ21="",FALSE,MATCH(AJ21,$J$3:$J$152,0))</f>
        <v>3</v>
      </c>
      <c r="AD21" s="322" t="str">
        <f t="shared" ref="AD21:AD84" si="37">IF(AL21=FALSE,"",MATCH(AL21,$J$3:$J$152,0))</f>
        <v/>
      </c>
      <c r="AE21" s="344">
        <v>0</v>
      </c>
      <c r="AF21" s="344" t="str">
        <v>2.</v>
      </c>
      <c r="AG21" s="344" t="str">
        <v>Kompetansetiltak (grunn-, videre- og etterutdanning)</v>
      </c>
      <c r="AH21" s="344" t="str">
        <v>2.1.</v>
      </c>
      <c r="AI21" s="344" t="str">
        <v>Videregående skole, fag- og yrkesopplæring innen helse (fagbrev)</v>
      </c>
      <c r="AJ21" s="344" t="str">
        <v>2.1.</v>
      </c>
      <c r="AK21" s="344" t="str">
        <v/>
      </c>
      <c r="AL21" s="344" t="b">
        <v>0</v>
      </c>
      <c r="AM21" s="344" cm="1">
        <f t="array" ref="AM21">IF(AND(NOT($AC21=FALSE),NOT(AM$2=FALSE)),INDEX('Kompetansetilskudd og BPA'!$A$1:$R$148,$AC21,AM$2),"")</f>
        <v>0</v>
      </c>
      <c r="AN21" s="344" cm="1">
        <f t="array" ref="AN21">IF(AND(NOT($AC21=FALSE),NOT(AN$2=FALSE)),INDEX('Kompetansetilskudd og BPA'!$A$1:$R$148,$AC21,IF($AF21="3.",AN$4,AN$2)),"")</f>
        <v>0</v>
      </c>
      <c r="AO21" s="344" t="str" cm="1">
        <f t="array" ref="AO21">IF(AND(NOT($AC21=FALSE),NOT(AO$2=FALSE)),INDEX('Kompetansetilskudd og BPA'!$A$1:$R$148,$AC21,IF($AF21="3.",AO$4,AO$2)),"")</f>
        <v/>
      </c>
      <c r="AP21" s="344" cm="1">
        <f t="array" ref="AP21">IF(AND(NOT($AC21=FALSE),NOT(AP$2=FALSE)),INDEX('Kompetansetilskudd og BPA'!$A$1:$R$148,$AC21,IF($AF21="3.",AP$4,AP$2)),"")</f>
        <v>0</v>
      </c>
      <c r="AQ21" s="344" cm="1">
        <f t="array" ref="AQ21">IF(AND(NOT($AC21=FALSE),NOT(AQ$2=FALSE)),INDEX('Kompetansetilskudd og BPA'!$A$1:$R$148,$AC21,IF($AF21="3.",AQ$4,AQ$2)),"")</f>
        <v>0</v>
      </c>
      <c r="AR21" s="344" cm="1">
        <f t="array" ref="AR21">IF(AND(NOT($AC21=FALSE),NOT(AR$2=FALSE)),INDEX('Kompetansetilskudd og BPA'!$A$1:$R$148,$AC21,IF($AF21="3.",AR$4,AR$2)),"")</f>
        <v>0</v>
      </c>
      <c r="AS21" s="344" t="str" cm="1">
        <f t="array" ref="AS21">IF(AND(NOT($AC21=FALSE),NOT(AS$2=FALSE)),INDEX('Kompetansetilskudd og BPA'!$A$1:$R$148,$AC21,IF($AF21="3.",AS$4,AS$2)),"")</f>
        <v/>
      </c>
      <c r="AT21" s="344" cm="1">
        <f t="array" ref="AT21">IF(AND(NOT($AC21=FALSE),NOT(AT$2=FALSE)),INDEX('Kompetansetilskudd og BPA'!$A$1:$R$148,$AC21,IF($AF21="3.",AT$4,AT$2)),"")</f>
        <v>0</v>
      </c>
      <c r="AU21" s="344" cm="1">
        <f t="array" ref="AU21">IF(AND(NOT($AC21=FALSE),NOT(AU$2=FALSE)),INDEX('Kompetansetilskudd og BPA'!$A$1:$R$148,$AC21,IF($AF21="3.",AU$4,AU$2)),"")</f>
        <v>0</v>
      </c>
      <c r="AV21" s="344" t="str" cm="1">
        <f t="array" ref="AV21">IF(AND(NOT(AV$2=FALSE),NOT(AD21="")),INDEX('Kompetansetilskudd og BPA'!$A$1:$R$148,$AD21,AV$2),"")</f>
        <v/>
      </c>
      <c r="AW21" s="344">
        <v>2</v>
      </c>
      <c r="AX21" s="345">
        <v>0</v>
      </c>
      <c r="AY21" s="345" t="str">
        <v>Kompetansetiltak (grunn-, videre- og etterutdanning)</v>
      </c>
      <c r="AZ21" s="345" t="str">
        <v>Videregående skole, fag- og yrkesopplæring innen helse (fagbrev)</v>
      </c>
      <c r="BA21" s="345" t="str">
        <v>2.1.</v>
      </c>
      <c r="BB21" s="345" t="str">
        <v/>
      </c>
      <c r="BC21" s="345">
        <v>0</v>
      </c>
      <c r="BD21" s="345">
        <v>0</v>
      </c>
      <c r="BE21" s="345">
        <v>0</v>
      </c>
      <c r="BF21" s="345">
        <v>0</v>
      </c>
      <c r="BG21" s="345">
        <v>0</v>
      </c>
      <c r="BH21" s="345">
        <v>0</v>
      </c>
      <c r="BI21" s="345">
        <v>0</v>
      </c>
      <c r="BJ21" s="345" t="str">
        <v/>
      </c>
      <c r="BK21" s="345">
        <v>2</v>
      </c>
      <c r="BL21" s="345"/>
      <c r="BM21" s="345"/>
      <c r="BN21" s="345"/>
      <c r="BO21" s="376" t="b">
        <f t="shared" si="35"/>
        <v>1</v>
      </c>
      <c r="BQ21" s="388">
        <v>0</v>
      </c>
      <c r="BR21" s="388" t="str">
        <v>P1.2h</v>
      </c>
      <c r="BS21" s="388" t="str">
        <v>Andre nyskapende løsninger av stor betydning for brukerne av de kommunale helse- og omsorgstjenestene</v>
      </c>
      <c r="BT21" s="388"/>
      <c r="BU21" s="388"/>
      <c r="BV21" s="388"/>
      <c r="BW21" s="388"/>
      <c r="BX21" s="388"/>
      <c r="BY21" s="388"/>
      <c r="BZ21" s="388"/>
      <c r="CA21" s="388">
        <v>0</v>
      </c>
      <c r="CB21" s="394" t="b">
        <f t="shared" si="28"/>
        <v>0</v>
      </c>
      <c r="CC21" s="394" t="b">
        <f t="shared" si="29"/>
        <v>0</v>
      </c>
      <c r="CD21" s="376" t="b">
        <f t="shared" si="20"/>
        <v>1</v>
      </c>
      <c r="CE21" s="394" t="b">
        <f t="shared" si="33"/>
        <v>0</v>
      </c>
      <c r="CF21" s="394">
        <f t="shared" si="34"/>
        <v>4</v>
      </c>
      <c r="CG21" s="405">
        <f>'Forside og oppsummering'!$E$23</f>
        <v>0</v>
      </c>
      <c r="CH21" s="349" t="s">
        <v>218</v>
      </c>
      <c r="CI21" s="405" t="str">
        <f t="shared" si="30"/>
        <v>Tema for innovasjonsprosjekt 1</v>
      </c>
      <c r="CJ21" s="405" t="str">
        <f t="shared" si="31"/>
        <v>P1.2h</v>
      </c>
      <c r="CK21" s="405" t="str">
        <f t="shared" si="32"/>
        <v>Andre nyskapende løsninger av stor betydning for brukerne av de kommunale helse- og omsorgstjenestene</v>
      </c>
      <c r="CL21" s="403">
        <v>0</v>
      </c>
      <c r="CM21" s="403">
        <v>0</v>
      </c>
      <c r="CN21" s="403">
        <v>0</v>
      </c>
      <c r="CO21" s="403">
        <v>0</v>
      </c>
      <c r="CP21" s="403">
        <v>0</v>
      </c>
      <c r="CQ21" s="403">
        <v>0</v>
      </c>
      <c r="CR21" s="403">
        <v>0</v>
      </c>
      <c r="CS21" s="403">
        <v>0</v>
      </c>
      <c r="CT21" s="403">
        <f t="shared" si="15"/>
        <v>4</v>
      </c>
      <c r="DI21" s="343">
        <v>0</v>
      </c>
      <c r="DJ21" s="343" t="str">
        <v>Kompetansetiltak (grunn-, videre- og etterutdanning)</v>
      </c>
      <c r="DK21" s="343" t="str">
        <v>Videregående skole, fag- og yrkesopplæring innen helse (fagbrev)</v>
      </c>
      <c r="DL21" s="343" t="str">
        <v>2.1.</v>
      </c>
      <c r="DM21" s="343" t="str">
        <v/>
      </c>
      <c r="DN21" s="343">
        <v>0</v>
      </c>
      <c r="DO21" s="343">
        <v>0</v>
      </c>
      <c r="DP21" s="343">
        <v>0</v>
      </c>
      <c r="DQ21" s="343">
        <v>0</v>
      </c>
      <c r="DR21" s="343">
        <v>0</v>
      </c>
      <c r="DS21" s="343">
        <v>0</v>
      </c>
      <c r="DT21" s="343">
        <v>0</v>
      </c>
      <c r="DU21" s="343" t="str">
        <v/>
      </c>
      <c r="DV21" s="343">
        <v>2</v>
      </c>
    </row>
    <row r="22" spans="5:126" x14ac:dyDescent="0.35">
      <c r="E22" s="317">
        <v>0</v>
      </c>
      <c r="F22" s="317">
        <v>0</v>
      </c>
      <c r="G22" s="317" t="str">
        <v>2.2b</v>
      </c>
      <c r="H22" s="317" t="str">
        <v>Eldreomsorg/demens</v>
      </c>
      <c r="I22" s="312">
        <f>IF(H22='Kompetansetilskudd og BPA'!$E$12,4,IF(E22=0,IF(F22=0,IF(G22=0,FALSE,3),2),1))</f>
        <v>3</v>
      </c>
      <c r="J22" s="312" t="str">
        <f t="shared" si="1"/>
        <v>2.2b</v>
      </c>
      <c r="K22" s="312" t="str">
        <f t="shared" si="2"/>
        <v>Eldreomsorg/demens</v>
      </c>
      <c r="L22" s="320">
        <v>3</v>
      </c>
      <c r="M22" s="320" t="str">
        <v>2.3a</v>
      </c>
      <c r="N22" s="320" t="str">
        <v>Sykepleie</v>
      </c>
      <c r="O22" s="320">
        <v>3</v>
      </c>
      <c r="P22" s="320" t="str">
        <v>2.3e</v>
      </c>
      <c r="Q22" s="320" t="str">
        <v>Fysioterapi</v>
      </c>
      <c r="R22" s="327">
        <f>'Forside og oppsummering'!$E$23</f>
        <v>0</v>
      </c>
      <c r="S22" s="328" t="str">
        <f t="shared" si="3"/>
        <v>2.</v>
      </c>
      <c r="T22" s="328" t="str">
        <f t="shared" si="4"/>
        <v>Kompetansetiltak (grunn-, videre- og etterutdanning)</v>
      </c>
      <c r="U22" s="325" t="str">
        <f t="shared" si="5"/>
        <v>2.3.</v>
      </c>
      <c r="V22" s="325" t="str">
        <f t="shared" si="6"/>
        <v>Bachelorutdanning helse- og sosialfag</v>
      </c>
      <c r="W22" s="325" t="str">
        <f t="shared" si="7"/>
        <v>2.3e</v>
      </c>
      <c r="X22" s="325" t="str">
        <f t="shared" si="8"/>
        <v>Fysioterapi</v>
      </c>
      <c r="Y22" s="325" t="b">
        <f t="shared" si="9"/>
        <v>0</v>
      </c>
      <c r="Z22" s="314" t="b">
        <f t="shared" si="10"/>
        <v>0</v>
      </c>
      <c r="AA22" s="314">
        <f t="shared" si="11"/>
        <v>3</v>
      </c>
      <c r="AC22" s="322">
        <f t="shared" si="36"/>
        <v>8</v>
      </c>
      <c r="AD22" s="322" t="str">
        <f t="shared" si="37"/>
        <v/>
      </c>
      <c r="AE22" s="344">
        <v>0</v>
      </c>
      <c r="AF22" s="344" t="str">
        <v>2.</v>
      </c>
      <c r="AG22" s="344" t="str">
        <v>Kompetansetiltak (grunn-, videre- og etterutdanning)</v>
      </c>
      <c r="AH22" s="344" t="str">
        <v>2.1.</v>
      </c>
      <c r="AI22" s="344" t="str">
        <v>Videregående skole, fag- og yrkesopplæring innen helse (fagbrev)</v>
      </c>
      <c r="AJ22" s="344" t="str">
        <v>2.1a</v>
      </c>
      <c r="AK22" s="344" t="str">
        <v>Helsefagarbeider</v>
      </c>
      <c r="AL22" s="344" t="b">
        <v>0</v>
      </c>
      <c r="AM22" s="344" cm="1">
        <f t="array" ref="AM22">IF(AND(NOT($AC22=FALSE),NOT(AM$2=FALSE)),INDEX('Kompetansetilskudd og BPA'!$A$1:$R$148,$AC22,AM$2),"")</f>
        <v>0</v>
      </c>
      <c r="AN22" s="344" cm="1">
        <f t="array" ref="AN22">IF(AND(NOT($AC22=FALSE),NOT(AN$2=FALSE)),INDEX('Kompetansetilskudd og BPA'!$A$1:$R$148,$AC22,IF($AF22="3.",AN$4,AN$2)),"")</f>
        <v>0</v>
      </c>
      <c r="AO22" s="344" t="str" cm="1">
        <f t="array" ref="AO22">IF(AND(NOT($AC22=FALSE),NOT(AO$2=FALSE)),INDEX('Kompetansetilskudd og BPA'!$A$1:$R$148,$AC22,IF($AF22="3.",AO$4,AO$2)),"")</f>
        <v/>
      </c>
      <c r="AP22" s="344" cm="1">
        <f t="array" ref="AP22">IF(AND(NOT($AC22=FALSE),NOT(AP$2=FALSE)),INDEX('Kompetansetilskudd og BPA'!$A$1:$R$148,$AC22,IF($AF22="3.",AP$4,AP$2)),"")</f>
        <v>0</v>
      </c>
      <c r="AQ22" s="344" cm="1">
        <f t="array" ref="AQ22">IF(AND(NOT($AC22=FALSE),NOT(AQ$2=FALSE)),INDEX('Kompetansetilskudd og BPA'!$A$1:$R$148,$AC22,IF($AF22="3.",AQ$4,AQ$2)),"")</f>
        <v>0</v>
      </c>
      <c r="AR22" s="344" cm="1">
        <f t="array" ref="AR22">IF(AND(NOT($AC22=FALSE),NOT(AR$2=FALSE)),INDEX('Kompetansetilskudd og BPA'!$A$1:$R$148,$AC22,IF($AF22="3.",AR$4,AR$2)),"")</f>
        <v>0</v>
      </c>
      <c r="AS22" s="344" t="str" cm="1">
        <f t="array" ref="AS22">IF(AND(NOT($AC22=FALSE),NOT(AS$2=FALSE)),INDEX('Kompetansetilskudd og BPA'!$A$1:$R$148,$AC22,IF($AF22="3.",AS$4,AS$2)),"")</f>
        <v/>
      </c>
      <c r="AT22" s="344" cm="1">
        <f t="array" ref="AT22">IF(AND(NOT($AC22=FALSE),NOT(AT$2=FALSE)),INDEX('Kompetansetilskudd og BPA'!$A$1:$R$148,$AC22,IF($AF22="3.",AT$4,AT$2)),"")</f>
        <v>0</v>
      </c>
      <c r="AU22" s="344" cm="1">
        <f t="array" ref="AU22">IF(AND(NOT($AC22=FALSE),NOT(AU$2=FALSE)),INDEX('Kompetansetilskudd og BPA'!$A$1:$R$148,$AC22,IF($AF22="3.",AU$4,AU$2)),"")</f>
        <v>0</v>
      </c>
      <c r="AV22" s="344" t="str" cm="1">
        <f t="array" ref="AV22">IF(AND(NOT(AV$2=FALSE),NOT(AD22="")),INDEX('Kompetansetilskudd og BPA'!$A$1:$R$148,$AD22,AV$2),"")</f>
        <v/>
      </c>
      <c r="AW22" s="344">
        <v>3</v>
      </c>
      <c r="AX22" s="345">
        <v>0</v>
      </c>
      <c r="AY22" s="345" t="str">
        <v>Kompetansetiltak (grunn-, videre- og etterutdanning)</v>
      </c>
      <c r="AZ22" s="345" t="str">
        <v>Videregående skole, fag- og yrkesopplæring innen helse (fagbrev)</v>
      </c>
      <c r="BA22" s="345" t="str">
        <v>2.1a</v>
      </c>
      <c r="BB22" s="345" t="str">
        <v>Helsefagarbeider</v>
      </c>
      <c r="BC22" s="345">
        <v>0</v>
      </c>
      <c r="BD22" s="345">
        <v>0</v>
      </c>
      <c r="BE22" s="345">
        <v>0</v>
      </c>
      <c r="BF22" s="345">
        <v>0</v>
      </c>
      <c r="BG22" s="345">
        <v>0</v>
      </c>
      <c r="BH22" s="345">
        <v>0</v>
      </c>
      <c r="BI22" s="345">
        <v>0</v>
      </c>
      <c r="BJ22" s="345" t="str">
        <v/>
      </c>
      <c r="BK22" s="345">
        <v>3</v>
      </c>
      <c r="BL22" s="345"/>
      <c r="BM22" s="345"/>
      <c r="BN22" s="345"/>
      <c r="BO22" s="376" t="b">
        <f t="shared" si="35"/>
        <v>1</v>
      </c>
      <c r="BQ22" s="388">
        <v>0</v>
      </c>
      <c r="BR22" s="388">
        <v>0</v>
      </c>
      <c r="BS22" s="388">
        <v>0</v>
      </c>
      <c r="BT22" s="388"/>
      <c r="BU22" s="388"/>
      <c r="BV22" s="388"/>
      <c r="BW22" s="388"/>
      <c r="BX22" s="388"/>
      <c r="BY22" s="388"/>
      <c r="BZ22" s="388"/>
      <c r="CA22" s="388">
        <v>0</v>
      </c>
      <c r="CB22" s="394" t="b">
        <f t="shared" si="28"/>
        <v>0</v>
      </c>
      <c r="CC22" s="394" t="b">
        <f t="shared" si="29"/>
        <v>1</v>
      </c>
      <c r="CD22" s="376" t="b">
        <f t="shared" si="20"/>
        <v>1</v>
      </c>
      <c r="CE22" s="394" t="b">
        <f t="shared" si="33"/>
        <v>0</v>
      </c>
      <c r="CF22" s="394">
        <f t="shared" si="34"/>
        <v>5</v>
      </c>
      <c r="CG22" s="405">
        <f>'Forside og oppsummering'!$E$23</f>
        <v>0</v>
      </c>
      <c r="CH22" s="349" t="s">
        <v>218</v>
      </c>
      <c r="CI22" s="405" t="str">
        <f t="shared" si="30"/>
        <v>Tema for innovasjonsprosjekt 1</v>
      </c>
      <c r="CJ22" s="405">
        <f t="shared" si="31"/>
        <v>0</v>
      </c>
      <c r="CK22" s="405">
        <f t="shared" si="32"/>
        <v>0</v>
      </c>
      <c r="CL22" s="403">
        <v>0</v>
      </c>
      <c r="CM22" s="403">
        <v>0</v>
      </c>
      <c r="CN22" s="403">
        <v>0</v>
      </c>
      <c r="CO22" s="403">
        <v>0</v>
      </c>
      <c r="CP22" s="403">
        <v>0</v>
      </c>
      <c r="CQ22" s="403">
        <v>0</v>
      </c>
      <c r="CR22" s="403">
        <v>0</v>
      </c>
      <c r="CS22" s="403">
        <v>0</v>
      </c>
      <c r="CT22" s="403">
        <f t="shared" si="15"/>
        <v>5</v>
      </c>
      <c r="DI22" s="343">
        <v>0</v>
      </c>
      <c r="DJ22" s="343" t="str">
        <v>Kompetansetiltak (grunn-, videre- og etterutdanning)</v>
      </c>
      <c r="DK22" s="343" t="str">
        <v>Videregående skole, fag- og yrkesopplæring innen helse (fagbrev)</v>
      </c>
      <c r="DL22" s="343" t="str">
        <v>2.1a</v>
      </c>
      <c r="DM22" s="343" t="str">
        <v>Helsefagarbeider</v>
      </c>
      <c r="DN22" s="343">
        <v>0</v>
      </c>
      <c r="DO22" s="343">
        <v>0</v>
      </c>
      <c r="DP22" s="343">
        <v>0</v>
      </c>
      <c r="DQ22" s="343">
        <v>0</v>
      </c>
      <c r="DR22" s="343">
        <v>0</v>
      </c>
      <c r="DS22" s="343">
        <v>0</v>
      </c>
      <c r="DT22" s="343">
        <v>0</v>
      </c>
      <c r="DU22" s="343" t="str">
        <v/>
      </c>
      <c r="DV22" s="343">
        <v>3</v>
      </c>
    </row>
    <row r="23" spans="5:126" x14ac:dyDescent="0.35">
      <c r="E23" s="317">
        <v>0</v>
      </c>
      <c r="F23" s="317">
        <v>0</v>
      </c>
      <c r="G23" s="317" t="str">
        <v>2.2c</v>
      </c>
      <c r="H23" s="317" t="str">
        <v>Habilitering/rehabilitering</v>
      </c>
      <c r="I23" s="312">
        <f>IF(H23='Kompetansetilskudd og BPA'!$E$12,4,IF(E23=0,IF(F23=0,IF(G23=0,FALSE,3),2),1))</f>
        <v>3</v>
      </c>
      <c r="J23" s="312" t="str">
        <f t="shared" si="1"/>
        <v>2.2c</v>
      </c>
      <c r="K23" s="312" t="str">
        <f t="shared" si="2"/>
        <v>Habilitering/rehabilitering</v>
      </c>
      <c r="L23" s="320">
        <v>3</v>
      </c>
      <c r="M23" s="320" t="str">
        <v>2.3b</v>
      </c>
      <c r="N23" s="320" t="str">
        <v>Desentralisert sykepleie</v>
      </c>
      <c r="O23" s="320">
        <v>3</v>
      </c>
      <c r="P23" s="320" t="str">
        <v>2.3f</v>
      </c>
      <c r="Q23" s="320" t="str">
        <v>Ergoterapi</v>
      </c>
      <c r="R23" s="327">
        <f>'Forside og oppsummering'!$E$23</f>
        <v>0</v>
      </c>
      <c r="S23" s="328" t="str">
        <f t="shared" si="3"/>
        <v>2.</v>
      </c>
      <c r="T23" s="328" t="str">
        <f t="shared" si="4"/>
        <v>Kompetansetiltak (grunn-, videre- og etterutdanning)</v>
      </c>
      <c r="U23" s="325" t="str">
        <f t="shared" si="5"/>
        <v>2.3.</v>
      </c>
      <c r="V23" s="325" t="str">
        <f t="shared" si="6"/>
        <v>Bachelorutdanning helse- og sosialfag</v>
      </c>
      <c r="W23" s="325" t="str">
        <f t="shared" si="7"/>
        <v>2.3f</v>
      </c>
      <c r="X23" s="325" t="str">
        <f t="shared" si="8"/>
        <v>Ergoterapi</v>
      </c>
      <c r="Y23" s="325" t="b">
        <f t="shared" si="9"/>
        <v>0</v>
      </c>
      <c r="Z23" s="314" t="b">
        <f t="shared" si="10"/>
        <v>0</v>
      </c>
      <c r="AA23" s="314">
        <f t="shared" si="11"/>
        <v>3</v>
      </c>
      <c r="AC23" s="322">
        <f t="shared" si="36"/>
        <v>9</v>
      </c>
      <c r="AD23" s="322">
        <f t="shared" si="37"/>
        <v>12</v>
      </c>
      <c r="AE23" s="344">
        <v>0</v>
      </c>
      <c r="AF23" s="344" t="str">
        <v>2.</v>
      </c>
      <c r="AG23" s="344" t="str">
        <v>Kompetansetiltak (grunn-, videre- og etterutdanning)</v>
      </c>
      <c r="AH23" s="344" t="str">
        <v>2.1.</v>
      </c>
      <c r="AI23" s="344" t="str">
        <v>Videregående skole, fag- og yrkesopplæring innen helse (fagbrev)</v>
      </c>
      <c r="AJ23" s="344" t="str">
        <v>2.1b</v>
      </c>
      <c r="AK23" s="344" t="str">
        <v>Annen utdanning på videregående skolenivå</v>
      </c>
      <c r="AL23" s="344" t="str">
        <v>2.1c</v>
      </c>
      <c r="AM23" s="344" cm="1">
        <f t="array" ref="AM23">IF(AND(NOT($AC23=FALSE),NOT(AM$2=FALSE)),INDEX('Kompetansetilskudd og BPA'!$A$1:$R$148,$AC23,AM$2),"")</f>
        <v>0</v>
      </c>
      <c r="AN23" s="344" cm="1">
        <f t="array" ref="AN23">IF(AND(NOT($AC23=FALSE),NOT(AN$2=FALSE)),INDEX('Kompetansetilskudd og BPA'!$A$1:$R$148,$AC23,IF($AF23="3.",AN$4,AN$2)),"")</f>
        <v>0</v>
      </c>
      <c r="AO23" s="344" t="str" cm="1">
        <f t="array" ref="AO23">IF(AND(NOT($AC23=FALSE),NOT(AO$2=FALSE)),INDEX('Kompetansetilskudd og BPA'!$A$1:$R$148,$AC23,IF($AF23="3.",AO$4,AO$2)),"")</f>
        <v/>
      </c>
      <c r="AP23" s="344" cm="1">
        <f t="array" ref="AP23">IF(AND(NOT($AC23=FALSE),NOT(AP$2=FALSE)),INDEX('Kompetansetilskudd og BPA'!$A$1:$R$148,$AC23,IF($AF23="3.",AP$4,AP$2)),"")</f>
        <v>0</v>
      </c>
      <c r="AQ23" s="344" cm="1">
        <f t="array" ref="AQ23">IF(AND(NOT($AC23=FALSE),NOT(AQ$2=FALSE)),INDEX('Kompetansetilskudd og BPA'!$A$1:$R$148,$AC23,IF($AF23="3.",AQ$4,AQ$2)),"")</f>
        <v>0</v>
      </c>
      <c r="AR23" s="344" cm="1">
        <f t="array" ref="AR23">IF(AND(NOT($AC23=FALSE),NOT(AR$2=FALSE)),INDEX('Kompetansetilskudd og BPA'!$A$1:$R$148,$AC23,IF($AF23="3.",AR$4,AR$2)),"")</f>
        <v>0</v>
      </c>
      <c r="AS23" s="344" t="str" cm="1">
        <f t="array" ref="AS23">IF(AND(NOT($AC23=FALSE),NOT(AS$2=FALSE)),INDEX('Kompetansetilskudd og BPA'!$A$1:$R$148,$AC23,IF($AF23="3.",AS$4,AS$2)),"")</f>
        <v/>
      </c>
      <c r="AT23" s="344" cm="1">
        <f t="array" ref="AT23">IF(AND(NOT($AC23=FALSE),NOT(AT$2=FALSE)),INDEX('Kompetansetilskudd og BPA'!$A$1:$R$148,$AC23,IF($AF23="3.",AT$4,AT$2)),"")</f>
        <v>0</v>
      </c>
      <c r="AU23" s="344" cm="1">
        <f t="array" ref="AU23">IF(AND(NOT($AC23=FALSE),NOT(AU$2=FALSE)),INDEX('Kompetansetilskudd og BPA'!$A$1:$R$148,$AC23,IF($AF23="3.",AU$4,AU$2)),"")</f>
        <v>0</v>
      </c>
      <c r="AV23" s="344" cm="1">
        <f t="array" ref="AV23">IF(AND(NOT(AV$2=FALSE),NOT(AD23="")),INDEX('Kompetansetilskudd og BPA'!$A$1:$R$148,$AD23,AV$2),"")</f>
        <v>0</v>
      </c>
      <c r="AW23" s="344">
        <v>3</v>
      </c>
      <c r="AX23" s="345">
        <v>0</v>
      </c>
      <c r="AY23" s="345" t="str">
        <v>Kompetansetiltak (grunn-, videre- og etterutdanning)</v>
      </c>
      <c r="AZ23" s="345" t="str">
        <v>Videregående skole, fag- og yrkesopplæring innen helse (fagbrev)</v>
      </c>
      <c r="BA23" s="345" t="str">
        <v>2.1b</v>
      </c>
      <c r="BB23" s="345" t="str">
        <v>Annen utdanning på videregående skolenivå</v>
      </c>
      <c r="BC23" s="345">
        <v>0</v>
      </c>
      <c r="BD23" s="345">
        <v>0</v>
      </c>
      <c r="BE23" s="345">
        <v>0</v>
      </c>
      <c r="BF23" s="345">
        <v>0</v>
      </c>
      <c r="BG23" s="345">
        <v>0</v>
      </c>
      <c r="BH23" s="345">
        <v>0</v>
      </c>
      <c r="BI23" s="345">
        <v>0</v>
      </c>
      <c r="BJ23" s="345">
        <v>0</v>
      </c>
      <c r="BK23" s="345">
        <v>3</v>
      </c>
      <c r="BL23" s="345"/>
      <c r="BM23" s="345"/>
      <c r="BN23" s="345"/>
      <c r="BO23" s="376" t="b">
        <f t="shared" si="35"/>
        <v>1</v>
      </c>
      <c r="BQ23" s="388" t="str">
        <v>P1.3</v>
      </c>
      <c r="BR23" s="388" t="str">
        <v>Prosjektbeskrivelse: Innovasjonsprosjekt 1</v>
      </c>
      <c r="BS23" s="388">
        <v>0</v>
      </c>
      <c r="BT23" s="388"/>
      <c r="BU23" s="388"/>
      <c r="BV23" s="388"/>
      <c r="BW23" s="388"/>
      <c r="BX23" s="388"/>
      <c r="BY23" s="388"/>
      <c r="BZ23" s="388"/>
      <c r="CA23" s="388">
        <v>0</v>
      </c>
      <c r="CB23" s="394" t="b">
        <f t="shared" si="28"/>
        <v>1</v>
      </c>
      <c r="CC23" s="394" t="b">
        <f t="shared" si="29"/>
        <v>0</v>
      </c>
      <c r="CD23" s="376" t="b">
        <f t="shared" si="20"/>
        <v>1</v>
      </c>
      <c r="CE23" s="394" t="b">
        <f t="shared" si="33"/>
        <v>0</v>
      </c>
      <c r="CF23" s="394">
        <f t="shared" si="34"/>
        <v>2</v>
      </c>
      <c r="CG23" s="405">
        <f>'Forside og oppsummering'!$E$23</f>
        <v>0</v>
      </c>
      <c r="CH23" s="349" t="s">
        <v>218</v>
      </c>
      <c r="CI23" s="405" t="str">
        <f t="shared" si="30"/>
        <v>Prosjektbeskrivelse: Innovasjonsprosjekt 1</v>
      </c>
      <c r="CJ23" s="405" t="str">
        <f t="shared" si="31"/>
        <v>P1.3</v>
      </c>
      <c r="CK23" s="405">
        <f t="shared" si="32"/>
        <v>0</v>
      </c>
      <c r="CL23" s="403">
        <v>0</v>
      </c>
      <c r="CM23" s="403">
        <v>0</v>
      </c>
      <c r="CN23" s="403">
        <v>0</v>
      </c>
      <c r="CO23" s="403">
        <v>0</v>
      </c>
      <c r="CP23" s="403">
        <v>0</v>
      </c>
      <c r="CQ23" s="403">
        <v>0</v>
      </c>
      <c r="CR23" s="403">
        <v>0</v>
      </c>
      <c r="CS23" s="403">
        <v>0</v>
      </c>
      <c r="CT23" s="403">
        <f t="shared" si="15"/>
        <v>2</v>
      </c>
      <c r="DI23" s="343">
        <v>0</v>
      </c>
      <c r="DJ23" s="343" t="str">
        <v>Kompetansetiltak (grunn-, videre- og etterutdanning)</v>
      </c>
      <c r="DK23" s="343" t="str">
        <v>Videregående skole, fag- og yrkesopplæring innen helse (fagbrev)</v>
      </c>
      <c r="DL23" s="343" t="str">
        <v>2.1b</v>
      </c>
      <c r="DM23" s="343" t="str">
        <v>Annen utdanning på videregående skolenivå</v>
      </c>
      <c r="DN23" s="343">
        <v>0</v>
      </c>
      <c r="DO23" s="343">
        <v>0</v>
      </c>
      <c r="DP23" s="343">
        <v>0</v>
      </c>
      <c r="DQ23" s="343">
        <v>0</v>
      </c>
      <c r="DR23" s="343">
        <v>0</v>
      </c>
      <c r="DS23" s="343">
        <v>0</v>
      </c>
      <c r="DT23" s="343">
        <v>0</v>
      </c>
      <c r="DU23" s="343">
        <v>0</v>
      </c>
      <c r="DV23" s="343">
        <v>3</v>
      </c>
    </row>
    <row r="24" spans="5:126" x14ac:dyDescent="0.35">
      <c r="E24" s="317">
        <v>0</v>
      </c>
      <c r="F24" s="317">
        <v>0</v>
      </c>
      <c r="G24" s="317" t="str">
        <v>2.2d</v>
      </c>
      <c r="H24" s="317" t="str">
        <v>Kreftomsorg/lindrende behandling</v>
      </c>
      <c r="I24" s="312">
        <f>IF(H24='Kompetansetilskudd og BPA'!$E$12,4,IF(E24=0,IF(F24=0,IF(G24=0,FALSE,3),2),1))</f>
        <v>3</v>
      </c>
      <c r="J24" s="312" t="str">
        <f t="shared" si="1"/>
        <v>2.2d</v>
      </c>
      <c r="K24" s="312" t="str">
        <f t="shared" si="2"/>
        <v>Kreftomsorg/lindrende behandling</v>
      </c>
      <c r="L24" s="320">
        <v>3</v>
      </c>
      <c r="M24" s="320" t="str">
        <v>2.3c</v>
      </c>
      <c r="N24" s="320" t="str">
        <v>Vernepleie</v>
      </c>
      <c r="O24" s="320">
        <v>3</v>
      </c>
      <c r="P24" s="320" t="str">
        <v>2.3g</v>
      </c>
      <c r="Q24" s="320" t="str">
        <v>Sosial arbeid (sosionom)</v>
      </c>
      <c r="R24" s="327">
        <f>'Forside og oppsummering'!$E$23</f>
        <v>0</v>
      </c>
      <c r="S24" s="328" t="str">
        <f t="shared" si="3"/>
        <v>2.</v>
      </c>
      <c r="T24" s="328" t="str">
        <f t="shared" si="4"/>
        <v>Kompetansetiltak (grunn-, videre- og etterutdanning)</v>
      </c>
      <c r="U24" s="325" t="str">
        <f t="shared" si="5"/>
        <v>2.3.</v>
      </c>
      <c r="V24" s="325" t="str">
        <f t="shared" si="6"/>
        <v>Bachelorutdanning helse- og sosialfag</v>
      </c>
      <c r="W24" s="325" t="str">
        <f t="shared" si="7"/>
        <v>2.3g</v>
      </c>
      <c r="X24" s="325" t="str">
        <f t="shared" si="8"/>
        <v>Sosial arbeid (sosionom)</v>
      </c>
      <c r="Y24" s="325" t="b">
        <f t="shared" si="9"/>
        <v>0</v>
      </c>
      <c r="Z24" s="314" t="b">
        <f t="shared" si="10"/>
        <v>0</v>
      </c>
      <c r="AA24" s="314">
        <f t="shared" si="11"/>
        <v>3</v>
      </c>
      <c r="AC24" s="322">
        <f t="shared" si="36"/>
        <v>12</v>
      </c>
      <c r="AD24" s="322" t="str">
        <f t="shared" si="37"/>
        <v/>
      </c>
      <c r="AE24" s="344">
        <v>0</v>
      </c>
      <c r="AF24" s="344" t="str">
        <v>2.</v>
      </c>
      <c r="AG24" s="344" t="str">
        <v>Kompetansetiltak (grunn-, videre- og etterutdanning)</v>
      </c>
      <c r="AH24" s="344" t="str">
        <v>2.1.</v>
      </c>
      <c r="AI24" s="344" t="str">
        <v>Videregående skole, fag- og yrkesopplæring innen helse (fagbrev)</v>
      </c>
      <c r="AJ24" s="344" t="str">
        <v>2.1c</v>
      </c>
      <c r="AK24" s="344" t="str">
        <v>Annen utdanning på videregående skolenivå</v>
      </c>
      <c r="AL24" s="344" t="b">
        <v>0</v>
      </c>
      <c r="AM24" s="344" cm="1">
        <f t="array" ref="AM24">IF(AND(NOT($AC24=FALSE),NOT(AM$2=FALSE)),INDEX('Kompetansetilskudd og BPA'!$A$1:$R$148,$AC24,AM$2),"")</f>
        <v>0</v>
      </c>
      <c r="AN24" s="344" cm="1">
        <f t="array" ref="AN24">IF(AND(NOT($AC24=FALSE),NOT(AN$2=FALSE)),INDEX('Kompetansetilskudd og BPA'!$A$1:$R$148,$AC24,IF($AF24="3.",AN$4,AN$2)),"")</f>
        <v>0</v>
      </c>
      <c r="AO24" s="344" t="str" cm="1">
        <f t="array" ref="AO24">IF(AND(NOT($AC24=FALSE),NOT(AO$2=FALSE)),INDEX('Kompetansetilskudd og BPA'!$A$1:$R$148,$AC24,IF($AF24="3.",AO$4,AO$2)),"")</f>
        <v/>
      </c>
      <c r="AP24" s="344" cm="1">
        <f t="array" ref="AP24">IF(AND(NOT($AC24=FALSE),NOT(AP$2=FALSE)),INDEX('Kompetansetilskudd og BPA'!$A$1:$R$148,$AC24,IF($AF24="3.",AP$4,AP$2)),"")</f>
        <v>0</v>
      </c>
      <c r="AQ24" s="344" cm="1">
        <f t="array" ref="AQ24">IF(AND(NOT($AC24=FALSE),NOT(AQ$2=FALSE)),INDEX('Kompetansetilskudd og BPA'!$A$1:$R$148,$AC24,IF($AF24="3.",AQ$4,AQ$2)),"")</f>
        <v>0</v>
      </c>
      <c r="AR24" s="344" cm="1">
        <f t="array" ref="AR24">IF(AND(NOT($AC24=FALSE),NOT(AR$2=FALSE)),INDEX('Kompetansetilskudd og BPA'!$A$1:$R$148,$AC24,IF($AF24="3.",AR$4,AR$2)),"")</f>
        <v>0</v>
      </c>
      <c r="AS24" s="344" t="str" cm="1">
        <f t="array" ref="AS24">IF(AND(NOT($AC24=FALSE),NOT(AS$2=FALSE)),INDEX('Kompetansetilskudd og BPA'!$A$1:$R$148,$AC24,IF($AF24="3.",AS$4,AS$2)),"")</f>
        <v/>
      </c>
      <c r="AT24" s="344" cm="1">
        <f t="array" ref="AT24">IF(AND(NOT($AC24=FALSE),NOT(AT$2=FALSE)),INDEX('Kompetansetilskudd og BPA'!$A$1:$R$148,$AC24,IF($AF24="3.",AT$4,AT$2)),"")</f>
        <v>0</v>
      </c>
      <c r="AU24" s="344" cm="1">
        <f t="array" ref="AU24">IF(AND(NOT($AC24=FALSE),NOT(AU$2=FALSE)),INDEX('Kompetansetilskudd og BPA'!$A$1:$R$148,$AC24,IF($AF24="3.",AU$4,AU$2)),"")</f>
        <v>0</v>
      </c>
      <c r="AV24" s="344" t="str" cm="1">
        <f t="array" ref="AV24">IF(AND(NOT(AV$2=FALSE),NOT(AD24="")),INDEX('Kompetansetilskudd og BPA'!$A$1:$R$148,$AD24,AV$2),"")</f>
        <v/>
      </c>
      <c r="AW24" s="344">
        <v>5</v>
      </c>
      <c r="AX24" s="345">
        <v>0</v>
      </c>
      <c r="AY24" s="345" t="str">
        <v>Kompetansetiltak (grunn-, videre- og etterutdanning)</v>
      </c>
      <c r="AZ24" s="345" t="str">
        <v>Videregående skole, fag- og yrkesopplæring innen helse (fagbrev)</v>
      </c>
      <c r="BA24" s="345" t="str">
        <v>2.1c</v>
      </c>
      <c r="BB24" s="345" t="str">
        <v>Annen utdanning på videregående skolenivå</v>
      </c>
      <c r="BC24" s="345">
        <v>0</v>
      </c>
      <c r="BD24" s="345">
        <v>0</v>
      </c>
      <c r="BE24" s="345">
        <v>0</v>
      </c>
      <c r="BF24" s="345">
        <v>0</v>
      </c>
      <c r="BG24" s="345">
        <v>0</v>
      </c>
      <c r="BH24" s="345">
        <v>0</v>
      </c>
      <c r="BI24" s="345">
        <v>0</v>
      </c>
      <c r="BJ24" s="345" t="str">
        <v/>
      </c>
      <c r="BK24" s="345">
        <v>5</v>
      </c>
      <c r="BL24" s="345"/>
      <c r="BM24" s="345"/>
      <c r="BN24" s="345"/>
      <c r="BO24" s="376" t="b">
        <f t="shared" si="35"/>
        <v>1</v>
      </c>
      <c r="BQ24" s="388">
        <v>0</v>
      </c>
      <c r="BR24" s="388" t="str">
        <v>- Fyll inn deltaljer for innovasjonsprosjektet der dette er hensiktsmessig
- Forsøk å skrive kortfattet (Med et detaljnivå som står i rimelig forhold til innovasjonsprosjektets omfang)</v>
      </c>
      <c r="BS24" s="388">
        <v>0</v>
      </c>
      <c r="BT24" s="388"/>
      <c r="BU24" s="388"/>
      <c r="BV24" s="388"/>
      <c r="BW24" s="388"/>
      <c r="BX24" s="388"/>
      <c r="BY24" s="388"/>
      <c r="BZ24" s="388"/>
      <c r="CA24" s="388">
        <v>0</v>
      </c>
      <c r="CB24" s="394" t="b">
        <f t="shared" si="28"/>
        <v>0</v>
      </c>
      <c r="CC24" s="394" t="b">
        <f t="shared" si="29"/>
        <v>1</v>
      </c>
      <c r="CD24" s="376" t="b">
        <f t="shared" si="20"/>
        <v>1</v>
      </c>
      <c r="CE24" s="394" t="b">
        <f t="shared" si="33"/>
        <v>0</v>
      </c>
      <c r="CF24" s="394">
        <f t="shared" si="34"/>
        <v>4</v>
      </c>
      <c r="CG24" s="405">
        <f>'Forside og oppsummering'!$E$23</f>
        <v>0</v>
      </c>
      <c r="CH24" s="349" t="s">
        <v>218</v>
      </c>
      <c r="CI24" s="405" t="str">
        <f t="shared" si="30"/>
        <v>Prosjektbeskrivelse: Innovasjonsprosjekt 1</v>
      </c>
      <c r="CJ24" s="405" t="str">
        <f t="shared" si="31"/>
        <v>- Fyll inn deltaljer for innovasjonsprosjektet der dette er hensiktsmessig
- Forsøk å skrive kortfattet (Med et detaljnivå som står i rimelig forhold til innovasjonsprosjektets omfang)</v>
      </c>
      <c r="CK24" s="405">
        <f t="shared" si="32"/>
        <v>0</v>
      </c>
      <c r="CL24" s="403">
        <v>0</v>
      </c>
      <c r="CM24" s="403">
        <v>0</v>
      </c>
      <c r="CN24" s="403">
        <v>0</v>
      </c>
      <c r="CO24" s="403">
        <v>0</v>
      </c>
      <c r="CP24" s="403">
        <v>0</v>
      </c>
      <c r="CQ24" s="403">
        <v>0</v>
      </c>
      <c r="CR24" s="403">
        <v>0</v>
      </c>
      <c r="CS24" s="403">
        <v>0</v>
      </c>
      <c r="CT24" s="403">
        <f t="shared" si="15"/>
        <v>4</v>
      </c>
      <c r="DI24" s="343">
        <v>0</v>
      </c>
      <c r="DJ24" s="343" t="str">
        <v>Kompetansetiltak (grunn-, videre- og etterutdanning)</v>
      </c>
      <c r="DK24" s="343" t="str">
        <v>Videregående skole, fag- og yrkesopplæring innen helse (fagbrev)</v>
      </c>
      <c r="DL24" s="343" t="str">
        <v>2.1c</v>
      </c>
      <c r="DM24" s="343" t="str">
        <v>Annen utdanning på videregående skolenivå</v>
      </c>
      <c r="DN24" s="343">
        <v>0</v>
      </c>
      <c r="DO24" s="343">
        <v>0</v>
      </c>
      <c r="DP24" s="343">
        <v>0</v>
      </c>
      <c r="DQ24" s="343">
        <v>0</v>
      </c>
      <c r="DR24" s="343">
        <v>0</v>
      </c>
      <c r="DS24" s="343">
        <v>0</v>
      </c>
      <c r="DT24" s="343">
        <v>0</v>
      </c>
      <c r="DU24" s="343" t="str">
        <v/>
      </c>
      <c r="DV24" s="343">
        <v>5</v>
      </c>
    </row>
    <row r="25" spans="5:126" x14ac:dyDescent="0.35">
      <c r="E25" s="317">
        <v>0</v>
      </c>
      <c r="F25" s="317">
        <v>0</v>
      </c>
      <c r="G25" s="317" t="str">
        <v>2.2e</v>
      </c>
      <c r="H25" s="317" t="str">
        <v>Veiledning</v>
      </c>
      <c r="I25" s="312">
        <f>IF(H25='Kompetansetilskudd og BPA'!$E$12,4,IF(E25=0,IF(F25=0,IF(G25=0,FALSE,3),2),1))</f>
        <v>3</v>
      </c>
      <c r="J25" s="312" t="str">
        <f t="shared" si="1"/>
        <v>2.2e</v>
      </c>
      <c r="K25" s="312" t="str">
        <f t="shared" si="2"/>
        <v>Veiledning</v>
      </c>
      <c r="L25" s="320">
        <v>3</v>
      </c>
      <c r="M25" s="320" t="str">
        <v>2.3d</v>
      </c>
      <c r="N25" s="320" t="str">
        <v>Desentralisert vernepleie</v>
      </c>
      <c r="O25" s="320">
        <v>3</v>
      </c>
      <c r="P25" s="320" t="str">
        <v>2.3h</v>
      </c>
      <c r="Q25" s="320" t="str">
        <v>Barnevernspedagogikk</v>
      </c>
      <c r="R25" s="327">
        <f>'Forside og oppsummering'!$E$23</f>
        <v>0</v>
      </c>
      <c r="S25" s="328" t="str">
        <f t="shared" si="3"/>
        <v>2.</v>
      </c>
      <c r="T25" s="328" t="str">
        <f t="shared" si="4"/>
        <v>Kompetansetiltak (grunn-, videre- og etterutdanning)</v>
      </c>
      <c r="U25" s="325" t="str">
        <f t="shared" si="5"/>
        <v>2.3.</v>
      </c>
      <c r="V25" s="325" t="str">
        <f t="shared" si="6"/>
        <v>Bachelorutdanning helse- og sosialfag</v>
      </c>
      <c r="W25" s="325" t="str">
        <f t="shared" si="7"/>
        <v>2.3h</v>
      </c>
      <c r="X25" s="325" t="str">
        <f t="shared" si="8"/>
        <v>Barnevernspedagogikk</v>
      </c>
      <c r="Y25" s="325" t="b">
        <f t="shared" si="9"/>
        <v>0</v>
      </c>
      <c r="Z25" s="314" t="b">
        <f t="shared" si="10"/>
        <v>0</v>
      </c>
      <c r="AA25" s="314">
        <f t="shared" si="11"/>
        <v>3</v>
      </c>
      <c r="AC25" s="322">
        <f t="shared" si="36"/>
        <v>14</v>
      </c>
      <c r="AD25" s="322" t="str">
        <f t="shared" si="37"/>
        <v/>
      </c>
      <c r="AE25" s="344">
        <v>0</v>
      </c>
      <c r="AF25" s="344" t="str">
        <v>2.</v>
      </c>
      <c r="AG25" s="344" t="str">
        <v>Kompetansetiltak (grunn-, videre- og etterutdanning)</v>
      </c>
      <c r="AH25" s="344" t="str">
        <v>2.2.</v>
      </c>
      <c r="AI25" s="344" t="str">
        <v>Fagskoleutdanning</v>
      </c>
      <c r="AJ25" s="344" t="str">
        <v>2.2.</v>
      </c>
      <c r="AK25" s="344" t="str">
        <v/>
      </c>
      <c r="AL25" s="344" t="b">
        <v>0</v>
      </c>
      <c r="AM25" s="344" cm="1">
        <f t="array" ref="AM25">IF(AND(NOT($AC25=FALSE),NOT(AM$2=FALSE)),INDEX('Kompetansetilskudd og BPA'!$A$1:$R$148,$AC25,AM$2),"")</f>
        <v>0</v>
      </c>
      <c r="AN25" s="344" cm="1">
        <f t="array" ref="AN25">IF(AND(NOT($AC25=FALSE),NOT(AN$2=FALSE)),INDEX('Kompetansetilskudd og BPA'!$A$1:$R$148,$AC25,IF($AF25="3.",AN$4,AN$2)),"")</f>
        <v>0</v>
      </c>
      <c r="AO25" s="344" t="str" cm="1">
        <f t="array" ref="AO25">IF(AND(NOT($AC25=FALSE),NOT(AO$2=FALSE)),INDEX('Kompetansetilskudd og BPA'!$A$1:$R$148,$AC25,IF($AF25="3.",AO$4,AO$2)),"")</f>
        <v/>
      </c>
      <c r="AP25" s="344" cm="1">
        <f t="array" ref="AP25">IF(AND(NOT($AC25=FALSE),NOT(AP$2=FALSE)),INDEX('Kompetansetilskudd og BPA'!$A$1:$R$148,$AC25,IF($AF25="3.",AP$4,AP$2)),"")</f>
        <v>0</v>
      </c>
      <c r="AQ25" s="344" cm="1">
        <f t="array" ref="AQ25">IF(AND(NOT($AC25=FALSE),NOT(AQ$2=FALSE)),INDEX('Kompetansetilskudd og BPA'!$A$1:$R$148,$AC25,IF($AF25="3.",AQ$4,AQ$2)),"")</f>
        <v>0</v>
      </c>
      <c r="AR25" s="344" cm="1">
        <f t="array" ref="AR25">IF(AND(NOT($AC25=FALSE),NOT(AR$2=FALSE)),INDEX('Kompetansetilskudd og BPA'!$A$1:$R$148,$AC25,IF($AF25="3.",AR$4,AR$2)),"")</f>
        <v>0</v>
      </c>
      <c r="AS25" s="344" t="str" cm="1">
        <f t="array" ref="AS25">IF(AND(NOT($AC25=FALSE),NOT(AS$2=FALSE)),INDEX('Kompetansetilskudd og BPA'!$A$1:$R$148,$AC25,IF($AF25="3.",AS$4,AS$2)),"")</f>
        <v/>
      </c>
      <c r="AT25" s="344" cm="1">
        <f t="array" ref="AT25">IF(AND(NOT($AC25=FALSE),NOT(AT$2=FALSE)),INDEX('Kompetansetilskudd og BPA'!$A$1:$R$148,$AC25,IF($AF25="3.",AT$4,AT$2)),"")</f>
        <v>0</v>
      </c>
      <c r="AU25" s="344" cm="1">
        <f t="array" ref="AU25">IF(AND(NOT($AC25=FALSE),NOT(AU$2=FALSE)),INDEX('Kompetansetilskudd og BPA'!$A$1:$R$148,$AC25,IF($AF25="3.",AU$4,AU$2)),"")</f>
        <v>0</v>
      </c>
      <c r="AV25" s="344" t="str" cm="1">
        <f t="array" ref="AV25">IF(AND(NOT(AV$2=FALSE),NOT(AD25="")),INDEX('Kompetansetilskudd og BPA'!$A$1:$R$148,$AD25,AV$2),"")</f>
        <v/>
      </c>
      <c r="AW25" s="344">
        <v>2</v>
      </c>
      <c r="AX25" s="345">
        <v>0</v>
      </c>
      <c r="AY25" s="345" t="str">
        <v>Kompetansetiltak (grunn-, videre- og etterutdanning)</v>
      </c>
      <c r="AZ25" s="345" t="str">
        <v>Fagskoleutdanning</v>
      </c>
      <c r="BA25" s="345" t="str">
        <v>2.2.</v>
      </c>
      <c r="BB25" s="345" t="str">
        <v/>
      </c>
      <c r="BC25" s="345">
        <v>0</v>
      </c>
      <c r="BD25" s="345">
        <v>0</v>
      </c>
      <c r="BE25" s="345">
        <v>0</v>
      </c>
      <c r="BF25" s="345">
        <v>0</v>
      </c>
      <c r="BG25" s="345">
        <v>0</v>
      </c>
      <c r="BH25" s="345">
        <v>0</v>
      </c>
      <c r="BI25" s="345">
        <v>0</v>
      </c>
      <c r="BJ25" s="345" t="str">
        <v/>
      </c>
      <c r="BK25" s="345">
        <v>2</v>
      </c>
      <c r="BL25" s="345"/>
      <c r="BM25" s="345"/>
      <c r="BN25" s="345"/>
      <c r="BO25" s="376" t="b">
        <f t="shared" si="35"/>
        <v>1</v>
      </c>
      <c r="BQ25" s="388">
        <v>0</v>
      </c>
      <c r="BR25" s="388" t="str">
        <v>P1.3a</v>
      </c>
      <c r="BS25" s="388" t="str">
        <v>Kort beskrivelse</v>
      </c>
      <c r="BT25" s="388"/>
      <c r="BU25" s="388"/>
      <c r="BV25" s="388"/>
      <c r="BW25" s="388"/>
      <c r="BX25" s="388"/>
      <c r="BY25" s="388"/>
      <c r="BZ25" s="388"/>
      <c r="CA25" s="388">
        <v>0</v>
      </c>
      <c r="CB25" s="394" t="b">
        <f t="shared" si="28"/>
        <v>0</v>
      </c>
      <c r="CC25" s="394" t="b">
        <f t="shared" si="29"/>
        <v>0</v>
      </c>
      <c r="CD25" s="376" t="b">
        <f t="shared" si="20"/>
        <v>1</v>
      </c>
      <c r="CE25" s="394" t="b">
        <f t="shared" si="33"/>
        <v>0</v>
      </c>
      <c r="CF25" s="394">
        <f t="shared" si="34"/>
        <v>4</v>
      </c>
      <c r="CG25" s="405">
        <f>'Forside og oppsummering'!$E$23</f>
        <v>0</v>
      </c>
      <c r="CH25" s="349" t="s">
        <v>218</v>
      </c>
      <c r="CI25" s="405" t="str">
        <f t="shared" si="30"/>
        <v>Prosjektbeskrivelse: Innovasjonsprosjekt 1</v>
      </c>
      <c r="CJ25" s="405" t="str">
        <f t="shared" si="31"/>
        <v>P1.3a</v>
      </c>
      <c r="CK25" s="405" t="str">
        <f t="shared" si="32"/>
        <v>Kort beskrivelse</v>
      </c>
      <c r="CL25" s="403">
        <v>0</v>
      </c>
      <c r="CM25" s="403">
        <v>0</v>
      </c>
      <c r="CN25" s="403">
        <v>0</v>
      </c>
      <c r="CO25" s="403">
        <v>0</v>
      </c>
      <c r="CP25" s="403">
        <v>0</v>
      </c>
      <c r="CQ25" s="403">
        <v>0</v>
      </c>
      <c r="CR25" s="403">
        <v>0</v>
      </c>
      <c r="CS25" s="403">
        <v>0</v>
      </c>
      <c r="CT25" s="403">
        <f t="shared" si="15"/>
        <v>4</v>
      </c>
      <c r="DI25" s="343">
        <v>0</v>
      </c>
      <c r="DJ25" s="343" t="str">
        <v>Kompetansetiltak (grunn-, videre- og etterutdanning)</v>
      </c>
      <c r="DK25" s="343" t="str">
        <v>Fagskoleutdanning</v>
      </c>
      <c r="DL25" s="343" t="str">
        <v>2.2.</v>
      </c>
      <c r="DM25" s="343" t="str">
        <v/>
      </c>
      <c r="DN25" s="343">
        <v>0</v>
      </c>
      <c r="DO25" s="343">
        <v>0</v>
      </c>
      <c r="DP25" s="343">
        <v>0</v>
      </c>
      <c r="DQ25" s="343">
        <v>0</v>
      </c>
      <c r="DR25" s="343">
        <v>0</v>
      </c>
      <c r="DS25" s="343">
        <v>0</v>
      </c>
      <c r="DT25" s="343">
        <v>0</v>
      </c>
      <c r="DU25" s="343" t="str">
        <v/>
      </c>
      <c r="DV25" s="343">
        <v>2</v>
      </c>
    </row>
    <row r="26" spans="5:126" x14ac:dyDescent="0.35">
      <c r="E26" s="317">
        <v>0</v>
      </c>
      <c r="F26" s="317">
        <v>0</v>
      </c>
      <c r="G26" s="317" t="str">
        <v>2.2f</v>
      </c>
      <c r="H26" s="317" t="str">
        <v>Annen fagskoleutdanning</v>
      </c>
      <c r="I26" s="312">
        <f>IF(H26='Kompetansetilskudd og BPA'!$E$12,4,IF(E26=0,IF(F26=0,IF(G26=0,FALSE,3),2),1))</f>
        <v>3</v>
      </c>
      <c r="J26" s="312" t="str">
        <f t="shared" si="1"/>
        <v>2.2f</v>
      </c>
      <c r="K26" s="312" t="str">
        <f t="shared" si="2"/>
        <v>Annen fagskoleutdanning</v>
      </c>
      <c r="L26" s="320">
        <v>3</v>
      </c>
      <c r="M26" s="320" t="str">
        <v>2.3e</v>
      </c>
      <c r="N26" s="320" t="str">
        <v>Fysioterapi</v>
      </c>
      <c r="O26" s="320">
        <v>3</v>
      </c>
      <c r="P26" s="320" t="str">
        <v>2.3i</v>
      </c>
      <c r="Q26" s="320" t="str">
        <v>Annen bachelorutdanning</v>
      </c>
      <c r="R26" s="327">
        <f>'Forside og oppsummering'!$E$23</f>
        <v>0</v>
      </c>
      <c r="S26" s="328" t="str">
        <f t="shared" si="3"/>
        <v>2.</v>
      </c>
      <c r="T26" s="328" t="str">
        <f t="shared" si="4"/>
        <v>Kompetansetiltak (grunn-, videre- og etterutdanning)</v>
      </c>
      <c r="U26" s="325" t="str">
        <f t="shared" si="5"/>
        <v>2.3.</v>
      </c>
      <c r="V26" s="325" t="str">
        <f t="shared" si="6"/>
        <v>Bachelorutdanning helse- og sosialfag</v>
      </c>
      <c r="W26" s="325" t="str">
        <f t="shared" si="7"/>
        <v>2.3i</v>
      </c>
      <c r="X26" s="325" t="str">
        <f t="shared" si="8"/>
        <v>Annen bachelorutdanning</v>
      </c>
      <c r="Y26" s="325" t="str">
        <f t="shared" si="9"/>
        <v>2.3j</v>
      </c>
      <c r="Z26" s="314" t="b">
        <f t="shared" si="10"/>
        <v>0</v>
      </c>
      <c r="AA26" s="314">
        <f t="shared" si="11"/>
        <v>3</v>
      </c>
      <c r="AC26" s="322">
        <f t="shared" si="36"/>
        <v>19</v>
      </c>
      <c r="AD26" s="322" t="str">
        <f t="shared" si="37"/>
        <v/>
      </c>
      <c r="AE26" s="344">
        <v>0</v>
      </c>
      <c r="AF26" s="344" t="str">
        <v>2.</v>
      </c>
      <c r="AG26" s="344" t="str">
        <v>Kompetansetiltak (grunn-, videre- og etterutdanning)</v>
      </c>
      <c r="AH26" s="344" t="str">
        <v>2.2.</v>
      </c>
      <c r="AI26" s="344" t="str">
        <v>Fagskoleutdanning</v>
      </c>
      <c r="AJ26" s="344" t="str">
        <v>2.2a</v>
      </c>
      <c r="AK26" s="344" t="str">
        <v>Psykisk helsearbeid og rusarbeid</v>
      </c>
      <c r="AL26" s="344" t="b">
        <v>0</v>
      </c>
      <c r="AM26" s="344" cm="1">
        <f t="array" ref="AM26">IF(AND(NOT($AC26=FALSE),NOT(AM$2=FALSE)),INDEX('Kompetansetilskudd og BPA'!$A$1:$R$148,$AC26,AM$2),"")</f>
        <v>0</v>
      </c>
      <c r="AN26" s="344" cm="1">
        <f t="array" ref="AN26">IF(AND(NOT($AC26=FALSE),NOT(AN$2=FALSE)),INDEX('Kompetansetilskudd og BPA'!$A$1:$R$148,$AC26,IF($AF26="3.",AN$4,AN$2)),"")</f>
        <v>0</v>
      </c>
      <c r="AO26" s="344" t="str" cm="1">
        <f t="array" ref="AO26">IF(AND(NOT($AC26=FALSE),NOT(AO$2=FALSE)),INDEX('Kompetansetilskudd og BPA'!$A$1:$R$148,$AC26,IF($AF26="3.",AO$4,AO$2)),"")</f>
        <v/>
      </c>
      <c r="AP26" s="344" cm="1">
        <f t="array" ref="AP26">IF(AND(NOT($AC26=FALSE),NOT(AP$2=FALSE)),INDEX('Kompetansetilskudd og BPA'!$A$1:$R$148,$AC26,IF($AF26="3.",AP$4,AP$2)),"")</f>
        <v>0</v>
      </c>
      <c r="AQ26" s="344" cm="1">
        <f t="array" ref="AQ26">IF(AND(NOT($AC26=FALSE),NOT(AQ$2=FALSE)),INDEX('Kompetansetilskudd og BPA'!$A$1:$R$148,$AC26,IF($AF26="3.",AQ$4,AQ$2)),"")</f>
        <v>0</v>
      </c>
      <c r="AR26" s="344" cm="1">
        <f t="array" ref="AR26">IF(AND(NOT($AC26=FALSE),NOT(AR$2=FALSE)),INDEX('Kompetansetilskudd og BPA'!$A$1:$R$148,$AC26,IF($AF26="3.",AR$4,AR$2)),"")</f>
        <v>0</v>
      </c>
      <c r="AS26" s="344" t="str" cm="1">
        <f t="array" ref="AS26">IF(AND(NOT($AC26=FALSE),NOT(AS$2=FALSE)),INDEX('Kompetansetilskudd og BPA'!$A$1:$R$148,$AC26,IF($AF26="3.",AS$4,AS$2)),"")</f>
        <v/>
      </c>
      <c r="AT26" s="344" cm="1">
        <f t="array" ref="AT26">IF(AND(NOT($AC26=FALSE),NOT(AT$2=FALSE)),INDEX('Kompetansetilskudd og BPA'!$A$1:$R$148,$AC26,IF($AF26="3.",AT$4,AT$2)),"")</f>
        <v>0</v>
      </c>
      <c r="AU26" s="344" cm="1">
        <f t="array" ref="AU26">IF(AND(NOT($AC26=FALSE),NOT(AU$2=FALSE)),INDEX('Kompetansetilskudd og BPA'!$A$1:$R$148,$AC26,IF($AF26="3.",AU$4,AU$2)),"")</f>
        <v>0</v>
      </c>
      <c r="AV26" s="344" t="str" cm="1">
        <f t="array" ref="AV26">IF(AND(NOT(AV$2=FALSE),NOT(AD26="")),INDEX('Kompetansetilskudd og BPA'!$A$1:$R$148,$AD26,AV$2),"")</f>
        <v/>
      </c>
      <c r="AW26" s="344">
        <v>3</v>
      </c>
      <c r="AX26" s="345">
        <v>0</v>
      </c>
      <c r="AY26" s="345" t="str">
        <v>Kompetansetiltak (grunn-, videre- og etterutdanning)</v>
      </c>
      <c r="AZ26" s="345" t="str">
        <v>Fagskoleutdanning</v>
      </c>
      <c r="BA26" s="345" t="str">
        <v>2.2a</v>
      </c>
      <c r="BB26" s="345" t="str">
        <v>Psykisk helsearbeid og rusarbeid</v>
      </c>
      <c r="BC26" s="345">
        <v>0</v>
      </c>
      <c r="BD26" s="345">
        <v>0</v>
      </c>
      <c r="BE26" s="345">
        <v>0</v>
      </c>
      <c r="BF26" s="345">
        <v>0</v>
      </c>
      <c r="BG26" s="345">
        <v>0</v>
      </c>
      <c r="BH26" s="345">
        <v>0</v>
      </c>
      <c r="BI26" s="345">
        <v>0</v>
      </c>
      <c r="BJ26" s="345" t="str">
        <v/>
      </c>
      <c r="BK26" s="345">
        <v>3</v>
      </c>
      <c r="BL26" s="345"/>
      <c r="BM26" s="345"/>
      <c r="BN26" s="345"/>
      <c r="BO26" s="376" t="b">
        <f t="shared" si="35"/>
        <v>1</v>
      </c>
      <c r="BQ26" s="388">
        <v>0</v>
      </c>
      <c r="BR26" s="388">
        <v>0</v>
      </c>
      <c r="BS26" s="388" t="str">
        <v>Gi en kort beskrivelse av innovasjonsprosjektet, herunder delprosjekter, tiltak og bakgrunn for innovasjonsprosjektet</v>
      </c>
      <c r="BT26" s="388"/>
      <c r="BU26" s="388"/>
      <c r="BV26" s="388"/>
      <c r="BW26" s="388"/>
      <c r="BX26" s="388"/>
      <c r="BY26" s="388"/>
      <c r="BZ26" s="388"/>
      <c r="CA26" s="388">
        <v>0</v>
      </c>
      <c r="CB26" s="394" t="b">
        <f t="shared" si="28"/>
        <v>0</v>
      </c>
      <c r="CC26" s="394" t="b">
        <f t="shared" si="29"/>
        <v>1</v>
      </c>
      <c r="CD26" s="376" t="b">
        <f t="shared" si="20"/>
        <v>1</v>
      </c>
      <c r="CE26" s="394" t="b">
        <f t="shared" si="33"/>
        <v>0</v>
      </c>
      <c r="CF26" s="394">
        <f t="shared" si="34"/>
        <v>4</v>
      </c>
      <c r="CG26" s="405">
        <f>'Forside og oppsummering'!$E$23</f>
        <v>0</v>
      </c>
      <c r="CH26" s="349" t="s">
        <v>218</v>
      </c>
      <c r="CI26" s="405" t="str">
        <f t="shared" si="30"/>
        <v>Prosjektbeskrivelse: Innovasjonsprosjekt 1</v>
      </c>
      <c r="CJ26" s="405">
        <f t="shared" si="31"/>
        <v>0</v>
      </c>
      <c r="CK26" s="405" t="str">
        <f t="shared" si="32"/>
        <v>Gi en kort beskrivelse av innovasjonsprosjektet, herunder delprosjekter, tiltak og bakgrunn for innovasjonsprosjektet</v>
      </c>
      <c r="CL26" s="403">
        <v>0</v>
      </c>
      <c r="CM26" s="403">
        <v>0</v>
      </c>
      <c r="CN26" s="403">
        <v>0</v>
      </c>
      <c r="CO26" s="403">
        <v>0</v>
      </c>
      <c r="CP26" s="403">
        <v>0</v>
      </c>
      <c r="CQ26" s="403">
        <v>0</v>
      </c>
      <c r="CR26" s="403">
        <v>0</v>
      </c>
      <c r="CS26" s="403">
        <v>0</v>
      </c>
      <c r="CT26" s="403">
        <f t="shared" si="15"/>
        <v>4</v>
      </c>
      <c r="DI26" s="343">
        <v>0</v>
      </c>
      <c r="DJ26" s="343" t="str">
        <v>Kompetansetiltak (grunn-, videre- og etterutdanning)</v>
      </c>
      <c r="DK26" s="343" t="str">
        <v>Fagskoleutdanning</v>
      </c>
      <c r="DL26" s="343" t="str">
        <v>2.2a</v>
      </c>
      <c r="DM26" s="343" t="str">
        <v>Psykisk helsearbeid og rusarbeid</v>
      </c>
      <c r="DN26" s="343">
        <v>0</v>
      </c>
      <c r="DO26" s="343">
        <v>0</v>
      </c>
      <c r="DP26" s="343">
        <v>0</v>
      </c>
      <c r="DQ26" s="343">
        <v>0</v>
      </c>
      <c r="DR26" s="343">
        <v>0</v>
      </c>
      <c r="DS26" s="343">
        <v>0</v>
      </c>
      <c r="DT26" s="343">
        <v>0</v>
      </c>
      <c r="DU26" s="343" t="str">
        <v/>
      </c>
      <c r="DV26" s="343">
        <v>3</v>
      </c>
    </row>
    <row r="27" spans="5:126" x14ac:dyDescent="0.35">
      <c r="E27" s="317">
        <v>0</v>
      </c>
      <c r="F27" s="317">
        <v>0</v>
      </c>
      <c r="G27" s="317">
        <v>0</v>
      </c>
      <c r="H27" s="317" t="str">
        <v>2.2.  SUM:</v>
      </c>
      <c r="I27" s="312" t="b">
        <f>IF(H27='Kompetansetilskudd og BPA'!$E$12,4,IF(E27=0,IF(F27=0,IF(G27=0,FALSE,3),2),1))</f>
        <v>0</v>
      </c>
      <c r="J27" s="312" t="b">
        <f t="shared" si="1"/>
        <v>0</v>
      </c>
      <c r="K27" s="312" t="b">
        <f t="shared" si="2"/>
        <v>0</v>
      </c>
      <c r="L27" s="320">
        <v>3</v>
      </c>
      <c r="M27" s="320" t="str">
        <v>2.3f</v>
      </c>
      <c r="N27" s="320" t="str">
        <v>Ergoterapi</v>
      </c>
      <c r="O27" s="320">
        <v>4</v>
      </c>
      <c r="P27" s="320" t="str">
        <v>2.3j</v>
      </c>
      <c r="Q27" s="320" t="str">
        <v>Merknader
Nærmere om hvilken annen utdanning
Forsøk å skrive mindre enn 100 ord</v>
      </c>
      <c r="R27" s="327">
        <f>'Forside og oppsummering'!$E$23</f>
        <v>0</v>
      </c>
      <c r="S27" s="328" t="str">
        <f t="shared" si="3"/>
        <v>2.</v>
      </c>
      <c r="T27" s="328" t="str">
        <f t="shared" si="4"/>
        <v>Kompetansetiltak (grunn-, videre- og etterutdanning)</v>
      </c>
      <c r="U27" s="325" t="str">
        <f t="shared" si="5"/>
        <v>2.3.</v>
      </c>
      <c r="V27" s="325" t="str">
        <f t="shared" si="6"/>
        <v>Bachelorutdanning helse- og sosialfag</v>
      </c>
      <c r="W27" s="325" t="str">
        <f t="shared" si="7"/>
        <v>2.3j</v>
      </c>
      <c r="X27" s="325" t="str">
        <f t="shared" si="8"/>
        <v>Annen bachelorutdanning</v>
      </c>
      <c r="Y27" s="325" t="b">
        <f t="shared" si="9"/>
        <v>0</v>
      </c>
      <c r="Z27" s="314" t="b">
        <f t="shared" si="10"/>
        <v>1</v>
      </c>
      <c r="AA27" s="314">
        <f t="shared" si="11"/>
        <v>5</v>
      </c>
      <c r="AC27" s="322">
        <f t="shared" si="36"/>
        <v>20</v>
      </c>
      <c r="AD27" s="322" t="str">
        <f t="shared" si="37"/>
        <v/>
      </c>
      <c r="AE27" s="344">
        <v>0</v>
      </c>
      <c r="AF27" s="344" t="str">
        <v>2.</v>
      </c>
      <c r="AG27" s="344" t="str">
        <v>Kompetansetiltak (grunn-, videre- og etterutdanning)</v>
      </c>
      <c r="AH27" s="344" t="str">
        <v>2.2.</v>
      </c>
      <c r="AI27" s="344" t="str">
        <v>Fagskoleutdanning</v>
      </c>
      <c r="AJ27" s="344" t="str">
        <v>2.2b</v>
      </c>
      <c r="AK27" s="344" t="str">
        <v>Eldreomsorg/demens</v>
      </c>
      <c r="AL27" s="344" t="b">
        <v>0</v>
      </c>
      <c r="AM27" s="344" cm="1">
        <f t="array" ref="AM27">IF(AND(NOT($AC27=FALSE),NOT(AM$2=FALSE)),INDEX('Kompetansetilskudd og BPA'!$A$1:$R$148,$AC27,AM$2),"")</f>
        <v>0</v>
      </c>
      <c r="AN27" s="344" cm="1">
        <f t="array" ref="AN27">IF(AND(NOT($AC27=FALSE),NOT(AN$2=FALSE)),INDEX('Kompetansetilskudd og BPA'!$A$1:$R$148,$AC27,IF($AF27="3.",AN$4,AN$2)),"")</f>
        <v>0</v>
      </c>
      <c r="AO27" s="344" t="str" cm="1">
        <f t="array" ref="AO27">IF(AND(NOT($AC27=FALSE),NOT(AO$2=FALSE)),INDEX('Kompetansetilskudd og BPA'!$A$1:$R$148,$AC27,IF($AF27="3.",AO$4,AO$2)),"")</f>
        <v/>
      </c>
      <c r="AP27" s="344" cm="1">
        <f t="array" ref="AP27">IF(AND(NOT($AC27=FALSE),NOT(AP$2=FALSE)),INDEX('Kompetansetilskudd og BPA'!$A$1:$R$148,$AC27,IF($AF27="3.",AP$4,AP$2)),"")</f>
        <v>0</v>
      </c>
      <c r="AQ27" s="344" cm="1">
        <f t="array" ref="AQ27">IF(AND(NOT($AC27=FALSE),NOT(AQ$2=FALSE)),INDEX('Kompetansetilskudd og BPA'!$A$1:$R$148,$AC27,IF($AF27="3.",AQ$4,AQ$2)),"")</f>
        <v>0</v>
      </c>
      <c r="AR27" s="344" cm="1">
        <f t="array" ref="AR27">IF(AND(NOT($AC27=FALSE),NOT(AR$2=FALSE)),INDEX('Kompetansetilskudd og BPA'!$A$1:$R$148,$AC27,IF($AF27="3.",AR$4,AR$2)),"")</f>
        <v>0</v>
      </c>
      <c r="AS27" s="344" t="str" cm="1">
        <f t="array" ref="AS27">IF(AND(NOT($AC27=FALSE),NOT(AS$2=FALSE)),INDEX('Kompetansetilskudd og BPA'!$A$1:$R$148,$AC27,IF($AF27="3.",AS$4,AS$2)),"")</f>
        <v/>
      </c>
      <c r="AT27" s="344" cm="1">
        <f t="array" ref="AT27">IF(AND(NOT($AC27=FALSE),NOT(AT$2=FALSE)),INDEX('Kompetansetilskudd og BPA'!$A$1:$R$148,$AC27,IF($AF27="3.",AT$4,AT$2)),"")</f>
        <v>0</v>
      </c>
      <c r="AU27" s="344" cm="1">
        <f t="array" ref="AU27">IF(AND(NOT($AC27=FALSE),NOT(AU$2=FALSE)),INDEX('Kompetansetilskudd og BPA'!$A$1:$R$148,$AC27,IF($AF27="3.",AU$4,AU$2)),"")</f>
        <v>0</v>
      </c>
      <c r="AV27" s="344" t="str" cm="1">
        <f t="array" ref="AV27">IF(AND(NOT(AV$2=FALSE),NOT(AD27="")),INDEX('Kompetansetilskudd og BPA'!$A$1:$R$148,$AD27,AV$2),"")</f>
        <v/>
      </c>
      <c r="AW27" s="344">
        <v>3</v>
      </c>
      <c r="AX27" s="345">
        <v>0</v>
      </c>
      <c r="AY27" s="345" t="str">
        <v>Kompetansetiltak (grunn-, videre- og etterutdanning)</v>
      </c>
      <c r="AZ27" s="345" t="str">
        <v>Fagskoleutdanning</v>
      </c>
      <c r="BA27" s="345" t="str">
        <v>2.2b</v>
      </c>
      <c r="BB27" s="345" t="str">
        <v>Eldreomsorg/demens</v>
      </c>
      <c r="BC27" s="345">
        <v>0</v>
      </c>
      <c r="BD27" s="345">
        <v>0</v>
      </c>
      <c r="BE27" s="345">
        <v>0</v>
      </c>
      <c r="BF27" s="345">
        <v>0</v>
      </c>
      <c r="BG27" s="345">
        <v>0</v>
      </c>
      <c r="BH27" s="345">
        <v>0</v>
      </c>
      <c r="BI27" s="345">
        <v>0</v>
      </c>
      <c r="BJ27" s="345" t="str">
        <v/>
      </c>
      <c r="BK27" s="345">
        <v>3</v>
      </c>
      <c r="BL27" s="345"/>
      <c r="BM27" s="345"/>
      <c r="BN27" s="345"/>
      <c r="BO27" s="376" t="b">
        <f t="shared" si="35"/>
        <v>1</v>
      </c>
      <c r="BQ27" s="388">
        <v>0</v>
      </c>
      <c r="BR27" s="388" t="str">
        <v>P1.3b</v>
      </c>
      <c r="BS27" s="388" t="str">
        <v>Mål for tiltaket på kort og lengre sikt</v>
      </c>
      <c r="BT27" s="388"/>
      <c r="BU27" s="388"/>
      <c r="BV27" s="388"/>
      <c r="BW27" s="388"/>
      <c r="BX27" s="388"/>
      <c r="BY27" s="388"/>
      <c r="BZ27" s="388"/>
      <c r="CA27" s="388">
        <v>0</v>
      </c>
      <c r="CB27" s="394" t="b">
        <f t="shared" si="28"/>
        <v>0</v>
      </c>
      <c r="CC27" s="394" t="b">
        <f t="shared" si="29"/>
        <v>0</v>
      </c>
      <c r="CD27" s="376" t="b">
        <f t="shared" si="20"/>
        <v>1</v>
      </c>
      <c r="CE27" s="394" t="b">
        <f t="shared" si="33"/>
        <v>0</v>
      </c>
      <c r="CF27" s="394">
        <f t="shared" si="34"/>
        <v>4</v>
      </c>
      <c r="CG27" s="405">
        <f>'Forside og oppsummering'!$E$23</f>
        <v>0</v>
      </c>
      <c r="CH27" s="349" t="s">
        <v>218</v>
      </c>
      <c r="CI27" s="405" t="str">
        <f t="shared" si="30"/>
        <v>Prosjektbeskrivelse: Innovasjonsprosjekt 1</v>
      </c>
      <c r="CJ27" s="405" t="str">
        <f t="shared" si="31"/>
        <v>P1.3b</v>
      </c>
      <c r="CK27" s="405" t="str">
        <f t="shared" si="32"/>
        <v>Mål for tiltaket på kort og lengre sikt</v>
      </c>
      <c r="CL27" s="403">
        <v>0</v>
      </c>
      <c r="CM27" s="403">
        <v>0</v>
      </c>
      <c r="CN27" s="403">
        <v>0</v>
      </c>
      <c r="CO27" s="403">
        <v>0</v>
      </c>
      <c r="CP27" s="403">
        <v>0</v>
      </c>
      <c r="CQ27" s="403">
        <v>0</v>
      </c>
      <c r="CR27" s="403">
        <v>0</v>
      </c>
      <c r="CS27" s="403">
        <v>0</v>
      </c>
      <c r="CT27" s="403">
        <f t="shared" si="15"/>
        <v>4</v>
      </c>
      <c r="DI27" s="343">
        <v>0</v>
      </c>
      <c r="DJ27" s="343" t="str">
        <v>Kompetansetiltak (grunn-, videre- og etterutdanning)</v>
      </c>
      <c r="DK27" s="343" t="str">
        <v>Fagskoleutdanning</v>
      </c>
      <c r="DL27" s="343" t="str">
        <v>2.2b</v>
      </c>
      <c r="DM27" s="343" t="str">
        <v>Eldreomsorg/demens</v>
      </c>
      <c r="DN27" s="343">
        <v>0</v>
      </c>
      <c r="DO27" s="343">
        <v>0</v>
      </c>
      <c r="DP27" s="343">
        <v>0</v>
      </c>
      <c r="DQ27" s="343">
        <v>0</v>
      </c>
      <c r="DR27" s="343">
        <v>0</v>
      </c>
      <c r="DS27" s="343">
        <v>0</v>
      </c>
      <c r="DT27" s="343">
        <v>0</v>
      </c>
      <c r="DU27" s="343" t="str">
        <v/>
      </c>
      <c r="DV27" s="343">
        <v>3</v>
      </c>
    </row>
    <row r="28" spans="5:126" x14ac:dyDescent="0.35">
      <c r="E28" s="317">
        <v>0</v>
      </c>
      <c r="F28" s="317">
        <v>0</v>
      </c>
      <c r="G28" s="317">
        <v>0</v>
      </c>
      <c r="H28" s="317">
        <v>0</v>
      </c>
      <c r="I28" s="312" t="b">
        <f>IF(H28='Kompetansetilskudd og BPA'!$E$12,4,IF(E28=0,IF(F28=0,IF(G28=0,FALSE,3),2),1))</f>
        <v>0</v>
      </c>
      <c r="J28" s="312" t="b">
        <f t="shared" si="1"/>
        <v>0</v>
      </c>
      <c r="K28" s="312" t="b">
        <f t="shared" si="2"/>
        <v>0</v>
      </c>
      <c r="L28" s="320">
        <v>3</v>
      </c>
      <c r="M28" s="320" t="str">
        <v>2.3g</v>
      </c>
      <c r="N28" s="320" t="str">
        <v>Sosial arbeid (sosionom)</v>
      </c>
      <c r="O28" s="320">
        <v>2</v>
      </c>
      <c r="P28" s="320" t="str">
        <v>2.4.</v>
      </c>
      <c r="Q28" s="320" t="str">
        <v>Videreutdanning og mastergradutdanning (påbygg bachelorutdanning)</v>
      </c>
      <c r="R28" s="327">
        <f>'Forside og oppsummering'!$E$23</f>
        <v>0</v>
      </c>
      <c r="S28" s="328" t="str">
        <f t="shared" si="3"/>
        <v>2.</v>
      </c>
      <c r="T28" s="328" t="str">
        <f t="shared" si="4"/>
        <v>Kompetansetiltak (grunn-, videre- og etterutdanning)</v>
      </c>
      <c r="U28" s="325" t="str">
        <f t="shared" si="5"/>
        <v>2.4.</v>
      </c>
      <c r="V28" s="325" t="str">
        <f t="shared" si="6"/>
        <v>Videreutdanning og mastergradutdanning (påbygg bachelorutdanning)</v>
      </c>
      <c r="W28" s="325" t="str">
        <f t="shared" si="7"/>
        <v>2.4.</v>
      </c>
      <c r="X28" s="325" t="str">
        <f t="shared" si="8"/>
        <v/>
      </c>
      <c r="Y28" s="325" t="b">
        <f t="shared" si="9"/>
        <v>0</v>
      </c>
      <c r="Z28" s="314" t="b">
        <f t="shared" si="10"/>
        <v>0</v>
      </c>
      <c r="AA28" s="314">
        <f t="shared" si="11"/>
        <v>2</v>
      </c>
      <c r="AC28" s="322">
        <f t="shared" si="36"/>
        <v>21</v>
      </c>
      <c r="AD28" s="322" t="str">
        <f t="shared" si="37"/>
        <v/>
      </c>
      <c r="AE28" s="344">
        <v>0</v>
      </c>
      <c r="AF28" s="344" t="str">
        <v>2.</v>
      </c>
      <c r="AG28" s="344" t="str">
        <v>Kompetansetiltak (grunn-, videre- og etterutdanning)</v>
      </c>
      <c r="AH28" s="344" t="str">
        <v>2.2.</v>
      </c>
      <c r="AI28" s="344" t="str">
        <v>Fagskoleutdanning</v>
      </c>
      <c r="AJ28" s="344" t="str">
        <v>2.2c</v>
      </c>
      <c r="AK28" s="344" t="str">
        <v>Habilitering/rehabilitering</v>
      </c>
      <c r="AL28" s="344" t="b">
        <v>0</v>
      </c>
      <c r="AM28" s="344" cm="1">
        <f t="array" ref="AM28">IF(AND(NOT($AC28=FALSE),NOT(AM$2=FALSE)),INDEX('Kompetansetilskudd og BPA'!$A$1:$R$148,$AC28,AM$2),"")</f>
        <v>0</v>
      </c>
      <c r="AN28" s="344" cm="1">
        <f t="array" ref="AN28">IF(AND(NOT($AC28=FALSE),NOT(AN$2=FALSE)),INDEX('Kompetansetilskudd og BPA'!$A$1:$R$148,$AC28,IF($AF28="3.",AN$4,AN$2)),"")</f>
        <v>0</v>
      </c>
      <c r="AO28" s="344" t="str" cm="1">
        <f t="array" ref="AO28">IF(AND(NOT($AC28=FALSE),NOT(AO$2=FALSE)),INDEX('Kompetansetilskudd og BPA'!$A$1:$R$148,$AC28,IF($AF28="3.",AO$4,AO$2)),"")</f>
        <v/>
      </c>
      <c r="AP28" s="344" cm="1">
        <f t="array" ref="AP28">IF(AND(NOT($AC28=FALSE),NOT(AP$2=FALSE)),INDEX('Kompetansetilskudd og BPA'!$A$1:$R$148,$AC28,IF($AF28="3.",AP$4,AP$2)),"")</f>
        <v>0</v>
      </c>
      <c r="AQ28" s="344" cm="1">
        <f t="array" ref="AQ28">IF(AND(NOT($AC28=FALSE),NOT(AQ$2=FALSE)),INDEX('Kompetansetilskudd og BPA'!$A$1:$R$148,$AC28,IF($AF28="3.",AQ$4,AQ$2)),"")</f>
        <v>0</v>
      </c>
      <c r="AR28" s="344" cm="1">
        <f t="array" ref="AR28">IF(AND(NOT($AC28=FALSE),NOT(AR$2=FALSE)),INDEX('Kompetansetilskudd og BPA'!$A$1:$R$148,$AC28,IF($AF28="3.",AR$4,AR$2)),"")</f>
        <v>0</v>
      </c>
      <c r="AS28" s="344" t="str" cm="1">
        <f t="array" ref="AS28">IF(AND(NOT($AC28=FALSE),NOT(AS$2=FALSE)),INDEX('Kompetansetilskudd og BPA'!$A$1:$R$148,$AC28,IF($AF28="3.",AS$4,AS$2)),"")</f>
        <v/>
      </c>
      <c r="AT28" s="344" cm="1">
        <f t="array" ref="AT28">IF(AND(NOT($AC28=FALSE),NOT(AT$2=FALSE)),INDEX('Kompetansetilskudd og BPA'!$A$1:$R$148,$AC28,IF($AF28="3.",AT$4,AT$2)),"")</f>
        <v>0</v>
      </c>
      <c r="AU28" s="344" cm="1">
        <f t="array" ref="AU28">IF(AND(NOT($AC28=FALSE),NOT(AU$2=FALSE)),INDEX('Kompetansetilskudd og BPA'!$A$1:$R$148,$AC28,IF($AF28="3.",AU$4,AU$2)),"")</f>
        <v>0</v>
      </c>
      <c r="AV28" s="344" t="str" cm="1">
        <f t="array" ref="AV28">IF(AND(NOT(AV$2=FALSE),NOT(AD28="")),INDEX('Kompetansetilskudd og BPA'!$A$1:$R$148,$AD28,AV$2),"")</f>
        <v/>
      </c>
      <c r="AW28" s="344">
        <v>3</v>
      </c>
      <c r="AX28" s="345">
        <v>0</v>
      </c>
      <c r="AY28" s="345" t="str">
        <v>Kompetansetiltak (grunn-, videre- og etterutdanning)</v>
      </c>
      <c r="AZ28" s="345" t="str">
        <v>Fagskoleutdanning</v>
      </c>
      <c r="BA28" s="345" t="str">
        <v>2.2c</v>
      </c>
      <c r="BB28" s="345" t="str">
        <v>Habilitering/rehabilitering</v>
      </c>
      <c r="BC28" s="345">
        <v>0</v>
      </c>
      <c r="BD28" s="345">
        <v>0</v>
      </c>
      <c r="BE28" s="345">
        <v>0</v>
      </c>
      <c r="BF28" s="345">
        <v>0</v>
      </c>
      <c r="BG28" s="345">
        <v>0</v>
      </c>
      <c r="BH28" s="345">
        <v>0</v>
      </c>
      <c r="BI28" s="345">
        <v>0</v>
      </c>
      <c r="BJ28" s="345" t="str">
        <v/>
      </c>
      <c r="BK28" s="345">
        <v>3</v>
      </c>
      <c r="BL28" s="345"/>
      <c r="BM28" s="345"/>
      <c r="BN28" s="345"/>
      <c r="BO28" s="376" t="b">
        <f t="shared" si="35"/>
        <v>1</v>
      </c>
      <c r="BQ28" s="388">
        <v>0</v>
      </c>
      <c r="BR28" s="388">
        <v>0</v>
      </c>
      <c r="BS28" s="388" t="str">
        <v>Herunder mål for året dere søker om tilskudd og målgruppe for tiltaket</v>
      </c>
      <c r="BT28" s="388"/>
      <c r="BU28" s="388"/>
      <c r="BV28" s="388"/>
      <c r="BW28" s="388"/>
      <c r="BX28" s="388"/>
      <c r="BY28" s="388"/>
      <c r="BZ28" s="388"/>
      <c r="CA28" s="388">
        <v>0</v>
      </c>
      <c r="CB28" s="394" t="b">
        <f t="shared" si="28"/>
        <v>0</v>
      </c>
      <c r="CC28" s="394" t="b">
        <f t="shared" si="29"/>
        <v>1</v>
      </c>
      <c r="CD28" s="376" t="b">
        <f t="shared" si="20"/>
        <v>1</v>
      </c>
      <c r="CE28" s="394" t="b">
        <f t="shared" si="33"/>
        <v>0</v>
      </c>
      <c r="CF28" s="394">
        <f t="shared" si="34"/>
        <v>4</v>
      </c>
      <c r="CG28" s="405">
        <f>'Forside og oppsummering'!$E$23</f>
        <v>0</v>
      </c>
      <c r="CH28" s="349" t="s">
        <v>218</v>
      </c>
      <c r="CI28" s="405" t="str">
        <f t="shared" si="30"/>
        <v>Prosjektbeskrivelse: Innovasjonsprosjekt 1</v>
      </c>
      <c r="CJ28" s="405">
        <f t="shared" si="31"/>
        <v>0</v>
      </c>
      <c r="CK28" s="405" t="str">
        <f t="shared" si="32"/>
        <v>Herunder mål for året dere søker om tilskudd og målgruppe for tiltaket</v>
      </c>
      <c r="CL28" s="403">
        <v>0</v>
      </c>
      <c r="CM28" s="403">
        <v>0</v>
      </c>
      <c r="CN28" s="403">
        <v>0</v>
      </c>
      <c r="CO28" s="403">
        <v>0</v>
      </c>
      <c r="CP28" s="403">
        <v>0</v>
      </c>
      <c r="CQ28" s="403">
        <v>0</v>
      </c>
      <c r="CR28" s="403">
        <v>0</v>
      </c>
      <c r="CS28" s="403">
        <v>0</v>
      </c>
      <c r="CT28" s="403">
        <f t="shared" si="15"/>
        <v>4</v>
      </c>
      <c r="DI28" s="343">
        <v>0</v>
      </c>
      <c r="DJ28" s="343" t="str">
        <v>Kompetansetiltak (grunn-, videre- og etterutdanning)</v>
      </c>
      <c r="DK28" s="343" t="str">
        <v>Fagskoleutdanning</v>
      </c>
      <c r="DL28" s="343" t="str">
        <v>2.2c</v>
      </c>
      <c r="DM28" s="343" t="str">
        <v>Habilitering/rehabilitering</v>
      </c>
      <c r="DN28" s="343">
        <v>0</v>
      </c>
      <c r="DO28" s="343">
        <v>0</v>
      </c>
      <c r="DP28" s="343">
        <v>0</v>
      </c>
      <c r="DQ28" s="343">
        <v>0</v>
      </c>
      <c r="DR28" s="343">
        <v>0</v>
      </c>
      <c r="DS28" s="343">
        <v>0</v>
      </c>
      <c r="DT28" s="343">
        <v>0</v>
      </c>
      <c r="DU28" s="343" t="str">
        <v/>
      </c>
      <c r="DV28" s="343">
        <v>3</v>
      </c>
    </row>
    <row r="29" spans="5:126" x14ac:dyDescent="0.35">
      <c r="E29" s="317">
        <v>0</v>
      </c>
      <c r="F29" s="317">
        <v>0</v>
      </c>
      <c r="G29" s="317" t="str">
        <v>2.2g</v>
      </c>
      <c r="H29" s="317" t="str">
        <v>Merknader
Nærmere om hvilken annen utdanning
Forsøk å skrive mindre enn 100 ord</v>
      </c>
      <c r="I29" s="312">
        <f>IF(H29='Kompetansetilskudd og BPA'!$E$12,4,IF(E29=0,IF(F29=0,IF(G29=0,FALSE,3),2),1))</f>
        <v>4</v>
      </c>
      <c r="J29" s="312" t="str">
        <f t="shared" si="1"/>
        <v>2.2g</v>
      </c>
      <c r="K29" s="312" t="str">
        <f t="shared" si="2"/>
        <v>Merknader
Nærmere om hvilken annen utdanning
Forsøk å skrive mindre enn 100 ord</v>
      </c>
      <c r="L29" s="320">
        <v>3</v>
      </c>
      <c r="M29" s="320" t="str">
        <v>2.3h</v>
      </c>
      <c r="N29" s="320" t="str">
        <v>Barnevernspedagogikk</v>
      </c>
      <c r="O29" s="320">
        <v>3</v>
      </c>
      <c r="P29" s="320" t="str">
        <v>2.4a</v>
      </c>
      <c r="Q29" s="320" t="str">
        <v>Psykisk helsearbeid og rusarbeid</v>
      </c>
      <c r="R29" s="327">
        <f>'Forside og oppsummering'!$E$23</f>
        <v>0</v>
      </c>
      <c r="S29" s="328" t="str">
        <f t="shared" si="3"/>
        <v>2.</v>
      </c>
      <c r="T29" s="328" t="str">
        <f t="shared" si="4"/>
        <v>Kompetansetiltak (grunn-, videre- og etterutdanning)</v>
      </c>
      <c r="U29" s="325" t="str">
        <f t="shared" si="5"/>
        <v>2.4.</v>
      </c>
      <c r="V29" s="325" t="str">
        <f t="shared" si="6"/>
        <v>Videreutdanning og mastergradutdanning (påbygg bachelorutdanning)</v>
      </c>
      <c r="W29" s="325" t="str">
        <f t="shared" si="7"/>
        <v>2.4a</v>
      </c>
      <c r="X29" s="325" t="str">
        <f t="shared" si="8"/>
        <v>Psykisk helsearbeid og rusarbeid</v>
      </c>
      <c r="Y29" s="325" t="b">
        <f t="shared" si="9"/>
        <v>0</v>
      </c>
      <c r="Z29" s="314" t="b">
        <f t="shared" si="10"/>
        <v>0</v>
      </c>
      <c r="AA29" s="314">
        <f t="shared" si="11"/>
        <v>3</v>
      </c>
      <c r="AC29" s="322">
        <f t="shared" si="36"/>
        <v>22</v>
      </c>
      <c r="AD29" s="322" t="str">
        <f t="shared" si="37"/>
        <v/>
      </c>
      <c r="AE29" s="344">
        <v>0</v>
      </c>
      <c r="AF29" s="344" t="str">
        <v>2.</v>
      </c>
      <c r="AG29" s="344" t="str">
        <v>Kompetansetiltak (grunn-, videre- og etterutdanning)</v>
      </c>
      <c r="AH29" s="344" t="str">
        <v>2.2.</v>
      </c>
      <c r="AI29" s="344" t="str">
        <v>Fagskoleutdanning</v>
      </c>
      <c r="AJ29" s="344" t="str">
        <v>2.2d</v>
      </c>
      <c r="AK29" s="344" t="str">
        <v>Kreftomsorg/lindrende behandling</v>
      </c>
      <c r="AL29" s="344" t="b">
        <v>0</v>
      </c>
      <c r="AM29" s="344" cm="1">
        <f t="array" ref="AM29">IF(AND(NOT($AC29=FALSE),NOT(AM$2=FALSE)),INDEX('Kompetansetilskudd og BPA'!$A$1:$R$148,$AC29,AM$2),"")</f>
        <v>0</v>
      </c>
      <c r="AN29" s="344" cm="1">
        <f t="array" ref="AN29">IF(AND(NOT($AC29=FALSE),NOT(AN$2=FALSE)),INDEX('Kompetansetilskudd og BPA'!$A$1:$R$148,$AC29,IF($AF29="3.",AN$4,AN$2)),"")</f>
        <v>0</v>
      </c>
      <c r="AO29" s="344" t="str" cm="1">
        <f t="array" ref="AO29">IF(AND(NOT($AC29=FALSE),NOT(AO$2=FALSE)),INDEX('Kompetansetilskudd og BPA'!$A$1:$R$148,$AC29,IF($AF29="3.",AO$4,AO$2)),"")</f>
        <v/>
      </c>
      <c r="AP29" s="344" cm="1">
        <f t="array" ref="AP29">IF(AND(NOT($AC29=FALSE),NOT(AP$2=FALSE)),INDEX('Kompetansetilskudd og BPA'!$A$1:$R$148,$AC29,IF($AF29="3.",AP$4,AP$2)),"")</f>
        <v>0</v>
      </c>
      <c r="AQ29" s="344" cm="1">
        <f t="array" ref="AQ29">IF(AND(NOT($AC29=FALSE),NOT(AQ$2=FALSE)),INDEX('Kompetansetilskudd og BPA'!$A$1:$R$148,$AC29,IF($AF29="3.",AQ$4,AQ$2)),"")</f>
        <v>0</v>
      </c>
      <c r="AR29" s="344" cm="1">
        <f t="array" ref="AR29">IF(AND(NOT($AC29=FALSE),NOT(AR$2=FALSE)),INDEX('Kompetansetilskudd og BPA'!$A$1:$R$148,$AC29,IF($AF29="3.",AR$4,AR$2)),"")</f>
        <v>0</v>
      </c>
      <c r="AS29" s="344" t="str" cm="1">
        <f t="array" ref="AS29">IF(AND(NOT($AC29=FALSE),NOT(AS$2=FALSE)),INDEX('Kompetansetilskudd og BPA'!$A$1:$R$148,$AC29,IF($AF29="3.",AS$4,AS$2)),"")</f>
        <v/>
      </c>
      <c r="AT29" s="344" cm="1">
        <f t="array" ref="AT29">IF(AND(NOT($AC29=FALSE),NOT(AT$2=FALSE)),INDEX('Kompetansetilskudd og BPA'!$A$1:$R$148,$AC29,IF($AF29="3.",AT$4,AT$2)),"")</f>
        <v>0</v>
      </c>
      <c r="AU29" s="344" cm="1">
        <f t="array" ref="AU29">IF(AND(NOT($AC29=FALSE),NOT(AU$2=FALSE)),INDEX('Kompetansetilskudd og BPA'!$A$1:$R$148,$AC29,IF($AF29="3.",AU$4,AU$2)),"")</f>
        <v>0</v>
      </c>
      <c r="AV29" s="344" t="str" cm="1">
        <f t="array" ref="AV29">IF(AND(NOT(AV$2=FALSE),NOT(AD29="")),INDEX('Kompetansetilskudd og BPA'!$A$1:$R$148,$AD29,AV$2),"")</f>
        <v/>
      </c>
      <c r="AW29" s="344">
        <v>3</v>
      </c>
      <c r="AX29" s="345">
        <v>0</v>
      </c>
      <c r="AY29" s="345" t="str">
        <v>Kompetansetiltak (grunn-, videre- og etterutdanning)</v>
      </c>
      <c r="AZ29" s="345" t="str">
        <v>Fagskoleutdanning</v>
      </c>
      <c r="BA29" s="345" t="str">
        <v>2.2d</v>
      </c>
      <c r="BB29" s="345" t="str">
        <v>Kreftomsorg/lindrende behandling</v>
      </c>
      <c r="BC29" s="345">
        <v>0</v>
      </c>
      <c r="BD29" s="345">
        <v>0</v>
      </c>
      <c r="BE29" s="345">
        <v>0</v>
      </c>
      <c r="BF29" s="345">
        <v>0</v>
      </c>
      <c r="BG29" s="345">
        <v>0</v>
      </c>
      <c r="BH29" s="345">
        <v>0</v>
      </c>
      <c r="BI29" s="345">
        <v>0</v>
      </c>
      <c r="BJ29" s="345" t="str">
        <v/>
      </c>
      <c r="BK29" s="345">
        <v>3</v>
      </c>
      <c r="BL29" s="345"/>
      <c r="BM29" s="345"/>
      <c r="BN29" s="345"/>
      <c r="BO29" s="376" t="b">
        <f t="shared" si="35"/>
        <v>1</v>
      </c>
      <c r="BQ29" s="388">
        <v>0</v>
      </c>
      <c r="BR29" s="388" t="str">
        <v>P1.3c</v>
      </c>
      <c r="BS29" s="388" t="str">
        <v>Aktivitets- og fremdriftsplan for året dere søker tilskudd</v>
      </c>
      <c r="BT29" s="388"/>
      <c r="BU29" s="388"/>
      <c r="BV29" s="388"/>
      <c r="BW29" s="388"/>
      <c r="BX29" s="388"/>
      <c r="BY29" s="388"/>
      <c r="BZ29" s="388"/>
      <c r="CA29" s="388">
        <v>0</v>
      </c>
      <c r="CB29" s="394" t="b">
        <f t="shared" si="28"/>
        <v>0</v>
      </c>
      <c r="CC29" s="394" t="b">
        <f t="shared" si="29"/>
        <v>0</v>
      </c>
      <c r="CD29" s="376" t="b">
        <f t="shared" si="20"/>
        <v>1</v>
      </c>
      <c r="CE29" s="394" t="b">
        <f t="shared" si="33"/>
        <v>0</v>
      </c>
      <c r="CF29" s="394">
        <f t="shared" si="34"/>
        <v>4</v>
      </c>
      <c r="CG29" s="405">
        <f>'Forside og oppsummering'!$E$23</f>
        <v>0</v>
      </c>
      <c r="CH29" s="349" t="s">
        <v>218</v>
      </c>
      <c r="CI29" s="405" t="str">
        <f t="shared" si="30"/>
        <v>Prosjektbeskrivelse: Innovasjonsprosjekt 1</v>
      </c>
      <c r="CJ29" s="405" t="str">
        <f t="shared" si="31"/>
        <v>P1.3c</v>
      </c>
      <c r="CK29" s="405" t="str">
        <f t="shared" si="32"/>
        <v>Aktivitets- og fremdriftsplan for året dere søker tilskudd</v>
      </c>
      <c r="CL29" s="403">
        <v>0</v>
      </c>
      <c r="CM29" s="403">
        <v>0</v>
      </c>
      <c r="CN29" s="403">
        <v>0</v>
      </c>
      <c r="CO29" s="403">
        <v>0</v>
      </c>
      <c r="CP29" s="403">
        <v>0</v>
      </c>
      <c r="CQ29" s="403">
        <v>0</v>
      </c>
      <c r="CR29" s="403">
        <v>0</v>
      </c>
      <c r="CS29" s="403">
        <v>0</v>
      </c>
      <c r="CT29" s="403">
        <f t="shared" si="15"/>
        <v>4</v>
      </c>
      <c r="DI29" s="343">
        <v>0</v>
      </c>
      <c r="DJ29" s="343" t="str">
        <v>Kompetansetiltak (grunn-, videre- og etterutdanning)</v>
      </c>
      <c r="DK29" s="343" t="str">
        <v>Fagskoleutdanning</v>
      </c>
      <c r="DL29" s="343" t="str">
        <v>2.2d</v>
      </c>
      <c r="DM29" s="343" t="str">
        <v>Kreftomsorg/lindrende behandling</v>
      </c>
      <c r="DN29" s="343">
        <v>0</v>
      </c>
      <c r="DO29" s="343">
        <v>0</v>
      </c>
      <c r="DP29" s="343">
        <v>0</v>
      </c>
      <c r="DQ29" s="343">
        <v>0</v>
      </c>
      <c r="DR29" s="343">
        <v>0</v>
      </c>
      <c r="DS29" s="343">
        <v>0</v>
      </c>
      <c r="DT29" s="343">
        <v>0</v>
      </c>
      <c r="DU29" s="343" t="str">
        <v/>
      </c>
      <c r="DV29" s="343">
        <v>3</v>
      </c>
    </row>
    <row r="30" spans="5:126" x14ac:dyDescent="0.35">
      <c r="E30" s="317">
        <v>0</v>
      </c>
      <c r="F30" s="317">
        <v>0</v>
      </c>
      <c r="G30" s="317">
        <v>0</v>
      </c>
      <c r="H30" s="317">
        <v>0</v>
      </c>
      <c r="I30" s="312" t="b">
        <f>IF(H30='Kompetansetilskudd og BPA'!$E$12,4,IF(E30=0,IF(F30=0,IF(G30=0,FALSE,3),2),1))</f>
        <v>0</v>
      </c>
      <c r="J30" s="312" t="b">
        <f t="shared" si="1"/>
        <v>0</v>
      </c>
      <c r="K30" s="312" t="b">
        <f t="shared" si="2"/>
        <v>0</v>
      </c>
      <c r="L30" s="320">
        <v>3</v>
      </c>
      <c r="M30" s="320" t="str">
        <v>2.3i</v>
      </c>
      <c r="N30" s="320" t="str">
        <v>Annen bachelorutdanning</v>
      </c>
      <c r="O30" s="320">
        <v>3</v>
      </c>
      <c r="P30" s="320" t="str">
        <v>2.4b</v>
      </c>
      <c r="Q30" s="320" t="str">
        <v>Tverrfaglig videreutdanning i psykososialt arbeid med barn og unge</v>
      </c>
      <c r="R30" s="327">
        <f>'Forside og oppsummering'!$E$23</f>
        <v>0</v>
      </c>
      <c r="S30" s="328" t="str">
        <f t="shared" si="3"/>
        <v>2.</v>
      </c>
      <c r="T30" s="328" t="str">
        <f t="shared" si="4"/>
        <v>Kompetansetiltak (grunn-, videre- og etterutdanning)</v>
      </c>
      <c r="U30" s="325" t="str">
        <f t="shared" si="5"/>
        <v>2.4.</v>
      </c>
      <c r="V30" s="325" t="str">
        <f t="shared" si="6"/>
        <v>Videreutdanning og mastergradutdanning (påbygg bachelorutdanning)</v>
      </c>
      <c r="W30" s="325" t="str">
        <f t="shared" si="7"/>
        <v>2.4b</v>
      </c>
      <c r="X30" s="325" t="str">
        <f t="shared" si="8"/>
        <v>Tverrfaglig videreutdanning i psykososialt arbeid med barn og unge</v>
      </c>
      <c r="Y30" s="325" t="b">
        <f t="shared" si="9"/>
        <v>0</v>
      </c>
      <c r="Z30" s="314" t="b">
        <f t="shared" si="10"/>
        <v>0</v>
      </c>
      <c r="AA30" s="314">
        <f t="shared" si="11"/>
        <v>3</v>
      </c>
      <c r="AC30" s="322">
        <f t="shared" si="36"/>
        <v>23</v>
      </c>
      <c r="AD30" s="322" t="str">
        <f t="shared" si="37"/>
        <v/>
      </c>
      <c r="AE30" s="344">
        <v>0</v>
      </c>
      <c r="AF30" s="344" t="str">
        <v>2.</v>
      </c>
      <c r="AG30" s="344" t="str">
        <v>Kompetansetiltak (grunn-, videre- og etterutdanning)</v>
      </c>
      <c r="AH30" s="344" t="str">
        <v>2.2.</v>
      </c>
      <c r="AI30" s="344" t="str">
        <v>Fagskoleutdanning</v>
      </c>
      <c r="AJ30" s="344" t="str">
        <v>2.2e</v>
      </c>
      <c r="AK30" s="344" t="str">
        <v>Veiledning</v>
      </c>
      <c r="AL30" s="344" t="b">
        <v>0</v>
      </c>
      <c r="AM30" s="344" cm="1">
        <f t="array" ref="AM30">IF(AND(NOT($AC30=FALSE),NOT(AM$2=FALSE)),INDEX('Kompetansetilskudd og BPA'!$A$1:$R$148,$AC30,AM$2),"")</f>
        <v>0</v>
      </c>
      <c r="AN30" s="344" cm="1">
        <f t="array" ref="AN30">IF(AND(NOT($AC30=FALSE),NOT(AN$2=FALSE)),INDEX('Kompetansetilskudd og BPA'!$A$1:$R$148,$AC30,IF($AF30="3.",AN$4,AN$2)),"")</f>
        <v>0</v>
      </c>
      <c r="AO30" s="344" t="str" cm="1">
        <f t="array" ref="AO30">IF(AND(NOT($AC30=FALSE),NOT(AO$2=FALSE)),INDEX('Kompetansetilskudd og BPA'!$A$1:$R$148,$AC30,IF($AF30="3.",AO$4,AO$2)),"")</f>
        <v/>
      </c>
      <c r="AP30" s="344" cm="1">
        <f t="array" ref="AP30">IF(AND(NOT($AC30=FALSE),NOT(AP$2=FALSE)),INDEX('Kompetansetilskudd og BPA'!$A$1:$R$148,$AC30,IF($AF30="3.",AP$4,AP$2)),"")</f>
        <v>0</v>
      </c>
      <c r="AQ30" s="344" cm="1">
        <f t="array" ref="AQ30">IF(AND(NOT($AC30=FALSE),NOT(AQ$2=FALSE)),INDEX('Kompetansetilskudd og BPA'!$A$1:$R$148,$AC30,IF($AF30="3.",AQ$4,AQ$2)),"")</f>
        <v>0</v>
      </c>
      <c r="AR30" s="344" cm="1">
        <f t="array" ref="AR30">IF(AND(NOT($AC30=FALSE),NOT(AR$2=FALSE)),INDEX('Kompetansetilskudd og BPA'!$A$1:$R$148,$AC30,IF($AF30="3.",AR$4,AR$2)),"")</f>
        <v>0</v>
      </c>
      <c r="AS30" s="344" t="str" cm="1">
        <f t="array" ref="AS30">IF(AND(NOT($AC30=FALSE),NOT(AS$2=FALSE)),INDEX('Kompetansetilskudd og BPA'!$A$1:$R$148,$AC30,IF($AF30="3.",AS$4,AS$2)),"")</f>
        <v/>
      </c>
      <c r="AT30" s="344" cm="1">
        <f t="array" ref="AT30">IF(AND(NOT($AC30=FALSE),NOT(AT$2=FALSE)),INDEX('Kompetansetilskudd og BPA'!$A$1:$R$148,$AC30,IF($AF30="3.",AT$4,AT$2)),"")</f>
        <v>0</v>
      </c>
      <c r="AU30" s="344" cm="1">
        <f t="array" ref="AU30">IF(AND(NOT($AC30=FALSE),NOT(AU$2=FALSE)),INDEX('Kompetansetilskudd og BPA'!$A$1:$R$148,$AC30,IF($AF30="3.",AU$4,AU$2)),"")</f>
        <v>0</v>
      </c>
      <c r="AV30" s="344" t="str" cm="1">
        <f t="array" ref="AV30">IF(AND(NOT(AV$2=FALSE),NOT(AD30="")),INDEX('Kompetansetilskudd og BPA'!$A$1:$R$148,$AD30,AV$2),"")</f>
        <v/>
      </c>
      <c r="AW30" s="344">
        <v>3</v>
      </c>
      <c r="AX30" s="345">
        <v>0</v>
      </c>
      <c r="AY30" s="345" t="str">
        <v>Kompetansetiltak (grunn-, videre- og etterutdanning)</v>
      </c>
      <c r="AZ30" s="345" t="str">
        <v>Fagskoleutdanning</v>
      </c>
      <c r="BA30" s="345" t="str">
        <v>2.2e</v>
      </c>
      <c r="BB30" s="345" t="str">
        <v>Veiledning</v>
      </c>
      <c r="BC30" s="345">
        <v>0</v>
      </c>
      <c r="BD30" s="345">
        <v>0</v>
      </c>
      <c r="BE30" s="345">
        <v>0</v>
      </c>
      <c r="BF30" s="345">
        <v>0</v>
      </c>
      <c r="BG30" s="345">
        <v>0</v>
      </c>
      <c r="BH30" s="345">
        <v>0</v>
      </c>
      <c r="BI30" s="345">
        <v>0</v>
      </c>
      <c r="BJ30" s="345" t="str">
        <v/>
      </c>
      <c r="BK30" s="345">
        <v>3</v>
      </c>
      <c r="BL30" s="345"/>
      <c r="BM30" s="345"/>
      <c r="BN30" s="345"/>
      <c r="BO30" s="376" t="b">
        <f t="shared" si="35"/>
        <v>1</v>
      </c>
      <c r="BQ30" s="388">
        <v>0</v>
      </c>
      <c r="BR30" s="388">
        <v>0</v>
      </c>
      <c r="BS30" s="388" t="str">
        <v>Sett inn de viktigste aktivitetene for å nå målene for innovasjonsprosjektet og angi gjerne måned for gjennomføring</v>
      </c>
      <c r="BT30" s="388"/>
      <c r="BU30" s="388"/>
      <c r="BV30" s="388"/>
      <c r="BW30" s="388"/>
      <c r="BX30" s="388"/>
      <c r="BY30" s="388"/>
      <c r="BZ30" s="388"/>
      <c r="CA30" s="388">
        <v>0</v>
      </c>
      <c r="CB30" s="394" t="b">
        <f t="shared" si="28"/>
        <v>0</v>
      </c>
      <c r="CC30" s="394" t="b">
        <f t="shared" si="29"/>
        <v>1</v>
      </c>
      <c r="CD30" s="376" t="b">
        <f t="shared" si="20"/>
        <v>1</v>
      </c>
      <c r="CE30" s="394" t="b">
        <f t="shared" si="33"/>
        <v>0</v>
      </c>
      <c r="CF30" s="394">
        <f t="shared" si="34"/>
        <v>4</v>
      </c>
      <c r="CG30" s="405">
        <f>'Forside og oppsummering'!$E$23</f>
        <v>0</v>
      </c>
      <c r="CH30" s="349" t="s">
        <v>218</v>
      </c>
      <c r="CI30" s="405" t="str">
        <f t="shared" si="30"/>
        <v>Prosjektbeskrivelse: Innovasjonsprosjekt 1</v>
      </c>
      <c r="CJ30" s="405">
        <f t="shared" si="31"/>
        <v>0</v>
      </c>
      <c r="CK30" s="405" t="str">
        <f t="shared" si="32"/>
        <v>Sett inn de viktigste aktivitetene for å nå målene for innovasjonsprosjektet og angi gjerne måned for gjennomføring</v>
      </c>
      <c r="CL30" s="403">
        <v>0</v>
      </c>
      <c r="CM30" s="403">
        <v>0</v>
      </c>
      <c r="CN30" s="403">
        <v>0</v>
      </c>
      <c r="CO30" s="403">
        <v>0</v>
      </c>
      <c r="CP30" s="403">
        <v>0</v>
      </c>
      <c r="CQ30" s="403">
        <v>0</v>
      </c>
      <c r="CR30" s="403">
        <v>0</v>
      </c>
      <c r="CS30" s="403">
        <v>0</v>
      </c>
      <c r="CT30" s="403">
        <f t="shared" si="15"/>
        <v>4</v>
      </c>
      <c r="DI30" s="343">
        <v>0</v>
      </c>
      <c r="DJ30" s="343" t="str">
        <v>Kompetansetiltak (grunn-, videre- og etterutdanning)</v>
      </c>
      <c r="DK30" s="343" t="str">
        <v>Fagskoleutdanning</v>
      </c>
      <c r="DL30" s="343" t="str">
        <v>2.2e</v>
      </c>
      <c r="DM30" s="343" t="str">
        <v>Veiledning</v>
      </c>
      <c r="DN30" s="343">
        <v>0</v>
      </c>
      <c r="DO30" s="343">
        <v>0</v>
      </c>
      <c r="DP30" s="343">
        <v>0</v>
      </c>
      <c r="DQ30" s="343">
        <v>0</v>
      </c>
      <c r="DR30" s="343">
        <v>0</v>
      </c>
      <c r="DS30" s="343">
        <v>0</v>
      </c>
      <c r="DT30" s="343">
        <v>0</v>
      </c>
      <c r="DU30" s="343" t="str">
        <v/>
      </c>
      <c r="DV30" s="343">
        <v>3</v>
      </c>
    </row>
    <row r="31" spans="5:126" x14ac:dyDescent="0.35">
      <c r="E31" s="317">
        <v>0</v>
      </c>
      <c r="F31" s="317" t="str">
        <v>2.3.</v>
      </c>
      <c r="G31" s="317" t="str">
        <v>Bachelorutdanning helse- og sosialfag</v>
      </c>
      <c r="H31" s="317">
        <v>0</v>
      </c>
      <c r="I31" s="312">
        <f>IF(H31='Kompetansetilskudd og BPA'!$E$12,4,IF(E31=0,IF(F31=0,IF(G31=0,FALSE,3),2),1))</f>
        <v>2</v>
      </c>
      <c r="J31" s="312" t="str">
        <f t="shared" si="1"/>
        <v>2.3.</v>
      </c>
      <c r="K31" s="312" t="str">
        <f t="shared" si="2"/>
        <v>Bachelorutdanning helse- og sosialfag</v>
      </c>
      <c r="L31" s="320">
        <v>4</v>
      </c>
      <c r="M31" s="320" t="str">
        <v>2.3j</v>
      </c>
      <c r="N31" s="320" t="str">
        <v>Merknader
Nærmere om hvilken annen utdanning
Forsøk å skrive mindre enn 100 ord</v>
      </c>
      <c r="O31" s="320">
        <v>3</v>
      </c>
      <c r="P31" s="320" t="str">
        <v>2.4c</v>
      </c>
      <c r="Q31" s="320" t="str">
        <v>Eldreomsorg/demens</v>
      </c>
      <c r="R31" s="327">
        <f>'Forside og oppsummering'!$E$23</f>
        <v>0</v>
      </c>
      <c r="S31" s="328" t="str">
        <f t="shared" si="3"/>
        <v>2.</v>
      </c>
      <c r="T31" s="328" t="str">
        <f t="shared" si="4"/>
        <v>Kompetansetiltak (grunn-, videre- og etterutdanning)</v>
      </c>
      <c r="U31" s="325" t="str">
        <f t="shared" si="5"/>
        <v>2.4.</v>
      </c>
      <c r="V31" s="325" t="str">
        <f t="shared" si="6"/>
        <v>Videreutdanning og mastergradutdanning (påbygg bachelorutdanning)</v>
      </c>
      <c r="W31" s="325" t="str">
        <f t="shared" si="7"/>
        <v>2.4c</v>
      </c>
      <c r="X31" s="325" t="str">
        <f t="shared" si="8"/>
        <v>Eldreomsorg/demens</v>
      </c>
      <c r="Y31" s="325" t="b">
        <f t="shared" si="9"/>
        <v>0</v>
      </c>
      <c r="Z31" s="314" t="b">
        <f t="shared" si="10"/>
        <v>0</v>
      </c>
      <c r="AA31" s="314">
        <f t="shared" si="11"/>
        <v>3</v>
      </c>
      <c r="AC31" s="322">
        <f t="shared" si="36"/>
        <v>24</v>
      </c>
      <c r="AD31" s="322">
        <f t="shared" si="37"/>
        <v>27</v>
      </c>
      <c r="AE31" s="344">
        <v>0</v>
      </c>
      <c r="AF31" s="344" t="str">
        <v>2.</v>
      </c>
      <c r="AG31" s="344" t="str">
        <v>Kompetansetiltak (grunn-, videre- og etterutdanning)</v>
      </c>
      <c r="AH31" s="344" t="str">
        <v>2.2.</v>
      </c>
      <c r="AI31" s="344" t="str">
        <v>Fagskoleutdanning</v>
      </c>
      <c r="AJ31" s="344" t="str">
        <v>2.2f</v>
      </c>
      <c r="AK31" s="344" t="str">
        <v>Annen fagskoleutdanning</v>
      </c>
      <c r="AL31" s="344" t="str">
        <v>2.2g</v>
      </c>
      <c r="AM31" s="344" cm="1">
        <f t="array" ref="AM31">IF(AND(NOT($AC31=FALSE),NOT(AM$2=FALSE)),INDEX('Kompetansetilskudd og BPA'!$A$1:$R$148,$AC31,AM$2),"")</f>
        <v>0</v>
      </c>
      <c r="AN31" s="344" cm="1">
        <f t="array" ref="AN31">IF(AND(NOT($AC31=FALSE),NOT(AN$2=FALSE)),INDEX('Kompetansetilskudd og BPA'!$A$1:$R$148,$AC31,IF($AF31="3.",AN$4,AN$2)),"")</f>
        <v>0</v>
      </c>
      <c r="AO31" s="344" t="str" cm="1">
        <f t="array" ref="AO31">IF(AND(NOT($AC31=FALSE),NOT(AO$2=FALSE)),INDEX('Kompetansetilskudd og BPA'!$A$1:$R$148,$AC31,IF($AF31="3.",AO$4,AO$2)),"")</f>
        <v/>
      </c>
      <c r="AP31" s="344" cm="1">
        <f t="array" ref="AP31">IF(AND(NOT($AC31=FALSE),NOT(AP$2=FALSE)),INDEX('Kompetansetilskudd og BPA'!$A$1:$R$148,$AC31,IF($AF31="3.",AP$4,AP$2)),"")</f>
        <v>0</v>
      </c>
      <c r="AQ31" s="344" cm="1">
        <f t="array" ref="AQ31">IF(AND(NOT($AC31=FALSE),NOT(AQ$2=FALSE)),INDEX('Kompetansetilskudd og BPA'!$A$1:$R$148,$AC31,IF($AF31="3.",AQ$4,AQ$2)),"")</f>
        <v>0</v>
      </c>
      <c r="AR31" s="344" cm="1">
        <f t="array" ref="AR31">IF(AND(NOT($AC31=FALSE),NOT(AR$2=FALSE)),INDEX('Kompetansetilskudd og BPA'!$A$1:$R$148,$AC31,IF($AF31="3.",AR$4,AR$2)),"")</f>
        <v>0</v>
      </c>
      <c r="AS31" s="344" t="str" cm="1">
        <f t="array" ref="AS31">IF(AND(NOT($AC31=FALSE),NOT(AS$2=FALSE)),INDEX('Kompetansetilskudd og BPA'!$A$1:$R$148,$AC31,IF($AF31="3.",AS$4,AS$2)),"")</f>
        <v/>
      </c>
      <c r="AT31" s="344" cm="1">
        <f t="array" ref="AT31">IF(AND(NOT($AC31=FALSE),NOT(AT$2=FALSE)),INDEX('Kompetansetilskudd og BPA'!$A$1:$R$148,$AC31,IF($AF31="3.",AT$4,AT$2)),"")</f>
        <v>0</v>
      </c>
      <c r="AU31" s="344" cm="1">
        <f t="array" ref="AU31">IF(AND(NOT($AC31=FALSE),NOT(AU$2=FALSE)),INDEX('Kompetansetilskudd og BPA'!$A$1:$R$148,$AC31,IF($AF31="3.",AU$4,AU$2)),"")</f>
        <v>0</v>
      </c>
      <c r="AV31" s="344" cm="1">
        <f t="array" ref="AV31">IF(AND(NOT(AV$2=FALSE),NOT(AD31="")),INDEX('Kompetansetilskudd og BPA'!$A$1:$R$148,$AD31,AV$2),"")</f>
        <v>0</v>
      </c>
      <c r="AW31" s="344">
        <v>3</v>
      </c>
      <c r="AX31" s="345">
        <v>0</v>
      </c>
      <c r="AY31" s="345" t="str">
        <v>Kompetansetiltak (grunn-, videre- og etterutdanning)</v>
      </c>
      <c r="AZ31" s="345" t="str">
        <v>Fagskoleutdanning</v>
      </c>
      <c r="BA31" s="345" t="str">
        <v>2.2f</v>
      </c>
      <c r="BB31" s="345" t="str">
        <v>Annen fagskoleutdanning</v>
      </c>
      <c r="BC31" s="345">
        <v>0</v>
      </c>
      <c r="BD31" s="345">
        <v>0</v>
      </c>
      <c r="BE31" s="345">
        <v>0</v>
      </c>
      <c r="BF31" s="345">
        <v>0</v>
      </c>
      <c r="BG31" s="345">
        <v>0</v>
      </c>
      <c r="BH31" s="345">
        <v>0</v>
      </c>
      <c r="BI31" s="345">
        <v>0</v>
      </c>
      <c r="BJ31" s="345">
        <v>0</v>
      </c>
      <c r="BK31" s="345">
        <v>3</v>
      </c>
      <c r="BL31" s="345"/>
      <c r="BM31" s="345"/>
      <c r="BN31" s="345"/>
      <c r="BO31" s="376" t="b">
        <f t="shared" si="35"/>
        <v>1</v>
      </c>
      <c r="BQ31" s="388">
        <v>0</v>
      </c>
      <c r="BR31" s="388" t="str">
        <v>P1.3d</v>
      </c>
      <c r="BS31" s="388" t="str">
        <v>Metoder kunnskap eller erfaring</v>
      </c>
      <c r="BT31" s="388"/>
      <c r="BU31" s="388"/>
      <c r="BV31" s="388"/>
      <c r="BW31" s="388"/>
      <c r="BX31" s="388"/>
      <c r="BY31" s="388"/>
      <c r="BZ31" s="388"/>
      <c r="CA31" s="388">
        <v>0</v>
      </c>
      <c r="CB31" s="394" t="b">
        <f t="shared" si="28"/>
        <v>0</v>
      </c>
      <c r="CC31" s="394" t="b">
        <f t="shared" si="29"/>
        <v>0</v>
      </c>
      <c r="CD31" s="376" t="b">
        <f t="shared" si="20"/>
        <v>1</v>
      </c>
      <c r="CE31" s="394" t="b">
        <f t="shared" si="33"/>
        <v>0</v>
      </c>
      <c r="CF31" s="394">
        <f t="shared" si="34"/>
        <v>4</v>
      </c>
      <c r="CG31" s="405">
        <f>'Forside og oppsummering'!$E$23</f>
        <v>0</v>
      </c>
      <c r="CH31" s="349" t="s">
        <v>218</v>
      </c>
      <c r="CI31" s="405" t="str">
        <f t="shared" si="30"/>
        <v>Prosjektbeskrivelse: Innovasjonsprosjekt 1</v>
      </c>
      <c r="CJ31" s="405" t="str">
        <f t="shared" si="31"/>
        <v>P1.3d</v>
      </c>
      <c r="CK31" s="405" t="str">
        <f t="shared" si="32"/>
        <v>Metoder kunnskap eller erfaring</v>
      </c>
      <c r="CL31" s="403">
        <v>0</v>
      </c>
      <c r="CM31" s="403">
        <v>0</v>
      </c>
      <c r="CN31" s="403">
        <v>0</v>
      </c>
      <c r="CO31" s="403">
        <v>0</v>
      </c>
      <c r="CP31" s="403">
        <v>0</v>
      </c>
      <c r="CQ31" s="403">
        <v>0</v>
      </c>
      <c r="CR31" s="403">
        <v>0</v>
      </c>
      <c r="CS31" s="403">
        <v>0</v>
      </c>
      <c r="CT31" s="403">
        <f t="shared" si="15"/>
        <v>4</v>
      </c>
      <c r="DI31" s="343">
        <v>0</v>
      </c>
      <c r="DJ31" s="343" t="str">
        <v>Kompetansetiltak (grunn-, videre- og etterutdanning)</v>
      </c>
      <c r="DK31" s="343" t="str">
        <v>Fagskoleutdanning</v>
      </c>
      <c r="DL31" s="343" t="str">
        <v>2.2f</v>
      </c>
      <c r="DM31" s="343" t="str">
        <v>Annen fagskoleutdanning</v>
      </c>
      <c r="DN31" s="343">
        <v>0</v>
      </c>
      <c r="DO31" s="343">
        <v>0</v>
      </c>
      <c r="DP31" s="343">
        <v>0</v>
      </c>
      <c r="DQ31" s="343">
        <v>0</v>
      </c>
      <c r="DR31" s="343">
        <v>0</v>
      </c>
      <c r="DS31" s="343">
        <v>0</v>
      </c>
      <c r="DT31" s="343">
        <v>0</v>
      </c>
      <c r="DU31" s="343">
        <v>0</v>
      </c>
      <c r="DV31" s="343">
        <v>3</v>
      </c>
    </row>
    <row r="32" spans="5:126" x14ac:dyDescent="0.35">
      <c r="E32" s="317">
        <v>0</v>
      </c>
      <c r="F32" s="317">
        <v>0</v>
      </c>
      <c r="G32" s="317">
        <v>0</v>
      </c>
      <c r="H32" s="317">
        <v>0</v>
      </c>
      <c r="I32" s="312" t="b">
        <f>IF(H32='Kompetansetilskudd og BPA'!$E$12,4,IF(E32=0,IF(F32=0,IF(G32=0,FALSE,3),2),1))</f>
        <v>0</v>
      </c>
      <c r="J32" s="312" t="b">
        <f t="shared" si="1"/>
        <v>0</v>
      </c>
      <c r="K32" s="312" t="b">
        <f t="shared" si="2"/>
        <v>0</v>
      </c>
      <c r="L32" s="320">
        <v>3</v>
      </c>
      <c r="M32" s="320" t="str">
        <v/>
      </c>
      <c r="N32" s="320">
        <v>0</v>
      </c>
      <c r="O32" s="320">
        <v>3</v>
      </c>
      <c r="P32" s="320" t="str">
        <v>2.4d</v>
      </c>
      <c r="Q32" s="320" t="str">
        <v>Kreftomsorg/lindrende pleie</v>
      </c>
      <c r="R32" s="327">
        <f>'Forside og oppsummering'!$E$23</f>
        <v>0</v>
      </c>
      <c r="S32" s="328" t="str">
        <f t="shared" si="3"/>
        <v>2.</v>
      </c>
      <c r="T32" s="328" t="str">
        <f t="shared" si="4"/>
        <v>Kompetansetiltak (grunn-, videre- og etterutdanning)</v>
      </c>
      <c r="U32" s="325" t="str">
        <f t="shared" si="5"/>
        <v>2.4.</v>
      </c>
      <c r="V32" s="325" t="str">
        <f t="shared" si="6"/>
        <v>Videreutdanning og mastergradutdanning (påbygg bachelorutdanning)</v>
      </c>
      <c r="W32" s="325" t="str">
        <f t="shared" si="7"/>
        <v>2.4d</v>
      </c>
      <c r="X32" s="325" t="str">
        <f t="shared" si="8"/>
        <v>Kreftomsorg/lindrende pleie</v>
      </c>
      <c r="Y32" s="325" t="b">
        <f t="shared" si="9"/>
        <v>0</v>
      </c>
      <c r="Z32" s="314" t="b">
        <f t="shared" si="10"/>
        <v>0</v>
      </c>
      <c r="AA32" s="314">
        <f t="shared" si="11"/>
        <v>3</v>
      </c>
      <c r="AC32" s="322">
        <f t="shared" si="36"/>
        <v>27</v>
      </c>
      <c r="AD32" s="322" t="str">
        <f t="shared" si="37"/>
        <v/>
      </c>
      <c r="AE32" s="344">
        <v>0</v>
      </c>
      <c r="AF32" s="344" t="str">
        <v>2.</v>
      </c>
      <c r="AG32" s="344" t="str">
        <v>Kompetansetiltak (grunn-, videre- og etterutdanning)</v>
      </c>
      <c r="AH32" s="344" t="str">
        <v>2.2.</v>
      </c>
      <c r="AI32" s="344" t="str">
        <v>Fagskoleutdanning</v>
      </c>
      <c r="AJ32" s="344" t="str">
        <v>2.2g</v>
      </c>
      <c r="AK32" s="344" t="str">
        <v>Annen fagskoleutdanning</v>
      </c>
      <c r="AL32" s="344" t="b">
        <v>0</v>
      </c>
      <c r="AM32" s="344" cm="1">
        <f t="array" ref="AM32">IF(AND(NOT($AC32=FALSE),NOT(AM$2=FALSE)),INDEX('Kompetansetilskudd og BPA'!$A$1:$R$148,$AC32,AM$2),"")</f>
        <v>0</v>
      </c>
      <c r="AN32" s="344" cm="1">
        <f t="array" ref="AN32">IF(AND(NOT($AC32=FALSE),NOT(AN$2=FALSE)),INDEX('Kompetansetilskudd og BPA'!$A$1:$R$148,$AC32,IF($AF32="3.",AN$4,AN$2)),"")</f>
        <v>0</v>
      </c>
      <c r="AO32" s="344" t="str" cm="1">
        <f t="array" ref="AO32">IF(AND(NOT($AC32=FALSE),NOT(AO$2=FALSE)),INDEX('Kompetansetilskudd og BPA'!$A$1:$R$148,$AC32,IF($AF32="3.",AO$4,AO$2)),"")</f>
        <v/>
      </c>
      <c r="AP32" s="344" cm="1">
        <f t="array" ref="AP32">IF(AND(NOT($AC32=FALSE),NOT(AP$2=FALSE)),INDEX('Kompetansetilskudd og BPA'!$A$1:$R$148,$AC32,IF($AF32="3.",AP$4,AP$2)),"")</f>
        <v>0</v>
      </c>
      <c r="AQ32" s="344" cm="1">
        <f t="array" ref="AQ32">IF(AND(NOT($AC32=FALSE),NOT(AQ$2=FALSE)),INDEX('Kompetansetilskudd og BPA'!$A$1:$R$148,$AC32,IF($AF32="3.",AQ$4,AQ$2)),"")</f>
        <v>0</v>
      </c>
      <c r="AR32" s="344" cm="1">
        <f t="array" ref="AR32">IF(AND(NOT($AC32=FALSE),NOT(AR$2=FALSE)),INDEX('Kompetansetilskudd og BPA'!$A$1:$R$148,$AC32,IF($AF32="3.",AR$4,AR$2)),"")</f>
        <v>0</v>
      </c>
      <c r="AS32" s="344" t="str" cm="1">
        <f t="array" ref="AS32">IF(AND(NOT($AC32=FALSE),NOT(AS$2=FALSE)),INDEX('Kompetansetilskudd og BPA'!$A$1:$R$148,$AC32,IF($AF32="3.",AS$4,AS$2)),"")</f>
        <v/>
      </c>
      <c r="AT32" s="344" cm="1">
        <f t="array" ref="AT32">IF(AND(NOT($AC32=FALSE),NOT(AT$2=FALSE)),INDEX('Kompetansetilskudd og BPA'!$A$1:$R$148,$AC32,IF($AF32="3.",AT$4,AT$2)),"")</f>
        <v>0</v>
      </c>
      <c r="AU32" s="344" cm="1">
        <f t="array" ref="AU32">IF(AND(NOT($AC32=FALSE),NOT(AU$2=FALSE)),INDEX('Kompetansetilskudd og BPA'!$A$1:$R$148,$AC32,IF($AF32="3.",AU$4,AU$2)),"")</f>
        <v>0</v>
      </c>
      <c r="AV32" s="344" t="str" cm="1">
        <f t="array" ref="AV32">IF(AND(NOT(AV$2=FALSE),NOT(AD32="")),INDEX('Kompetansetilskudd og BPA'!$A$1:$R$148,$AD32,AV$2),"")</f>
        <v/>
      </c>
      <c r="AW32" s="344">
        <v>5</v>
      </c>
      <c r="AX32" s="345">
        <v>0</v>
      </c>
      <c r="AY32" s="345" t="str">
        <v>Kompetansetiltak (grunn-, videre- og etterutdanning)</v>
      </c>
      <c r="AZ32" s="345" t="str">
        <v>Fagskoleutdanning</v>
      </c>
      <c r="BA32" s="345" t="str">
        <v>2.2g</v>
      </c>
      <c r="BB32" s="345" t="str">
        <v>Annen fagskoleutdanning</v>
      </c>
      <c r="BC32" s="345">
        <v>0</v>
      </c>
      <c r="BD32" s="345">
        <v>0</v>
      </c>
      <c r="BE32" s="345">
        <v>0</v>
      </c>
      <c r="BF32" s="345">
        <v>0</v>
      </c>
      <c r="BG32" s="345">
        <v>0</v>
      </c>
      <c r="BH32" s="345">
        <v>0</v>
      </c>
      <c r="BI32" s="345">
        <v>0</v>
      </c>
      <c r="BJ32" s="345" t="str">
        <v/>
      </c>
      <c r="BK32" s="345">
        <v>5</v>
      </c>
      <c r="BL32" s="345"/>
      <c r="BM32" s="345"/>
      <c r="BN32" s="345"/>
      <c r="BO32" s="376" t="b">
        <f t="shared" si="35"/>
        <v>1</v>
      </c>
      <c r="BQ32" s="388">
        <v>0</v>
      </c>
      <c r="BR32" s="388">
        <v>0</v>
      </c>
      <c r="BS32" s="388" t="str">
        <v>Beskriv hvilke teorier / faglige metoder dere benytter i innovasjonsprosjektet eller hvilken kunnskap/erfaring dere bygger på. Herunder metoder for brukermedvirkning</v>
      </c>
      <c r="BT32" s="388"/>
      <c r="BU32" s="388"/>
      <c r="BV32" s="388"/>
      <c r="BW32" s="388"/>
      <c r="BX32" s="388"/>
      <c r="BY32" s="388"/>
      <c r="BZ32" s="388"/>
      <c r="CA32" s="388">
        <v>0</v>
      </c>
      <c r="CB32" s="394" t="b">
        <f t="shared" si="28"/>
        <v>0</v>
      </c>
      <c r="CC32" s="394" t="b">
        <f t="shared" si="29"/>
        <v>1</v>
      </c>
      <c r="CD32" s="376" t="b">
        <f t="shared" si="20"/>
        <v>1</v>
      </c>
      <c r="CE32" s="394" t="b">
        <f t="shared" si="33"/>
        <v>0</v>
      </c>
      <c r="CF32" s="394">
        <f t="shared" si="34"/>
        <v>4</v>
      </c>
      <c r="CG32" s="405">
        <f>'Forside og oppsummering'!$E$23</f>
        <v>0</v>
      </c>
      <c r="CH32" s="349" t="s">
        <v>218</v>
      </c>
      <c r="CI32" s="405" t="str">
        <f t="shared" si="30"/>
        <v>Prosjektbeskrivelse: Innovasjonsprosjekt 1</v>
      </c>
      <c r="CJ32" s="405">
        <f t="shared" si="31"/>
        <v>0</v>
      </c>
      <c r="CK32" s="405" t="str">
        <f t="shared" si="32"/>
        <v>Beskriv hvilke teorier / faglige metoder dere benytter i innovasjonsprosjektet eller hvilken kunnskap/erfaring dere bygger på. Herunder metoder for brukermedvirkning</v>
      </c>
      <c r="CL32" s="403">
        <v>0</v>
      </c>
      <c r="CM32" s="403">
        <v>0</v>
      </c>
      <c r="CN32" s="403">
        <v>0</v>
      </c>
      <c r="CO32" s="403">
        <v>0</v>
      </c>
      <c r="CP32" s="403">
        <v>0</v>
      </c>
      <c r="CQ32" s="403">
        <v>0</v>
      </c>
      <c r="CR32" s="403">
        <v>0</v>
      </c>
      <c r="CS32" s="403">
        <v>0</v>
      </c>
      <c r="CT32" s="403">
        <f t="shared" si="15"/>
        <v>4</v>
      </c>
      <c r="DI32" s="343">
        <v>0</v>
      </c>
      <c r="DJ32" s="343" t="str">
        <v>Kompetansetiltak (grunn-, videre- og etterutdanning)</v>
      </c>
      <c r="DK32" s="343" t="str">
        <v>Fagskoleutdanning</v>
      </c>
      <c r="DL32" s="343" t="str">
        <v>2.2g</v>
      </c>
      <c r="DM32" s="343" t="str">
        <v>Annen fagskoleutdanning</v>
      </c>
      <c r="DN32" s="343">
        <v>0</v>
      </c>
      <c r="DO32" s="343">
        <v>0</v>
      </c>
      <c r="DP32" s="343">
        <v>0</v>
      </c>
      <c r="DQ32" s="343">
        <v>0</v>
      </c>
      <c r="DR32" s="343">
        <v>0</v>
      </c>
      <c r="DS32" s="343">
        <v>0</v>
      </c>
      <c r="DT32" s="343">
        <v>0</v>
      </c>
      <c r="DU32" s="343" t="str">
        <v/>
      </c>
      <c r="DV32" s="343">
        <v>5</v>
      </c>
    </row>
    <row r="33" spans="5:126" x14ac:dyDescent="0.35">
      <c r="E33" s="317">
        <v>0</v>
      </c>
      <c r="F33" s="317">
        <v>0</v>
      </c>
      <c r="G33" s="317">
        <v>0</v>
      </c>
      <c r="H33" s="317">
        <v>0</v>
      </c>
      <c r="I33" s="312" t="b">
        <f>IF(H33='Kompetansetilskudd og BPA'!$E$12,4,IF(E33=0,IF(F33=0,IF(G33=0,FALSE,3),2),1))</f>
        <v>0</v>
      </c>
      <c r="J33" s="312" t="b">
        <f t="shared" si="1"/>
        <v>0</v>
      </c>
      <c r="K33" s="312" t="b">
        <f t="shared" si="2"/>
        <v>0</v>
      </c>
      <c r="L33" s="320">
        <v>2</v>
      </c>
      <c r="M33" s="320" t="str">
        <v>2.4.</v>
      </c>
      <c r="N33" s="320" t="str">
        <v>Videreutdanning og mastergradutdanning (påbygg bachelorutdanning)</v>
      </c>
      <c r="O33" s="320">
        <v>3</v>
      </c>
      <c r="P33" s="320" t="str">
        <v>2.4e</v>
      </c>
      <c r="Q33" s="320" t="str">
        <v>Habilitering/rehabilitering</v>
      </c>
      <c r="R33" s="327">
        <f>'Forside og oppsummering'!$E$23</f>
        <v>0</v>
      </c>
      <c r="S33" s="328" t="str">
        <f t="shared" si="3"/>
        <v>2.</v>
      </c>
      <c r="T33" s="328" t="str">
        <f t="shared" si="4"/>
        <v>Kompetansetiltak (grunn-, videre- og etterutdanning)</v>
      </c>
      <c r="U33" s="325" t="str">
        <f t="shared" si="5"/>
        <v>2.4.</v>
      </c>
      <c r="V33" s="325" t="str">
        <f t="shared" si="6"/>
        <v>Videreutdanning og mastergradutdanning (påbygg bachelorutdanning)</v>
      </c>
      <c r="W33" s="325" t="str">
        <f t="shared" si="7"/>
        <v>2.4e</v>
      </c>
      <c r="X33" s="325" t="str">
        <f t="shared" si="8"/>
        <v>Habilitering/rehabilitering</v>
      </c>
      <c r="Y33" s="325" t="b">
        <f t="shared" si="9"/>
        <v>0</v>
      </c>
      <c r="Z33" s="314" t="b">
        <f t="shared" si="10"/>
        <v>0</v>
      </c>
      <c r="AA33" s="314">
        <f t="shared" si="11"/>
        <v>3</v>
      </c>
      <c r="AC33" s="322">
        <f t="shared" si="36"/>
        <v>29</v>
      </c>
      <c r="AD33" s="322" t="str">
        <f t="shared" si="37"/>
        <v/>
      </c>
      <c r="AE33" s="344">
        <v>0</v>
      </c>
      <c r="AF33" s="344" t="str">
        <v>2.</v>
      </c>
      <c r="AG33" s="344" t="str">
        <v>Kompetansetiltak (grunn-, videre- og etterutdanning)</v>
      </c>
      <c r="AH33" s="344" t="str">
        <v>2.3.</v>
      </c>
      <c r="AI33" s="344" t="str">
        <v>Bachelorutdanning helse- og sosialfag</v>
      </c>
      <c r="AJ33" s="344" t="str">
        <v>2.3.</v>
      </c>
      <c r="AK33" s="344" t="str">
        <v/>
      </c>
      <c r="AL33" s="344" t="b">
        <v>0</v>
      </c>
      <c r="AM33" s="344" cm="1">
        <f t="array" ref="AM33">IF(AND(NOT($AC33=FALSE),NOT(AM$2=FALSE)),INDEX('Kompetansetilskudd og BPA'!$A$1:$R$148,$AC33,AM$2),"")</f>
        <v>0</v>
      </c>
      <c r="AN33" s="344" cm="1">
        <f t="array" ref="AN33">IF(AND(NOT($AC33=FALSE),NOT(AN$2=FALSE)),INDEX('Kompetansetilskudd og BPA'!$A$1:$R$148,$AC33,IF($AF33="3.",AN$4,AN$2)),"")</f>
        <v>0</v>
      </c>
      <c r="AO33" s="344" t="str" cm="1">
        <f t="array" ref="AO33">IF(AND(NOT($AC33=FALSE),NOT(AO$2=FALSE)),INDEX('Kompetansetilskudd og BPA'!$A$1:$R$148,$AC33,IF($AF33="3.",AO$4,AO$2)),"")</f>
        <v/>
      </c>
      <c r="AP33" s="344" cm="1">
        <f t="array" ref="AP33">IF(AND(NOT($AC33=FALSE),NOT(AP$2=FALSE)),INDEX('Kompetansetilskudd og BPA'!$A$1:$R$148,$AC33,IF($AF33="3.",AP$4,AP$2)),"")</f>
        <v>0</v>
      </c>
      <c r="AQ33" s="344" cm="1">
        <f t="array" ref="AQ33">IF(AND(NOT($AC33=FALSE),NOT(AQ$2=FALSE)),INDEX('Kompetansetilskudd og BPA'!$A$1:$R$148,$AC33,IF($AF33="3.",AQ$4,AQ$2)),"")</f>
        <v>0</v>
      </c>
      <c r="AR33" s="344" cm="1">
        <f t="array" ref="AR33">IF(AND(NOT($AC33=FALSE),NOT(AR$2=FALSE)),INDEX('Kompetansetilskudd og BPA'!$A$1:$R$148,$AC33,IF($AF33="3.",AR$4,AR$2)),"")</f>
        <v>0</v>
      </c>
      <c r="AS33" s="344" t="str" cm="1">
        <f t="array" ref="AS33">IF(AND(NOT($AC33=FALSE),NOT(AS$2=FALSE)),INDEX('Kompetansetilskudd og BPA'!$A$1:$R$148,$AC33,IF($AF33="3.",AS$4,AS$2)),"")</f>
        <v/>
      </c>
      <c r="AT33" s="344" cm="1">
        <f t="array" ref="AT33">IF(AND(NOT($AC33=FALSE),NOT(AT$2=FALSE)),INDEX('Kompetansetilskudd og BPA'!$A$1:$R$148,$AC33,IF($AF33="3.",AT$4,AT$2)),"")</f>
        <v>0</v>
      </c>
      <c r="AU33" s="344" cm="1">
        <f t="array" ref="AU33">IF(AND(NOT($AC33=FALSE),NOT(AU$2=FALSE)),INDEX('Kompetansetilskudd og BPA'!$A$1:$R$148,$AC33,IF($AF33="3.",AU$4,AU$2)),"")</f>
        <v>0</v>
      </c>
      <c r="AV33" s="344" t="str" cm="1">
        <f t="array" ref="AV33">IF(AND(NOT(AV$2=FALSE),NOT(AD33="")),INDEX('Kompetansetilskudd og BPA'!$A$1:$R$148,$AD33,AV$2),"")</f>
        <v/>
      </c>
      <c r="AW33" s="344">
        <v>2</v>
      </c>
      <c r="AX33" s="345">
        <v>0</v>
      </c>
      <c r="AY33" s="345" t="str">
        <v>Kompetansetiltak (grunn-, videre- og etterutdanning)</v>
      </c>
      <c r="AZ33" s="345" t="str">
        <v>Bachelorutdanning helse- og sosialfag</v>
      </c>
      <c r="BA33" s="345" t="str">
        <v>2.3.</v>
      </c>
      <c r="BB33" s="345" t="str">
        <v/>
      </c>
      <c r="BC33" s="345">
        <v>0</v>
      </c>
      <c r="BD33" s="345">
        <v>0</v>
      </c>
      <c r="BE33" s="345">
        <v>0</v>
      </c>
      <c r="BF33" s="345">
        <v>0</v>
      </c>
      <c r="BG33" s="345">
        <v>0</v>
      </c>
      <c r="BH33" s="345">
        <v>0</v>
      </c>
      <c r="BI33" s="345">
        <v>0</v>
      </c>
      <c r="BJ33" s="345" t="str">
        <v/>
      </c>
      <c r="BK33" s="345">
        <v>2</v>
      </c>
      <c r="BL33" s="345"/>
      <c r="BM33" s="345"/>
      <c r="BN33" s="345"/>
      <c r="BO33" s="376" t="b">
        <f t="shared" si="35"/>
        <v>1</v>
      </c>
      <c r="BQ33" s="388">
        <v>0</v>
      </c>
      <c r="BR33" s="388" t="str">
        <v>P1.3e</v>
      </c>
      <c r="BS33" s="388" t="str">
        <v>Gevinster og effekter</v>
      </c>
      <c r="BT33" s="388"/>
      <c r="BU33" s="388"/>
      <c r="BV33" s="388"/>
      <c r="BW33" s="388"/>
      <c r="BX33" s="388"/>
      <c r="BY33" s="388"/>
      <c r="BZ33" s="388"/>
      <c r="CA33" s="388">
        <v>0</v>
      </c>
      <c r="CB33" s="394" t="b">
        <f t="shared" si="28"/>
        <v>0</v>
      </c>
      <c r="CC33" s="394" t="b">
        <f t="shared" si="29"/>
        <v>0</v>
      </c>
      <c r="CD33" s="376" t="b">
        <f t="shared" si="20"/>
        <v>1</v>
      </c>
      <c r="CE33" s="394" t="b">
        <f t="shared" si="33"/>
        <v>0</v>
      </c>
      <c r="CF33" s="394">
        <f t="shared" si="34"/>
        <v>4</v>
      </c>
      <c r="CG33" s="405">
        <f>'Forside og oppsummering'!$E$23</f>
        <v>0</v>
      </c>
      <c r="CH33" s="349" t="s">
        <v>218</v>
      </c>
      <c r="CI33" s="405" t="str">
        <f t="shared" si="30"/>
        <v>Prosjektbeskrivelse: Innovasjonsprosjekt 1</v>
      </c>
      <c r="CJ33" s="405" t="str">
        <f t="shared" si="31"/>
        <v>P1.3e</v>
      </c>
      <c r="CK33" s="405" t="str">
        <f t="shared" si="32"/>
        <v>Gevinster og effekter</v>
      </c>
      <c r="CL33" s="403">
        <v>0</v>
      </c>
      <c r="CM33" s="403">
        <v>0</v>
      </c>
      <c r="CN33" s="403">
        <v>0</v>
      </c>
      <c r="CO33" s="403">
        <v>0</v>
      </c>
      <c r="CP33" s="403">
        <v>0</v>
      </c>
      <c r="CQ33" s="403">
        <v>0</v>
      </c>
      <c r="CR33" s="403">
        <v>0</v>
      </c>
      <c r="CS33" s="403">
        <v>0</v>
      </c>
      <c r="CT33" s="403">
        <f t="shared" si="15"/>
        <v>4</v>
      </c>
      <c r="DI33" s="343">
        <v>0</v>
      </c>
      <c r="DJ33" s="343" t="str">
        <v>Kompetansetiltak (grunn-, videre- og etterutdanning)</v>
      </c>
      <c r="DK33" s="343" t="str">
        <v>Bachelorutdanning helse- og sosialfag</v>
      </c>
      <c r="DL33" s="343" t="str">
        <v>2.3.</v>
      </c>
      <c r="DM33" s="343" t="str">
        <v/>
      </c>
      <c r="DN33" s="343">
        <v>0</v>
      </c>
      <c r="DO33" s="343">
        <v>0</v>
      </c>
      <c r="DP33" s="343">
        <v>0</v>
      </c>
      <c r="DQ33" s="343">
        <v>0</v>
      </c>
      <c r="DR33" s="343">
        <v>0</v>
      </c>
      <c r="DS33" s="343">
        <v>0</v>
      </c>
      <c r="DT33" s="343">
        <v>0</v>
      </c>
      <c r="DU33" s="343" t="str">
        <v/>
      </c>
      <c r="DV33" s="343">
        <v>2</v>
      </c>
    </row>
    <row r="34" spans="5:126" x14ac:dyDescent="0.35">
      <c r="E34" s="317">
        <v>0</v>
      </c>
      <c r="F34" s="317">
        <v>0</v>
      </c>
      <c r="G34" s="317" t="str">
        <v/>
      </c>
      <c r="H34" s="317">
        <v>0</v>
      </c>
      <c r="I34" s="312">
        <f>IF(H34='Kompetansetilskudd og BPA'!$E$12,4,IF(E34=0,IF(F34=0,IF(G34=0,FALSE,3),2),1))</f>
        <v>3</v>
      </c>
      <c r="J34" s="312" t="str">
        <f t="shared" si="1"/>
        <v/>
      </c>
      <c r="K34" s="312">
        <f t="shared" si="2"/>
        <v>0</v>
      </c>
      <c r="L34" s="320">
        <v>3</v>
      </c>
      <c r="M34" s="320" t="str">
        <v/>
      </c>
      <c r="N34" s="320">
        <v>0</v>
      </c>
      <c r="O34" s="320">
        <v>3</v>
      </c>
      <c r="P34" s="320" t="str">
        <v>2.4f</v>
      </c>
      <c r="Q34" s="320" t="str">
        <v>Veiledning</v>
      </c>
      <c r="R34" s="327">
        <f>'Forside og oppsummering'!$E$23</f>
        <v>0</v>
      </c>
      <c r="S34" s="328" t="str">
        <f t="shared" si="3"/>
        <v>2.</v>
      </c>
      <c r="T34" s="328" t="str">
        <f t="shared" si="4"/>
        <v>Kompetansetiltak (grunn-, videre- og etterutdanning)</v>
      </c>
      <c r="U34" s="325" t="str">
        <f t="shared" si="5"/>
        <v>2.4.</v>
      </c>
      <c r="V34" s="325" t="str">
        <f t="shared" si="6"/>
        <v>Videreutdanning og mastergradutdanning (påbygg bachelorutdanning)</v>
      </c>
      <c r="W34" s="325" t="str">
        <f t="shared" si="7"/>
        <v>2.4f</v>
      </c>
      <c r="X34" s="325" t="str">
        <f t="shared" si="8"/>
        <v>Veiledning</v>
      </c>
      <c r="Y34" s="325" t="b">
        <f t="shared" si="9"/>
        <v>0</v>
      </c>
      <c r="Z34" s="314" t="b">
        <f t="shared" si="10"/>
        <v>0</v>
      </c>
      <c r="AA34" s="314">
        <f t="shared" si="11"/>
        <v>3</v>
      </c>
      <c r="AC34" s="322">
        <f t="shared" si="36"/>
        <v>34</v>
      </c>
      <c r="AD34" s="322" t="str">
        <f t="shared" si="37"/>
        <v/>
      </c>
      <c r="AE34" s="344">
        <v>0</v>
      </c>
      <c r="AF34" s="344" t="str">
        <v>2.</v>
      </c>
      <c r="AG34" s="344" t="str">
        <v>Kompetansetiltak (grunn-, videre- og etterutdanning)</v>
      </c>
      <c r="AH34" s="344" t="str">
        <v>2.3.</v>
      </c>
      <c r="AI34" s="344" t="str">
        <v>Bachelorutdanning helse- og sosialfag</v>
      </c>
      <c r="AJ34" s="344" t="str">
        <v>2.3a</v>
      </c>
      <c r="AK34" s="344" t="str">
        <v>Sykepleie</v>
      </c>
      <c r="AL34" s="344" t="b">
        <v>0</v>
      </c>
      <c r="AM34" s="344" cm="1">
        <f t="array" ref="AM34">IF(AND(NOT($AC34=FALSE),NOT(AM$2=FALSE)),INDEX('Kompetansetilskudd og BPA'!$A$1:$R$148,$AC34,AM$2),"")</f>
        <v>0</v>
      </c>
      <c r="AN34" s="344" cm="1">
        <f t="array" ref="AN34">IF(AND(NOT($AC34=FALSE),NOT(AN$2=FALSE)),INDEX('Kompetansetilskudd og BPA'!$A$1:$R$148,$AC34,IF($AF34="3.",AN$4,AN$2)),"")</f>
        <v>0</v>
      </c>
      <c r="AO34" s="344" t="str" cm="1">
        <f t="array" ref="AO34">IF(AND(NOT($AC34=FALSE),NOT(AO$2=FALSE)),INDEX('Kompetansetilskudd og BPA'!$A$1:$R$148,$AC34,IF($AF34="3.",AO$4,AO$2)),"")</f>
        <v/>
      </c>
      <c r="AP34" s="344" cm="1">
        <f t="array" ref="AP34">IF(AND(NOT($AC34=FALSE),NOT(AP$2=FALSE)),INDEX('Kompetansetilskudd og BPA'!$A$1:$R$148,$AC34,IF($AF34="3.",AP$4,AP$2)),"")</f>
        <v>0</v>
      </c>
      <c r="AQ34" s="344" cm="1">
        <f t="array" ref="AQ34">IF(AND(NOT($AC34=FALSE),NOT(AQ$2=FALSE)),INDEX('Kompetansetilskudd og BPA'!$A$1:$R$148,$AC34,IF($AF34="3.",AQ$4,AQ$2)),"")</f>
        <v>0</v>
      </c>
      <c r="AR34" s="344" cm="1">
        <f t="array" ref="AR34">IF(AND(NOT($AC34=FALSE),NOT(AR$2=FALSE)),INDEX('Kompetansetilskudd og BPA'!$A$1:$R$148,$AC34,IF($AF34="3.",AR$4,AR$2)),"")</f>
        <v>0</v>
      </c>
      <c r="AS34" s="344" t="str" cm="1">
        <f t="array" ref="AS34">IF(AND(NOT($AC34=FALSE),NOT(AS$2=FALSE)),INDEX('Kompetansetilskudd og BPA'!$A$1:$R$148,$AC34,IF($AF34="3.",AS$4,AS$2)),"")</f>
        <v/>
      </c>
      <c r="AT34" s="344" cm="1">
        <f t="array" ref="AT34">IF(AND(NOT($AC34=FALSE),NOT(AT$2=FALSE)),INDEX('Kompetansetilskudd og BPA'!$A$1:$R$148,$AC34,IF($AF34="3.",AT$4,AT$2)),"")</f>
        <v>0</v>
      </c>
      <c r="AU34" s="344" cm="1">
        <f t="array" ref="AU34">IF(AND(NOT($AC34=FALSE),NOT(AU$2=FALSE)),INDEX('Kompetansetilskudd og BPA'!$A$1:$R$148,$AC34,IF($AF34="3.",AU$4,AU$2)),"")</f>
        <v>0</v>
      </c>
      <c r="AV34" s="344" t="str" cm="1">
        <f t="array" ref="AV34">IF(AND(NOT(AV$2=FALSE),NOT(AD34="")),INDEX('Kompetansetilskudd og BPA'!$A$1:$R$148,$AD34,AV$2),"")</f>
        <v/>
      </c>
      <c r="AW34" s="344">
        <v>3</v>
      </c>
      <c r="AX34" s="345">
        <v>0</v>
      </c>
      <c r="AY34" s="345" t="str">
        <v>Kompetansetiltak (grunn-, videre- og etterutdanning)</v>
      </c>
      <c r="AZ34" s="345" t="str">
        <v>Bachelorutdanning helse- og sosialfag</v>
      </c>
      <c r="BA34" s="345" t="str">
        <v>2.3a</v>
      </c>
      <c r="BB34" s="345" t="str">
        <v>Sykepleie</v>
      </c>
      <c r="BC34" s="345">
        <v>0</v>
      </c>
      <c r="BD34" s="345">
        <v>0</v>
      </c>
      <c r="BE34" s="345">
        <v>0</v>
      </c>
      <c r="BF34" s="345">
        <v>0</v>
      </c>
      <c r="BG34" s="345">
        <v>0</v>
      </c>
      <c r="BH34" s="345">
        <v>0</v>
      </c>
      <c r="BI34" s="345">
        <v>0</v>
      </c>
      <c r="BJ34" s="345" t="str">
        <v/>
      </c>
      <c r="BK34" s="345">
        <v>3</v>
      </c>
      <c r="BL34" s="345"/>
      <c r="BM34" s="345"/>
      <c r="BN34" s="345"/>
      <c r="BO34" s="376" t="b">
        <f t="shared" si="35"/>
        <v>1</v>
      </c>
      <c r="BQ34" s="388">
        <v>0</v>
      </c>
      <c r="BR34" s="388">
        <v>0</v>
      </c>
      <c r="BS34" s="388" t="str">
        <v>Hvilke konkrete gevinster/effekter forventes tiltaket å gi, hvilken betydning kan det få for omlegging av praksis</v>
      </c>
      <c r="BT34" s="388"/>
      <c r="BU34" s="388"/>
      <c r="BV34" s="388"/>
      <c r="BW34" s="388"/>
      <c r="BX34" s="388"/>
      <c r="BY34" s="388"/>
      <c r="BZ34" s="388"/>
      <c r="CA34" s="388">
        <v>0</v>
      </c>
      <c r="CB34" s="394" t="b">
        <f t="shared" si="28"/>
        <v>0</v>
      </c>
      <c r="CC34" s="394" t="b">
        <f t="shared" si="29"/>
        <v>1</v>
      </c>
      <c r="CD34" s="376" t="b">
        <f t="shared" si="20"/>
        <v>1</v>
      </c>
      <c r="CE34" s="394" t="b">
        <f t="shared" si="33"/>
        <v>0</v>
      </c>
      <c r="CF34" s="394">
        <f t="shared" si="34"/>
        <v>4</v>
      </c>
      <c r="CG34" s="405">
        <f>'Forside og oppsummering'!$E$23</f>
        <v>0</v>
      </c>
      <c r="CH34" s="349" t="s">
        <v>218</v>
      </c>
      <c r="CI34" s="405" t="str">
        <f t="shared" si="30"/>
        <v>Prosjektbeskrivelse: Innovasjonsprosjekt 1</v>
      </c>
      <c r="CJ34" s="405">
        <f t="shared" si="31"/>
        <v>0</v>
      </c>
      <c r="CK34" s="405" t="str">
        <f t="shared" si="32"/>
        <v>Hvilke konkrete gevinster/effekter forventes tiltaket å gi, hvilken betydning kan det få for omlegging av praksis</v>
      </c>
      <c r="CL34" s="403">
        <v>0</v>
      </c>
      <c r="CM34" s="403">
        <v>0</v>
      </c>
      <c r="CN34" s="403">
        <v>0</v>
      </c>
      <c r="CO34" s="403">
        <v>0</v>
      </c>
      <c r="CP34" s="403">
        <v>0</v>
      </c>
      <c r="CQ34" s="403">
        <v>0</v>
      </c>
      <c r="CR34" s="403">
        <v>0</v>
      </c>
      <c r="CS34" s="403">
        <v>0</v>
      </c>
      <c r="CT34" s="403">
        <f t="shared" si="15"/>
        <v>4</v>
      </c>
      <c r="DI34" s="343">
        <v>0</v>
      </c>
      <c r="DJ34" s="343" t="str">
        <v>Kompetansetiltak (grunn-, videre- og etterutdanning)</v>
      </c>
      <c r="DK34" s="343" t="str">
        <v>Bachelorutdanning helse- og sosialfag</v>
      </c>
      <c r="DL34" s="343" t="str">
        <v>2.3a</v>
      </c>
      <c r="DM34" s="343" t="str">
        <v>Sykepleie</v>
      </c>
      <c r="DN34" s="343">
        <v>0</v>
      </c>
      <c r="DO34" s="343">
        <v>0</v>
      </c>
      <c r="DP34" s="343">
        <v>0</v>
      </c>
      <c r="DQ34" s="343">
        <v>0</v>
      </c>
      <c r="DR34" s="343">
        <v>0</v>
      </c>
      <c r="DS34" s="343">
        <v>0</v>
      </c>
      <c r="DT34" s="343">
        <v>0</v>
      </c>
      <c r="DU34" s="343" t="str">
        <v/>
      </c>
      <c r="DV34" s="343">
        <v>3</v>
      </c>
    </row>
    <row r="35" spans="5:126" x14ac:dyDescent="0.35">
      <c r="E35" s="317">
        <v>0</v>
      </c>
      <c r="F35" s="317">
        <v>0</v>
      </c>
      <c r="G35" s="317">
        <v>0</v>
      </c>
      <c r="H35" s="317" t="str">
        <v>Utdanningstype</v>
      </c>
      <c r="I35" s="312" t="b">
        <f>IF(H35='Kompetansetilskudd og BPA'!$E$12,4,IF(E35=0,IF(F35=0,IF(G35=0,FALSE,3),2),1))</f>
        <v>0</v>
      </c>
      <c r="J35" s="312" t="b">
        <f t="shared" si="1"/>
        <v>0</v>
      </c>
      <c r="K35" s="312" t="b">
        <f t="shared" si="2"/>
        <v>0</v>
      </c>
      <c r="L35" s="320">
        <v>3</v>
      </c>
      <c r="M35" s="320" t="str">
        <v>2.4a</v>
      </c>
      <c r="N35" s="320" t="str">
        <v>Psykisk helsearbeid og rusarbeid</v>
      </c>
      <c r="O35" s="320">
        <v>3</v>
      </c>
      <c r="P35" s="320" t="str">
        <v>2.4g</v>
      </c>
      <c r="Q35" s="320" t="str">
        <v>Lederutdanning</v>
      </c>
      <c r="R35" s="327">
        <f>'Forside og oppsummering'!$E$23</f>
        <v>0</v>
      </c>
      <c r="S35" s="328" t="str">
        <f t="shared" si="3"/>
        <v>2.</v>
      </c>
      <c r="T35" s="328" t="str">
        <f t="shared" si="4"/>
        <v>Kompetansetiltak (grunn-, videre- og etterutdanning)</v>
      </c>
      <c r="U35" s="325" t="str">
        <f t="shared" si="5"/>
        <v>2.4.</v>
      </c>
      <c r="V35" s="325" t="str">
        <f t="shared" si="6"/>
        <v>Videreutdanning og mastergradutdanning (påbygg bachelorutdanning)</v>
      </c>
      <c r="W35" s="325" t="str">
        <f t="shared" si="7"/>
        <v>2.4g</v>
      </c>
      <c r="X35" s="325" t="str">
        <f t="shared" si="8"/>
        <v>Lederutdanning</v>
      </c>
      <c r="Y35" s="325" t="b">
        <f t="shared" si="9"/>
        <v>0</v>
      </c>
      <c r="Z35" s="314" t="b">
        <f t="shared" si="10"/>
        <v>0</v>
      </c>
      <c r="AA35" s="314">
        <f t="shared" si="11"/>
        <v>3</v>
      </c>
      <c r="AC35" s="322">
        <f t="shared" si="36"/>
        <v>35</v>
      </c>
      <c r="AD35" s="322" t="str">
        <f t="shared" si="37"/>
        <v/>
      </c>
      <c r="AE35" s="344">
        <v>0</v>
      </c>
      <c r="AF35" s="344" t="str">
        <v>2.</v>
      </c>
      <c r="AG35" s="344" t="str">
        <v>Kompetansetiltak (grunn-, videre- og etterutdanning)</v>
      </c>
      <c r="AH35" s="344" t="str">
        <v>2.3.</v>
      </c>
      <c r="AI35" s="344" t="str">
        <v>Bachelorutdanning helse- og sosialfag</v>
      </c>
      <c r="AJ35" s="344" t="str">
        <v>2.3b</v>
      </c>
      <c r="AK35" s="344" t="str">
        <v>Desentralisert sykepleie</v>
      </c>
      <c r="AL35" s="344" t="b">
        <v>0</v>
      </c>
      <c r="AM35" s="344" cm="1">
        <f t="array" ref="AM35">IF(AND(NOT($AC35=FALSE),NOT(AM$2=FALSE)),INDEX('Kompetansetilskudd og BPA'!$A$1:$R$148,$AC35,AM$2),"")</f>
        <v>0</v>
      </c>
      <c r="AN35" s="344" cm="1">
        <f t="array" ref="AN35">IF(AND(NOT($AC35=FALSE),NOT(AN$2=FALSE)),INDEX('Kompetansetilskudd og BPA'!$A$1:$R$148,$AC35,IF($AF35="3.",AN$4,AN$2)),"")</f>
        <v>0</v>
      </c>
      <c r="AO35" s="344" t="str" cm="1">
        <f t="array" ref="AO35">IF(AND(NOT($AC35=FALSE),NOT(AO$2=FALSE)),INDEX('Kompetansetilskudd og BPA'!$A$1:$R$148,$AC35,IF($AF35="3.",AO$4,AO$2)),"")</f>
        <v/>
      </c>
      <c r="AP35" s="344" cm="1">
        <f t="array" ref="AP35">IF(AND(NOT($AC35=FALSE),NOT(AP$2=FALSE)),INDEX('Kompetansetilskudd og BPA'!$A$1:$R$148,$AC35,IF($AF35="3.",AP$4,AP$2)),"")</f>
        <v>0</v>
      </c>
      <c r="AQ35" s="344" cm="1">
        <f t="array" ref="AQ35">IF(AND(NOT($AC35=FALSE),NOT(AQ$2=FALSE)),INDEX('Kompetansetilskudd og BPA'!$A$1:$R$148,$AC35,IF($AF35="3.",AQ$4,AQ$2)),"")</f>
        <v>0</v>
      </c>
      <c r="AR35" s="344" cm="1">
        <f t="array" ref="AR35">IF(AND(NOT($AC35=FALSE),NOT(AR$2=FALSE)),INDEX('Kompetansetilskudd og BPA'!$A$1:$R$148,$AC35,IF($AF35="3.",AR$4,AR$2)),"")</f>
        <v>0</v>
      </c>
      <c r="AS35" s="344" t="str" cm="1">
        <f t="array" ref="AS35">IF(AND(NOT($AC35=FALSE),NOT(AS$2=FALSE)),INDEX('Kompetansetilskudd og BPA'!$A$1:$R$148,$AC35,IF($AF35="3.",AS$4,AS$2)),"")</f>
        <v/>
      </c>
      <c r="AT35" s="344" cm="1">
        <f t="array" ref="AT35">IF(AND(NOT($AC35=FALSE),NOT(AT$2=FALSE)),INDEX('Kompetansetilskudd og BPA'!$A$1:$R$148,$AC35,IF($AF35="3.",AT$4,AT$2)),"")</f>
        <v>0</v>
      </c>
      <c r="AU35" s="344" cm="1">
        <f t="array" ref="AU35">IF(AND(NOT($AC35=FALSE),NOT(AU$2=FALSE)),INDEX('Kompetansetilskudd og BPA'!$A$1:$R$148,$AC35,IF($AF35="3.",AU$4,AU$2)),"")</f>
        <v>0</v>
      </c>
      <c r="AV35" s="344" t="str" cm="1">
        <f t="array" ref="AV35">IF(AND(NOT(AV$2=FALSE),NOT(AD35="")),INDEX('Kompetansetilskudd og BPA'!$A$1:$R$148,$AD35,AV$2),"")</f>
        <v/>
      </c>
      <c r="AW35" s="344">
        <v>3</v>
      </c>
      <c r="AX35" s="345">
        <v>0</v>
      </c>
      <c r="AY35" s="345" t="str">
        <v>Kompetansetiltak (grunn-, videre- og etterutdanning)</v>
      </c>
      <c r="AZ35" s="345" t="str">
        <v>Bachelorutdanning helse- og sosialfag</v>
      </c>
      <c r="BA35" s="345" t="str">
        <v>2.3b</v>
      </c>
      <c r="BB35" s="345" t="str">
        <v>Desentralisert sykepleie</v>
      </c>
      <c r="BC35" s="345">
        <v>0</v>
      </c>
      <c r="BD35" s="345">
        <v>0</v>
      </c>
      <c r="BE35" s="345">
        <v>0</v>
      </c>
      <c r="BF35" s="345">
        <v>0</v>
      </c>
      <c r="BG35" s="345">
        <v>0</v>
      </c>
      <c r="BH35" s="345">
        <v>0</v>
      </c>
      <c r="BI35" s="345">
        <v>0</v>
      </c>
      <c r="BJ35" s="345" t="str">
        <v/>
      </c>
      <c r="BK35" s="345">
        <v>3</v>
      </c>
      <c r="BL35" s="345"/>
      <c r="BM35" s="345"/>
      <c r="BN35" s="345"/>
      <c r="BO35" s="376" t="b">
        <f t="shared" si="35"/>
        <v>1</v>
      </c>
      <c r="BQ35" s="388">
        <v>0</v>
      </c>
      <c r="BR35" s="388" t="str">
        <v>P1.3f</v>
      </c>
      <c r="BS35" s="388" t="str">
        <v>Risikofaktorer</v>
      </c>
      <c r="BT35" s="388"/>
      <c r="BU35" s="388"/>
      <c r="BV35" s="388"/>
      <c r="BW35" s="388"/>
      <c r="BX35" s="388"/>
      <c r="BY35" s="388"/>
      <c r="BZ35" s="388"/>
      <c r="CA35" s="388">
        <v>0</v>
      </c>
      <c r="CB35" s="394" t="b">
        <f t="shared" si="28"/>
        <v>0</v>
      </c>
      <c r="CC35" s="394" t="b">
        <f t="shared" si="29"/>
        <v>0</v>
      </c>
      <c r="CD35" s="376" t="b">
        <f t="shared" si="20"/>
        <v>1</v>
      </c>
      <c r="CE35" s="394" t="b">
        <f t="shared" si="33"/>
        <v>0</v>
      </c>
      <c r="CF35" s="394">
        <f t="shared" si="34"/>
        <v>4</v>
      </c>
      <c r="CG35" s="405">
        <f>'Forside og oppsummering'!$E$23</f>
        <v>0</v>
      </c>
      <c r="CH35" s="349" t="s">
        <v>218</v>
      </c>
      <c r="CI35" s="405" t="str">
        <f t="shared" si="30"/>
        <v>Prosjektbeskrivelse: Innovasjonsprosjekt 1</v>
      </c>
      <c r="CJ35" s="405" t="str">
        <f t="shared" si="31"/>
        <v>P1.3f</v>
      </c>
      <c r="CK35" s="405" t="str">
        <f t="shared" si="32"/>
        <v>Risikofaktorer</v>
      </c>
      <c r="CL35" s="403">
        <v>0</v>
      </c>
      <c r="CM35" s="403">
        <v>0</v>
      </c>
      <c r="CN35" s="403">
        <v>0</v>
      </c>
      <c r="CO35" s="403">
        <v>0</v>
      </c>
      <c r="CP35" s="403">
        <v>0</v>
      </c>
      <c r="CQ35" s="403">
        <v>0</v>
      </c>
      <c r="CR35" s="403">
        <v>0</v>
      </c>
      <c r="CS35" s="403">
        <v>0</v>
      </c>
      <c r="CT35" s="403">
        <f t="shared" si="15"/>
        <v>4</v>
      </c>
      <c r="DI35" s="343">
        <v>0</v>
      </c>
      <c r="DJ35" s="343" t="str">
        <v>Kompetansetiltak (grunn-, videre- og etterutdanning)</v>
      </c>
      <c r="DK35" s="343" t="str">
        <v>Bachelorutdanning helse- og sosialfag</v>
      </c>
      <c r="DL35" s="343" t="str">
        <v>2.3b</v>
      </c>
      <c r="DM35" s="343" t="str">
        <v>Desentralisert sykepleie</v>
      </c>
      <c r="DN35" s="343">
        <v>0</v>
      </c>
      <c r="DO35" s="343">
        <v>0</v>
      </c>
      <c r="DP35" s="343">
        <v>0</v>
      </c>
      <c r="DQ35" s="343">
        <v>0</v>
      </c>
      <c r="DR35" s="343">
        <v>0</v>
      </c>
      <c r="DS35" s="343">
        <v>0</v>
      </c>
      <c r="DT35" s="343">
        <v>0</v>
      </c>
      <c r="DU35" s="343" t="str">
        <v/>
      </c>
      <c r="DV35" s="343">
        <v>3</v>
      </c>
    </row>
    <row r="36" spans="5:126" x14ac:dyDescent="0.35">
      <c r="E36" s="317">
        <v>0</v>
      </c>
      <c r="F36" s="317">
        <v>0</v>
      </c>
      <c r="G36" s="317" t="str">
        <v>2.3a</v>
      </c>
      <c r="H36" s="317" t="str">
        <v>Sykepleie</v>
      </c>
      <c r="I36" s="312">
        <f>IF(H36='Kompetansetilskudd og BPA'!$E$12,4,IF(E36=0,IF(F36=0,IF(G36=0,FALSE,3),2),1))</f>
        <v>3</v>
      </c>
      <c r="J36" s="312" t="str">
        <f t="shared" si="1"/>
        <v>2.3a</v>
      </c>
      <c r="K36" s="312" t="str">
        <f t="shared" si="2"/>
        <v>Sykepleie</v>
      </c>
      <c r="L36" s="320">
        <v>3</v>
      </c>
      <c r="M36" s="320" t="str">
        <v>2.4b</v>
      </c>
      <c r="N36" s="320" t="str">
        <v>Tverrfaglig videreutdanning i psykososialt arbeid med barn og unge</v>
      </c>
      <c r="O36" s="320">
        <v>3</v>
      </c>
      <c r="P36" s="320" t="str">
        <v>2.4h</v>
      </c>
      <c r="Q36" s="320" t="str">
        <v>Annen videreutdanning og/eller masterutdanning</v>
      </c>
      <c r="R36" s="327">
        <f>'Forside og oppsummering'!$E$23</f>
        <v>0</v>
      </c>
      <c r="S36" s="328" t="str">
        <f t="shared" ref="S36:S59" si="38">IF(O36=1,P36,S35)</f>
        <v>2.</v>
      </c>
      <c r="T36" s="328" t="str">
        <f t="shared" si="4"/>
        <v>Kompetansetiltak (grunn-, videre- og etterutdanning)</v>
      </c>
      <c r="U36" s="325" t="str">
        <f t="shared" si="5"/>
        <v>2.4.</v>
      </c>
      <c r="V36" s="325" t="str">
        <f t="shared" si="6"/>
        <v>Videreutdanning og mastergradutdanning (påbygg bachelorutdanning)</v>
      </c>
      <c r="W36" s="325" t="str">
        <f t="shared" si="7"/>
        <v>2.4h</v>
      </c>
      <c r="X36" s="325" t="str">
        <f t="shared" si="8"/>
        <v>Annen videreutdanning og/eller masterutdanning</v>
      </c>
      <c r="Y36" s="325" t="str">
        <f t="shared" si="9"/>
        <v>2.4i</v>
      </c>
      <c r="Z36" s="314" t="b">
        <f t="shared" si="10"/>
        <v>0</v>
      </c>
      <c r="AA36" s="314">
        <f t="shared" si="11"/>
        <v>3</v>
      </c>
      <c r="AC36" s="322">
        <f t="shared" si="36"/>
        <v>36</v>
      </c>
      <c r="AD36" s="322" t="str">
        <f t="shared" si="37"/>
        <v/>
      </c>
      <c r="AE36" s="344">
        <v>0</v>
      </c>
      <c r="AF36" s="344" t="str">
        <v>2.</v>
      </c>
      <c r="AG36" s="344" t="str">
        <v>Kompetansetiltak (grunn-, videre- og etterutdanning)</v>
      </c>
      <c r="AH36" s="344" t="str">
        <v>2.3.</v>
      </c>
      <c r="AI36" s="344" t="str">
        <v>Bachelorutdanning helse- og sosialfag</v>
      </c>
      <c r="AJ36" s="344" t="str">
        <v>2.3c</v>
      </c>
      <c r="AK36" s="344" t="str">
        <v>Vernepleie</v>
      </c>
      <c r="AL36" s="344" t="b">
        <v>0</v>
      </c>
      <c r="AM36" s="344" cm="1">
        <f t="array" ref="AM36">IF(AND(NOT($AC36=FALSE),NOT(AM$2=FALSE)),INDEX('Kompetansetilskudd og BPA'!$A$1:$R$148,$AC36,AM$2),"")</f>
        <v>0</v>
      </c>
      <c r="AN36" s="344" cm="1">
        <f t="array" ref="AN36">IF(AND(NOT($AC36=FALSE),NOT(AN$2=FALSE)),INDEX('Kompetansetilskudd og BPA'!$A$1:$R$148,$AC36,IF($AF36="3.",AN$4,AN$2)),"")</f>
        <v>0</v>
      </c>
      <c r="AO36" s="344" t="str" cm="1">
        <f t="array" ref="AO36">IF(AND(NOT($AC36=FALSE),NOT(AO$2=FALSE)),INDEX('Kompetansetilskudd og BPA'!$A$1:$R$148,$AC36,IF($AF36="3.",AO$4,AO$2)),"")</f>
        <v/>
      </c>
      <c r="AP36" s="344" cm="1">
        <f t="array" ref="AP36">IF(AND(NOT($AC36=FALSE),NOT(AP$2=FALSE)),INDEX('Kompetansetilskudd og BPA'!$A$1:$R$148,$AC36,IF($AF36="3.",AP$4,AP$2)),"")</f>
        <v>0</v>
      </c>
      <c r="AQ36" s="344" cm="1">
        <f t="array" ref="AQ36">IF(AND(NOT($AC36=FALSE),NOT(AQ$2=FALSE)),INDEX('Kompetansetilskudd og BPA'!$A$1:$R$148,$AC36,IF($AF36="3.",AQ$4,AQ$2)),"")</f>
        <v>0</v>
      </c>
      <c r="AR36" s="344" cm="1">
        <f t="array" ref="AR36">IF(AND(NOT($AC36=FALSE),NOT(AR$2=FALSE)),INDEX('Kompetansetilskudd og BPA'!$A$1:$R$148,$AC36,IF($AF36="3.",AR$4,AR$2)),"")</f>
        <v>0</v>
      </c>
      <c r="AS36" s="344" t="str" cm="1">
        <f t="array" ref="AS36">IF(AND(NOT($AC36=FALSE),NOT(AS$2=FALSE)),INDEX('Kompetansetilskudd og BPA'!$A$1:$R$148,$AC36,IF($AF36="3.",AS$4,AS$2)),"")</f>
        <v/>
      </c>
      <c r="AT36" s="344" cm="1">
        <f t="array" ref="AT36">IF(AND(NOT($AC36=FALSE),NOT(AT$2=FALSE)),INDEX('Kompetansetilskudd og BPA'!$A$1:$R$148,$AC36,IF($AF36="3.",AT$4,AT$2)),"")</f>
        <v>0</v>
      </c>
      <c r="AU36" s="344" cm="1">
        <f t="array" ref="AU36">IF(AND(NOT($AC36=FALSE),NOT(AU$2=FALSE)),INDEX('Kompetansetilskudd og BPA'!$A$1:$R$148,$AC36,IF($AF36="3.",AU$4,AU$2)),"")</f>
        <v>0</v>
      </c>
      <c r="AV36" s="344" t="str" cm="1">
        <f t="array" ref="AV36">IF(AND(NOT(AV$2=FALSE),NOT(AD36="")),INDEX('Kompetansetilskudd og BPA'!$A$1:$R$148,$AD36,AV$2),"")</f>
        <v/>
      </c>
      <c r="AW36" s="344">
        <v>3</v>
      </c>
      <c r="AX36" s="345">
        <v>0</v>
      </c>
      <c r="AY36" s="345" t="str">
        <v>Kompetansetiltak (grunn-, videre- og etterutdanning)</v>
      </c>
      <c r="AZ36" s="345" t="str">
        <v>Bachelorutdanning helse- og sosialfag</v>
      </c>
      <c r="BA36" s="345" t="str">
        <v>2.3c</v>
      </c>
      <c r="BB36" s="345" t="str">
        <v>Vernepleie</v>
      </c>
      <c r="BC36" s="345">
        <v>0</v>
      </c>
      <c r="BD36" s="345">
        <v>0</v>
      </c>
      <c r="BE36" s="345">
        <v>0</v>
      </c>
      <c r="BF36" s="345">
        <v>0</v>
      </c>
      <c r="BG36" s="345">
        <v>0</v>
      </c>
      <c r="BH36" s="345">
        <v>0</v>
      </c>
      <c r="BI36" s="345">
        <v>0</v>
      </c>
      <c r="BJ36" s="345" t="str">
        <v/>
      </c>
      <c r="BK36" s="345">
        <v>3</v>
      </c>
      <c r="BL36" s="345"/>
      <c r="BM36" s="345"/>
      <c r="BN36" s="345"/>
      <c r="BO36" s="376" t="b">
        <f t="shared" si="35"/>
        <v>1</v>
      </c>
      <c r="BQ36" s="388">
        <v>0</v>
      </c>
      <c r="BR36" s="388">
        <v>0</v>
      </c>
      <c r="BS36" s="388" t="str">
        <v>Hvilke faktorer gjør det usikkert at dere når målene, selv om dere mottar tilskudd fra Statsforvalteren?</v>
      </c>
      <c r="BT36" s="388"/>
      <c r="BU36" s="388"/>
      <c r="BV36" s="388"/>
      <c r="BW36" s="388"/>
      <c r="BX36" s="388"/>
      <c r="BY36" s="388"/>
      <c r="BZ36" s="388"/>
      <c r="CA36" s="388">
        <v>0</v>
      </c>
      <c r="CB36" s="394" t="b">
        <f t="shared" si="28"/>
        <v>0</v>
      </c>
      <c r="CC36" s="394" t="b">
        <f t="shared" si="29"/>
        <v>1</v>
      </c>
      <c r="CD36" s="376" t="b">
        <f t="shared" si="20"/>
        <v>1</v>
      </c>
      <c r="CE36" s="394" t="b">
        <f t="shared" si="33"/>
        <v>0</v>
      </c>
      <c r="CF36" s="394">
        <f t="shared" si="34"/>
        <v>4</v>
      </c>
      <c r="CG36" s="405">
        <f>'Forside og oppsummering'!$E$23</f>
        <v>0</v>
      </c>
      <c r="CH36" s="349" t="s">
        <v>218</v>
      </c>
      <c r="CI36" s="405" t="str">
        <f t="shared" si="30"/>
        <v>Prosjektbeskrivelse: Innovasjonsprosjekt 1</v>
      </c>
      <c r="CJ36" s="405">
        <f t="shared" si="31"/>
        <v>0</v>
      </c>
      <c r="CK36" s="405" t="str">
        <f t="shared" si="32"/>
        <v>Hvilke faktorer gjør det usikkert at dere når målene, selv om dere mottar tilskudd fra Statsforvalteren?</v>
      </c>
      <c r="CL36" s="403">
        <v>0</v>
      </c>
      <c r="CM36" s="403">
        <v>0</v>
      </c>
      <c r="CN36" s="403">
        <v>0</v>
      </c>
      <c r="CO36" s="403">
        <v>0</v>
      </c>
      <c r="CP36" s="403">
        <v>0</v>
      </c>
      <c r="CQ36" s="403">
        <v>0</v>
      </c>
      <c r="CR36" s="403">
        <v>0</v>
      </c>
      <c r="CS36" s="403">
        <v>0</v>
      </c>
      <c r="CT36" s="403">
        <f t="shared" si="15"/>
        <v>4</v>
      </c>
      <c r="DI36" s="343">
        <v>0</v>
      </c>
      <c r="DJ36" s="343" t="str">
        <v>Kompetansetiltak (grunn-, videre- og etterutdanning)</v>
      </c>
      <c r="DK36" s="343" t="str">
        <v>Bachelorutdanning helse- og sosialfag</v>
      </c>
      <c r="DL36" s="343" t="str">
        <v>2.3c</v>
      </c>
      <c r="DM36" s="343" t="str">
        <v>Vernepleie</v>
      </c>
      <c r="DN36" s="343">
        <v>0</v>
      </c>
      <c r="DO36" s="343">
        <v>0</v>
      </c>
      <c r="DP36" s="343">
        <v>0</v>
      </c>
      <c r="DQ36" s="343">
        <v>0</v>
      </c>
      <c r="DR36" s="343">
        <v>0</v>
      </c>
      <c r="DS36" s="343">
        <v>0</v>
      </c>
      <c r="DT36" s="343">
        <v>0</v>
      </c>
      <c r="DU36" s="343" t="str">
        <v/>
      </c>
      <c r="DV36" s="343">
        <v>3</v>
      </c>
    </row>
    <row r="37" spans="5:126" x14ac:dyDescent="0.35">
      <c r="E37" s="317">
        <v>0</v>
      </c>
      <c r="F37" s="317">
        <v>0</v>
      </c>
      <c r="G37" s="317" t="str">
        <v>2.3b</v>
      </c>
      <c r="H37" s="317" t="str">
        <v>Desentralisert sykepleie</v>
      </c>
      <c r="I37" s="312">
        <f>IF(H37='Kompetansetilskudd og BPA'!$E$12,4,IF(E37=0,IF(F37=0,IF(G37=0,FALSE,3),2),1))</f>
        <v>3</v>
      </c>
      <c r="J37" s="312" t="str">
        <f t="shared" si="1"/>
        <v>2.3b</v>
      </c>
      <c r="K37" s="312" t="str">
        <f t="shared" si="2"/>
        <v>Desentralisert sykepleie</v>
      </c>
      <c r="L37" s="320">
        <v>3</v>
      </c>
      <c r="M37" s="320" t="str">
        <v>2.4c</v>
      </c>
      <c r="N37" s="320" t="str">
        <v>Eldreomsorg/demens</v>
      </c>
      <c r="O37" s="320">
        <v>4</v>
      </c>
      <c r="P37" s="320" t="str">
        <v>2.4i</v>
      </c>
      <c r="Q37" s="320" t="str">
        <v>Merknader
Nærmere om hvilken annen utdanning
Forsøk å skrive mindre enn 100 ord</v>
      </c>
      <c r="R37" s="327">
        <f>'Forside og oppsummering'!$E$23</f>
        <v>0</v>
      </c>
      <c r="S37" s="328" t="str">
        <f t="shared" si="38"/>
        <v>2.</v>
      </c>
      <c r="T37" s="328" t="str">
        <f t="shared" si="4"/>
        <v>Kompetansetiltak (grunn-, videre- og etterutdanning)</v>
      </c>
      <c r="U37" s="325" t="str">
        <f t="shared" si="5"/>
        <v>2.4.</v>
      </c>
      <c r="V37" s="325" t="str">
        <f t="shared" si="6"/>
        <v>Videreutdanning og mastergradutdanning (påbygg bachelorutdanning)</v>
      </c>
      <c r="W37" s="325" t="str">
        <f t="shared" si="7"/>
        <v>2.4i</v>
      </c>
      <c r="X37" s="325" t="str">
        <f t="shared" si="8"/>
        <v>Annen videreutdanning og/eller masterutdanning</v>
      </c>
      <c r="Y37" s="325" t="b">
        <f t="shared" si="9"/>
        <v>0</v>
      </c>
      <c r="Z37" s="314" t="b">
        <f t="shared" si="10"/>
        <v>1</v>
      </c>
      <c r="AA37" s="314">
        <f t="shared" si="11"/>
        <v>5</v>
      </c>
      <c r="AC37" s="322">
        <f t="shared" si="36"/>
        <v>37</v>
      </c>
      <c r="AD37" s="322" t="str">
        <f t="shared" si="37"/>
        <v/>
      </c>
      <c r="AE37" s="344">
        <v>0</v>
      </c>
      <c r="AF37" s="344" t="str">
        <v>2.</v>
      </c>
      <c r="AG37" s="344" t="str">
        <v>Kompetansetiltak (grunn-, videre- og etterutdanning)</v>
      </c>
      <c r="AH37" s="344" t="str">
        <v>2.3.</v>
      </c>
      <c r="AI37" s="344" t="str">
        <v>Bachelorutdanning helse- og sosialfag</v>
      </c>
      <c r="AJ37" s="344" t="str">
        <v>2.3d</v>
      </c>
      <c r="AK37" s="344" t="str">
        <v>Desentralisert vernepleie</v>
      </c>
      <c r="AL37" s="344" t="b">
        <v>0</v>
      </c>
      <c r="AM37" s="344" cm="1">
        <f t="array" ref="AM37">IF(AND(NOT($AC37=FALSE),NOT(AM$2=FALSE)),INDEX('Kompetansetilskudd og BPA'!$A$1:$R$148,$AC37,AM$2),"")</f>
        <v>0</v>
      </c>
      <c r="AN37" s="344" cm="1">
        <f t="array" ref="AN37">IF(AND(NOT($AC37=FALSE),NOT(AN$2=FALSE)),INDEX('Kompetansetilskudd og BPA'!$A$1:$R$148,$AC37,IF($AF37="3.",AN$4,AN$2)),"")</f>
        <v>0</v>
      </c>
      <c r="AO37" s="344" t="str" cm="1">
        <f t="array" ref="AO37">IF(AND(NOT($AC37=FALSE),NOT(AO$2=FALSE)),INDEX('Kompetansetilskudd og BPA'!$A$1:$R$148,$AC37,IF($AF37="3.",AO$4,AO$2)),"")</f>
        <v/>
      </c>
      <c r="AP37" s="344" cm="1">
        <f t="array" ref="AP37">IF(AND(NOT($AC37=FALSE),NOT(AP$2=FALSE)),INDEX('Kompetansetilskudd og BPA'!$A$1:$R$148,$AC37,IF($AF37="3.",AP$4,AP$2)),"")</f>
        <v>0</v>
      </c>
      <c r="AQ37" s="344" cm="1">
        <f t="array" ref="AQ37">IF(AND(NOT($AC37=FALSE),NOT(AQ$2=FALSE)),INDEX('Kompetansetilskudd og BPA'!$A$1:$R$148,$AC37,IF($AF37="3.",AQ$4,AQ$2)),"")</f>
        <v>0</v>
      </c>
      <c r="AR37" s="344" cm="1">
        <f t="array" ref="AR37">IF(AND(NOT($AC37=FALSE),NOT(AR$2=FALSE)),INDEX('Kompetansetilskudd og BPA'!$A$1:$R$148,$AC37,IF($AF37="3.",AR$4,AR$2)),"")</f>
        <v>0</v>
      </c>
      <c r="AS37" s="344" t="str" cm="1">
        <f t="array" ref="AS37">IF(AND(NOT($AC37=FALSE),NOT(AS$2=FALSE)),INDEX('Kompetansetilskudd og BPA'!$A$1:$R$148,$AC37,IF($AF37="3.",AS$4,AS$2)),"")</f>
        <v/>
      </c>
      <c r="AT37" s="344" cm="1">
        <f t="array" ref="AT37">IF(AND(NOT($AC37=FALSE),NOT(AT$2=FALSE)),INDEX('Kompetansetilskudd og BPA'!$A$1:$R$148,$AC37,IF($AF37="3.",AT$4,AT$2)),"")</f>
        <v>0</v>
      </c>
      <c r="AU37" s="344" cm="1">
        <f t="array" ref="AU37">IF(AND(NOT($AC37=FALSE),NOT(AU$2=FALSE)),INDEX('Kompetansetilskudd og BPA'!$A$1:$R$148,$AC37,IF($AF37="3.",AU$4,AU$2)),"")</f>
        <v>0</v>
      </c>
      <c r="AV37" s="344" t="str" cm="1">
        <f t="array" ref="AV37">IF(AND(NOT(AV$2=FALSE),NOT(AD37="")),INDEX('Kompetansetilskudd og BPA'!$A$1:$R$148,$AD37,AV$2),"")</f>
        <v/>
      </c>
      <c r="AW37" s="344">
        <v>3</v>
      </c>
      <c r="AX37" s="345">
        <v>0</v>
      </c>
      <c r="AY37" s="345" t="str">
        <v>Kompetansetiltak (grunn-, videre- og etterutdanning)</v>
      </c>
      <c r="AZ37" s="345" t="str">
        <v>Bachelorutdanning helse- og sosialfag</v>
      </c>
      <c r="BA37" s="345" t="str">
        <v>2.3d</v>
      </c>
      <c r="BB37" s="345" t="str">
        <v>Desentralisert vernepleie</v>
      </c>
      <c r="BC37" s="345">
        <v>0</v>
      </c>
      <c r="BD37" s="345">
        <v>0</v>
      </c>
      <c r="BE37" s="345">
        <v>0</v>
      </c>
      <c r="BF37" s="345">
        <v>0</v>
      </c>
      <c r="BG37" s="345">
        <v>0</v>
      </c>
      <c r="BH37" s="345">
        <v>0</v>
      </c>
      <c r="BI37" s="345">
        <v>0</v>
      </c>
      <c r="BJ37" s="345" t="str">
        <v/>
      </c>
      <c r="BK37" s="345">
        <v>3</v>
      </c>
      <c r="BL37" s="345"/>
      <c r="BM37" s="345"/>
      <c r="BN37" s="345"/>
      <c r="BO37" s="376" t="b">
        <f t="shared" si="35"/>
        <v>1</v>
      </c>
      <c r="BQ37" s="388">
        <v>0</v>
      </c>
      <c r="BR37" s="388" t="str">
        <v>P1.3g</v>
      </c>
      <c r="BS37" s="388" t="str">
        <v>Forankring internt i kommunen</v>
      </c>
      <c r="BT37" s="388"/>
      <c r="BU37" s="388"/>
      <c r="BV37" s="388"/>
      <c r="BW37" s="388"/>
      <c r="BX37" s="388"/>
      <c r="BY37" s="388"/>
      <c r="BZ37" s="388"/>
      <c r="CA37" s="388">
        <v>0</v>
      </c>
      <c r="CB37" s="394" t="b">
        <f t="shared" si="28"/>
        <v>0</v>
      </c>
      <c r="CC37" s="394" t="b">
        <f t="shared" si="29"/>
        <v>0</v>
      </c>
      <c r="CD37" s="376" t="b">
        <f t="shared" si="20"/>
        <v>1</v>
      </c>
      <c r="CE37" s="394" t="b">
        <f t="shared" si="33"/>
        <v>0</v>
      </c>
      <c r="CF37" s="394">
        <f t="shared" si="34"/>
        <v>4</v>
      </c>
      <c r="CG37" s="405">
        <f>'Forside og oppsummering'!$E$23</f>
        <v>0</v>
      </c>
      <c r="CH37" s="349" t="s">
        <v>218</v>
      </c>
      <c r="CI37" s="405" t="str">
        <f t="shared" si="30"/>
        <v>Prosjektbeskrivelse: Innovasjonsprosjekt 1</v>
      </c>
      <c r="CJ37" s="405" t="str">
        <f t="shared" si="31"/>
        <v>P1.3g</v>
      </c>
      <c r="CK37" s="405" t="str">
        <f t="shared" si="32"/>
        <v>Forankring internt i kommunen</v>
      </c>
      <c r="CL37" s="403">
        <v>0</v>
      </c>
      <c r="CM37" s="403">
        <v>0</v>
      </c>
      <c r="CN37" s="403">
        <v>0</v>
      </c>
      <c r="CO37" s="403">
        <v>0</v>
      </c>
      <c r="CP37" s="403">
        <v>0</v>
      </c>
      <c r="CQ37" s="403">
        <v>0</v>
      </c>
      <c r="CR37" s="403">
        <v>0</v>
      </c>
      <c r="CS37" s="403">
        <v>0</v>
      </c>
      <c r="CT37" s="403">
        <f t="shared" si="15"/>
        <v>4</v>
      </c>
      <c r="DI37" s="343">
        <v>0</v>
      </c>
      <c r="DJ37" s="343" t="str">
        <v>Kompetansetiltak (grunn-, videre- og etterutdanning)</v>
      </c>
      <c r="DK37" s="343" t="str">
        <v>Bachelorutdanning helse- og sosialfag</v>
      </c>
      <c r="DL37" s="343" t="str">
        <v>2.3d</v>
      </c>
      <c r="DM37" s="343" t="str">
        <v>Desentralisert vernepleie</v>
      </c>
      <c r="DN37" s="343">
        <v>0</v>
      </c>
      <c r="DO37" s="343">
        <v>0</v>
      </c>
      <c r="DP37" s="343">
        <v>0</v>
      </c>
      <c r="DQ37" s="343">
        <v>0</v>
      </c>
      <c r="DR37" s="343">
        <v>0</v>
      </c>
      <c r="DS37" s="343">
        <v>0</v>
      </c>
      <c r="DT37" s="343">
        <v>0</v>
      </c>
      <c r="DU37" s="343" t="str">
        <v/>
      </c>
      <c r="DV37" s="343">
        <v>3</v>
      </c>
    </row>
    <row r="38" spans="5:126" x14ac:dyDescent="0.35">
      <c r="E38" s="317">
        <v>0</v>
      </c>
      <c r="F38" s="317">
        <v>0</v>
      </c>
      <c r="G38" s="317" t="str">
        <v>2.3c</v>
      </c>
      <c r="H38" s="317" t="str">
        <v>Vernepleie</v>
      </c>
      <c r="I38" s="312">
        <f>IF(H38='Kompetansetilskudd og BPA'!$E$12,4,IF(E38=0,IF(F38=0,IF(G38=0,FALSE,3),2),1))</f>
        <v>3</v>
      </c>
      <c r="J38" s="312" t="str">
        <f t="shared" si="1"/>
        <v>2.3c</v>
      </c>
      <c r="K38" s="312" t="str">
        <f t="shared" si="2"/>
        <v>Vernepleie</v>
      </c>
      <c r="L38" s="320">
        <v>3</v>
      </c>
      <c r="M38" s="320" t="str">
        <v>2.4d</v>
      </c>
      <c r="N38" s="320" t="str">
        <v>Kreftomsorg/lindrende pleie</v>
      </c>
      <c r="O38" s="320">
        <v>2</v>
      </c>
      <c r="P38" s="320" t="str">
        <v>2.5.</v>
      </c>
      <c r="Q38" s="320" t="str">
        <v>ABC-opplæring</v>
      </c>
      <c r="R38" s="327">
        <f>'Forside og oppsummering'!$E$23</f>
        <v>0</v>
      </c>
      <c r="S38" s="328" t="str">
        <f t="shared" si="38"/>
        <v>2.</v>
      </c>
      <c r="T38" s="328" t="str">
        <f t="shared" si="4"/>
        <v>Kompetansetiltak (grunn-, videre- og etterutdanning)</v>
      </c>
      <c r="U38" s="325" t="str">
        <f t="shared" si="5"/>
        <v>2.5.</v>
      </c>
      <c r="V38" s="325" t="str">
        <f t="shared" si="6"/>
        <v>ABC-opplæring</v>
      </c>
      <c r="W38" s="325" t="str">
        <f t="shared" si="7"/>
        <v>2.5.</v>
      </c>
      <c r="X38" s="325" t="str">
        <f t="shared" si="8"/>
        <v/>
      </c>
      <c r="Y38" s="325" t="b">
        <f t="shared" si="9"/>
        <v>0</v>
      </c>
      <c r="Z38" s="314" t="b">
        <f t="shared" si="10"/>
        <v>0</v>
      </c>
      <c r="AA38" s="314">
        <f t="shared" si="11"/>
        <v>2</v>
      </c>
      <c r="AC38" s="322">
        <f t="shared" si="36"/>
        <v>38</v>
      </c>
      <c r="AD38" s="322" t="str">
        <f t="shared" si="37"/>
        <v/>
      </c>
      <c r="AE38" s="344">
        <v>0</v>
      </c>
      <c r="AF38" s="344" t="str">
        <v>2.</v>
      </c>
      <c r="AG38" s="344" t="str">
        <v>Kompetansetiltak (grunn-, videre- og etterutdanning)</v>
      </c>
      <c r="AH38" s="344" t="str">
        <v>2.3.</v>
      </c>
      <c r="AI38" s="344" t="str">
        <v>Bachelorutdanning helse- og sosialfag</v>
      </c>
      <c r="AJ38" s="344" t="str">
        <v>2.3e</v>
      </c>
      <c r="AK38" s="344" t="str">
        <v>Fysioterapi</v>
      </c>
      <c r="AL38" s="344" t="b">
        <v>0</v>
      </c>
      <c r="AM38" s="344" cm="1">
        <f t="array" ref="AM38">IF(AND(NOT($AC38=FALSE),NOT(AM$2=FALSE)),INDEX('Kompetansetilskudd og BPA'!$A$1:$R$148,$AC38,AM$2),"")</f>
        <v>0</v>
      </c>
      <c r="AN38" s="344" cm="1">
        <f t="array" ref="AN38">IF(AND(NOT($AC38=FALSE),NOT(AN$2=FALSE)),INDEX('Kompetansetilskudd og BPA'!$A$1:$R$148,$AC38,IF($AF38="3.",AN$4,AN$2)),"")</f>
        <v>0</v>
      </c>
      <c r="AO38" s="344" t="str" cm="1">
        <f t="array" ref="AO38">IF(AND(NOT($AC38=FALSE),NOT(AO$2=FALSE)),INDEX('Kompetansetilskudd og BPA'!$A$1:$R$148,$AC38,IF($AF38="3.",AO$4,AO$2)),"")</f>
        <v/>
      </c>
      <c r="AP38" s="344" cm="1">
        <f t="array" ref="AP38">IF(AND(NOT($AC38=FALSE),NOT(AP$2=FALSE)),INDEX('Kompetansetilskudd og BPA'!$A$1:$R$148,$AC38,IF($AF38="3.",AP$4,AP$2)),"")</f>
        <v>0</v>
      </c>
      <c r="AQ38" s="344" cm="1">
        <f t="array" ref="AQ38">IF(AND(NOT($AC38=FALSE),NOT(AQ$2=FALSE)),INDEX('Kompetansetilskudd og BPA'!$A$1:$R$148,$AC38,IF($AF38="3.",AQ$4,AQ$2)),"")</f>
        <v>0</v>
      </c>
      <c r="AR38" s="344" cm="1">
        <f t="array" ref="AR38">IF(AND(NOT($AC38=FALSE),NOT(AR$2=FALSE)),INDEX('Kompetansetilskudd og BPA'!$A$1:$R$148,$AC38,IF($AF38="3.",AR$4,AR$2)),"")</f>
        <v>0</v>
      </c>
      <c r="AS38" s="344" t="str" cm="1">
        <f t="array" ref="AS38">IF(AND(NOT($AC38=FALSE),NOT(AS$2=FALSE)),INDEX('Kompetansetilskudd og BPA'!$A$1:$R$148,$AC38,IF($AF38="3.",AS$4,AS$2)),"")</f>
        <v/>
      </c>
      <c r="AT38" s="344" cm="1">
        <f t="array" ref="AT38">IF(AND(NOT($AC38=FALSE),NOT(AT$2=FALSE)),INDEX('Kompetansetilskudd og BPA'!$A$1:$R$148,$AC38,IF($AF38="3.",AT$4,AT$2)),"")</f>
        <v>0</v>
      </c>
      <c r="AU38" s="344" cm="1">
        <f t="array" ref="AU38">IF(AND(NOT($AC38=FALSE),NOT(AU$2=FALSE)),INDEX('Kompetansetilskudd og BPA'!$A$1:$R$148,$AC38,IF($AF38="3.",AU$4,AU$2)),"")</f>
        <v>0</v>
      </c>
      <c r="AV38" s="344" t="str" cm="1">
        <f t="array" ref="AV38">IF(AND(NOT(AV$2=FALSE),NOT(AD38="")),INDEX('Kompetansetilskudd og BPA'!$A$1:$R$148,$AD38,AV$2),"")</f>
        <v/>
      </c>
      <c r="AW38" s="344">
        <v>3</v>
      </c>
      <c r="AX38" s="345">
        <v>0</v>
      </c>
      <c r="AY38" s="345" t="str">
        <v>Kompetansetiltak (grunn-, videre- og etterutdanning)</v>
      </c>
      <c r="AZ38" s="345" t="str">
        <v>Bachelorutdanning helse- og sosialfag</v>
      </c>
      <c r="BA38" s="345" t="str">
        <v>2.3e</v>
      </c>
      <c r="BB38" s="345" t="str">
        <v>Fysioterapi</v>
      </c>
      <c r="BC38" s="345">
        <v>0</v>
      </c>
      <c r="BD38" s="345">
        <v>0</v>
      </c>
      <c r="BE38" s="345">
        <v>0</v>
      </c>
      <c r="BF38" s="345">
        <v>0</v>
      </c>
      <c r="BG38" s="345">
        <v>0</v>
      </c>
      <c r="BH38" s="345">
        <v>0</v>
      </c>
      <c r="BI38" s="345">
        <v>0</v>
      </c>
      <c r="BJ38" s="345" t="str">
        <v/>
      </c>
      <c r="BK38" s="345">
        <v>3</v>
      </c>
      <c r="BL38" s="345"/>
      <c r="BM38" s="345"/>
      <c r="BN38" s="345"/>
      <c r="BO38" s="376" t="b">
        <f t="shared" si="35"/>
        <v>1</v>
      </c>
      <c r="BQ38" s="388">
        <v>0</v>
      </c>
      <c r="BR38" s="388">
        <v>0</v>
      </c>
      <c r="BS38" s="388" t="str">
        <v>Beskriv hvordan tiltaket er forankret internt i kommunen, faglig og administrativt i både utviklings og implementeringsfasen</v>
      </c>
      <c r="BT38" s="388"/>
      <c r="BU38" s="388"/>
      <c r="BV38" s="388"/>
      <c r="BW38" s="388"/>
      <c r="BX38" s="388"/>
      <c r="BY38" s="388"/>
      <c r="BZ38" s="388"/>
      <c r="CA38" s="388">
        <v>0</v>
      </c>
      <c r="CB38" s="394" t="b">
        <f t="shared" si="28"/>
        <v>0</v>
      </c>
      <c r="CC38" s="394" t="b">
        <f t="shared" si="29"/>
        <v>1</v>
      </c>
      <c r="CD38" s="376" t="b">
        <f t="shared" si="20"/>
        <v>1</v>
      </c>
      <c r="CE38" s="394" t="b">
        <f t="shared" si="33"/>
        <v>0</v>
      </c>
      <c r="CF38" s="394">
        <f t="shared" si="34"/>
        <v>4</v>
      </c>
      <c r="CG38" s="405">
        <f>'Forside og oppsummering'!$E$23</f>
        <v>0</v>
      </c>
      <c r="CH38" s="349" t="s">
        <v>218</v>
      </c>
      <c r="CI38" s="405" t="str">
        <f t="shared" si="30"/>
        <v>Prosjektbeskrivelse: Innovasjonsprosjekt 1</v>
      </c>
      <c r="CJ38" s="405">
        <f t="shared" si="31"/>
        <v>0</v>
      </c>
      <c r="CK38" s="405" t="str">
        <f t="shared" si="32"/>
        <v>Beskriv hvordan tiltaket er forankret internt i kommunen, faglig og administrativt i både utviklings og implementeringsfasen</v>
      </c>
      <c r="CL38" s="403">
        <v>0</v>
      </c>
      <c r="CM38" s="403">
        <v>0</v>
      </c>
      <c r="CN38" s="403">
        <v>0</v>
      </c>
      <c r="CO38" s="403">
        <v>0</v>
      </c>
      <c r="CP38" s="403">
        <v>0</v>
      </c>
      <c r="CQ38" s="403">
        <v>0</v>
      </c>
      <c r="CR38" s="403">
        <v>0</v>
      </c>
      <c r="CS38" s="403">
        <v>0</v>
      </c>
      <c r="CT38" s="403">
        <f t="shared" si="15"/>
        <v>4</v>
      </c>
      <c r="DI38" s="343">
        <v>0</v>
      </c>
      <c r="DJ38" s="343" t="str">
        <v>Kompetansetiltak (grunn-, videre- og etterutdanning)</v>
      </c>
      <c r="DK38" s="343" t="str">
        <v>Bachelorutdanning helse- og sosialfag</v>
      </c>
      <c r="DL38" s="343" t="str">
        <v>2.3e</v>
      </c>
      <c r="DM38" s="343" t="str">
        <v>Fysioterapi</v>
      </c>
      <c r="DN38" s="343">
        <v>0</v>
      </c>
      <c r="DO38" s="343">
        <v>0</v>
      </c>
      <c r="DP38" s="343">
        <v>0</v>
      </c>
      <c r="DQ38" s="343">
        <v>0</v>
      </c>
      <c r="DR38" s="343">
        <v>0</v>
      </c>
      <c r="DS38" s="343">
        <v>0</v>
      </c>
      <c r="DT38" s="343">
        <v>0</v>
      </c>
      <c r="DU38" s="343" t="str">
        <v/>
      </c>
      <c r="DV38" s="343">
        <v>3</v>
      </c>
    </row>
    <row r="39" spans="5:126" x14ac:dyDescent="0.35">
      <c r="E39" s="317">
        <v>0</v>
      </c>
      <c r="F39" s="317">
        <v>0</v>
      </c>
      <c r="G39" s="317" t="str">
        <v>2.3d</v>
      </c>
      <c r="H39" s="317" t="str">
        <v>Desentralisert vernepleie</v>
      </c>
      <c r="I39" s="312">
        <f>IF(H39='Kompetansetilskudd og BPA'!$E$12,4,IF(E39=0,IF(F39=0,IF(G39=0,FALSE,3),2),1))</f>
        <v>3</v>
      </c>
      <c r="J39" s="312" t="str">
        <f t="shared" si="1"/>
        <v>2.3d</v>
      </c>
      <c r="K39" s="312" t="str">
        <f t="shared" si="2"/>
        <v>Desentralisert vernepleie</v>
      </c>
      <c r="L39" s="320">
        <v>3</v>
      </c>
      <c r="M39" s="320" t="str">
        <v>2.4e</v>
      </c>
      <c r="N39" s="320" t="str">
        <v>Habilitering/rehabilitering</v>
      </c>
      <c r="O39" s="320">
        <v>3</v>
      </c>
      <c r="P39" s="320" t="str">
        <v>2.5a</v>
      </c>
      <c r="Q39" s="320" t="str">
        <v>Demensomsorgens ABC</v>
      </c>
      <c r="R39" s="327">
        <f>'Forside og oppsummering'!$E$23</f>
        <v>0</v>
      </c>
      <c r="S39" s="328" t="str">
        <f t="shared" si="38"/>
        <v>2.</v>
      </c>
      <c r="T39" s="328" t="str">
        <f t="shared" si="4"/>
        <v>Kompetansetiltak (grunn-, videre- og etterutdanning)</v>
      </c>
      <c r="U39" s="325" t="str">
        <f t="shared" si="5"/>
        <v>2.5.</v>
      </c>
      <c r="V39" s="325" t="str">
        <f t="shared" si="6"/>
        <v>ABC-opplæring</v>
      </c>
      <c r="W39" s="325" t="str">
        <f t="shared" si="7"/>
        <v>2.5a</v>
      </c>
      <c r="X39" s="325" t="str">
        <f t="shared" si="8"/>
        <v>Demensomsorgens ABC</v>
      </c>
      <c r="Y39" s="325" t="b">
        <f t="shared" si="9"/>
        <v>0</v>
      </c>
      <c r="Z39" s="314" t="b">
        <f t="shared" si="10"/>
        <v>0</v>
      </c>
      <c r="AA39" s="314">
        <f t="shared" si="11"/>
        <v>3</v>
      </c>
      <c r="AC39" s="322">
        <f t="shared" si="36"/>
        <v>39</v>
      </c>
      <c r="AD39" s="322" t="str">
        <f t="shared" si="37"/>
        <v/>
      </c>
      <c r="AE39" s="344">
        <v>0</v>
      </c>
      <c r="AF39" s="344" t="str">
        <v>2.</v>
      </c>
      <c r="AG39" s="344" t="str">
        <v>Kompetansetiltak (grunn-, videre- og etterutdanning)</v>
      </c>
      <c r="AH39" s="344" t="str">
        <v>2.3.</v>
      </c>
      <c r="AI39" s="344" t="str">
        <v>Bachelorutdanning helse- og sosialfag</v>
      </c>
      <c r="AJ39" s="344" t="str">
        <v>2.3f</v>
      </c>
      <c r="AK39" s="344" t="str">
        <v>Ergoterapi</v>
      </c>
      <c r="AL39" s="344" t="b">
        <v>0</v>
      </c>
      <c r="AM39" s="344" cm="1">
        <f t="array" ref="AM39">IF(AND(NOT($AC39=FALSE),NOT(AM$2=FALSE)),INDEX('Kompetansetilskudd og BPA'!$A$1:$R$148,$AC39,AM$2),"")</f>
        <v>0</v>
      </c>
      <c r="AN39" s="344" cm="1">
        <f t="array" ref="AN39">IF(AND(NOT($AC39=FALSE),NOT(AN$2=FALSE)),INDEX('Kompetansetilskudd og BPA'!$A$1:$R$148,$AC39,IF($AF39="3.",AN$4,AN$2)),"")</f>
        <v>0</v>
      </c>
      <c r="AO39" s="344" t="str" cm="1">
        <f t="array" ref="AO39">IF(AND(NOT($AC39=FALSE),NOT(AO$2=FALSE)),INDEX('Kompetansetilskudd og BPA'!$A$1:$R$148,$AC39,IF($AF39="3.",AO$4,AO$2)),"")</f>
        <v/>
      </c>
      <c r="AP39" s="344" cm="1">
        <f t="array" ref="AP39">IF(AND(NOT($AC39=FALSE),NOT(AP$2=FALSE)),INDEX('Kompetansetilskudd og BPA'!$A$1:$R$148,$AC39,IF($AF39="3.",AP$4,AP$2)),"")</f>
        <v>0</v>
      </c>
      <c r="AQ39" s="344" cm="1">
        <f t="array" ref="AQ39">IF(AND(NOT($AC39=FALSE),NOT(AQ$2=FALSE)),INDEX('Kompetansetilskudd og BPA'!$A$1:$R$148,$AC39,IF($AF39="3.",AQ$4,AQ$2)),"")</f>
        <v>0</v>
      </c>
      <c r="AR39" s="344" cm="1">
        <f t="array" ref="AR39">IF(AND(NOT($AC39=FALSE),NOT(AR$2=FALSE)),INDEX('Kompetansetilskudd og BPA'!$A$1:$R$148,$AC39,IF($AF39="3.",AR$4,AR$2)),"")</f>
        <v>0</v>
      </c>
      <c r="AS39" s="344" t="str" cm="1">
        <f t="array" ref="AS39">IF(AND(NOT($AC39=FALSE),NOT(AS$2=FALSE)),INDEX('Kompetansetilskudd og BPA'!$A$1:$R$148,$AC39,IF($AF39="3.",AS$4,AS$2)),"")</f>
        <v/>
      </c>
      <c r="AT39" s="344" cm="1">
        <f t="array" ref="AT39">IF(AND(NOT($AC39=FALSE),NOT(AT$2=FALSE)),INDEX('Kompetansetilskudd og BPA'!$A$1:$R$148,$AC39,IF($AF39="3.",AT$4,AT$2)),"")</f>
        <v>0</v>
      </c>
      <c r="AU39" s="344" cm="1">
        <f t="array" ref="AU39">IF(AND(NOT($AC39=FALSE),NOT(AU$2=FALSE)),INDEX('Kompetansetilskudd og BPA'!$A$1:$R$148,$AC39,IF($AF39="3.",AU$4,AU$2)),"")</f>
        <v>0</v>
      </c>
      <c r="AV39" s="344" t="str" cm="1">
        <f t="array" ref="AV39">IF(AND(NOT(AV$2=FALSE),NOT(AD39="")),INDEX('Kompetansetilskudd og BPA'!$A$1:$R$148,$AD39,AV$2),"")</f>
        <v/>
      </c>
      <c r="AW39" s="344">
        <v>3</v>
      </c>
      <c r="AX39" s="345">
        <v>0</v>
      </c>
      <c r="AY39" s="345" t="str">
        <v>Kompetansetiltak (grunn-, videre- og etterutdanning)</v>
      </c>
      <c r="AZ39" s="345" t="str">
        <v>Bachelorutdanning helse- og sosialfag</v>
      </c>
      <c r="BA39" s="345" t="str">
        <v>2.3f</v>
      </c>
      <c r="BB39" s="345" t="str">
        <v>Ergoterapi</v>
      </c>
      <c r="BC39" s="345">
        <v>0</v>
      </c>
      <c r="BD39" s="345">
        <v>0</v>
      </c>
      <c r="BE39" s="345">
        <v>0</v>
      </c>
      <c r="BF39" s="345">
        <v>0</v>
      </c>
      <c r="BG39" s="345">
        <v>0</v>
      </c>
      <c r="BH39" s="345">
        <v>0</v>
      </c>
      <c r="BI39" s="345">
        <v>0</v>
      </c>
      <c r="BJ39" s="345" t="str">
        <v/>
      </c>
      <c r="BK39" s="345">
        <v>3</v>
      </c>
      <c r="BL39" s="345"/>
      <c r="BM39" s="345"/>
      <c r="BN39" s="345"/>
      <c r="BO39" s="376" t="b">
        <f t="shared" si="35"/>
        <v>1</v>
      </c>
      <c r="BQ39" s="388">
        <v>0</v>
      </c>
      <c r="BR39" s="388" t="str">
        <v>P1.3h</v>
      </c>
      <c r="BS39" s="388" t="str">
        <v>Kontrolltiltak</v>
      </c>
      <c r="BT39" s="388"/>
      <c r="BU39" s="388"/>
      <c r="BV39" s="388"/>
      <c r="BW39" s="388"/>
      <c r="BX39" s="388"/>
      <c r="BY39" s="388"/>
      <c r="BZ39" s="388"/>
      <c r="CA39" s="388">
        <v>0</v>
      </c>
      <c r="CB39" s="394" t="b">
        <f t="shared" si="28"/>
        <v>0</v>
      </c>
      <c r="CC39" s="394" t="b">
        <f t="shared" si="29"/>
        <v>0</v>
      </c>
      <c r="CD39" s="376" t="b">
        <f t="shared" si="20"/>
        <v>1</v>
      </c>
      <c r="CE39" s="394" t="b">
        <f t="shared" si="33"/>
        <v>0</v>
      </c>
      <c r="CF39" s="394">
        <f t="shared" si="34"/>
        <v>4</v>
      </c>
      <c r="CG39" s="405">
        <f>'Forside og oppsummering'!$E$23</f>
        <v>0</v>
      </c>
      <c r="CH39" s="349" t="s">
        <v>218</v>
      </c>
      <c r="CI39" s="405" t="str">
        <f t="shared" si="30"/>
        <v>Prosjektbeskrivelse: Innovasjonsprosjekt 1</v>
      </c>
      <c r="CJ39" s="405" t="str">
        <f t="shared" si="31"/>
        <v>P1.3h</v>
      </c>
      <c r="CK39" s="405" t="str">
        <f t="shared" si="32"/>
        <v>Kontrolltiltak</v>
      </c>
      <c r="CL39" s="403">
        <v>0</v>
      </c>
      <c r="CM39" s="403">
        <v>0</v>
      </c>
      <c r="CN39" s="403">
        <v>0</v>
      </c>
      <c r="CO39" s="403">
        <v>0</v>
      </c>
      <c r="CP39" s="403">
        <v>0</v>
      </c>
      <c r="CQ39" s="403">
        <v>0</v>
      </c>
      <c r="CR39" s="403">
        <v>0</v>
      </c>
      <c r="CS39" s="403">
        <v>0</v>
      </c>
      <c r="CT39" s="403">
        <f t="shared" si="15"/>
        <v>4</v>
      </c>
      <c r="DI39" s="343">
        <v>0</v>
      </c>
      <c r="DJ39" s="343" t="str">
        <v>Kompetansetiltak (grunn-, videre- og etterutdanning)</v>
      </c>
      <c r="DK39" s="343" t="str">
        <v>Bachelorutdanning helse- og sosialfag</v>
      </c>
      <c r="DL39" s="343" t="str">
        <v>2.3f</v>
      </c>
      <c r="DM39" s="343" t="str">
        <v>Ergoterapi</v>
      </c>
      <c r="DN39" s="343">
        <v>0</v>
      </c>
      <c r="DO39" s="343">
        <v>0</v>
      </c>
      <c r="DP39" s="343">
        <v>0</v>
      </c>
      <c r="DQ39" s="343">
        <v>0</v>
      </c>
      <c r="DR39" s="343">
        <v>0</v>
      </c>
      <c r="DS39" s="343">
        <v>0</v>
      </c>
      <c r="DT39" s="343">
        <v>0</v>
      </c>
      <c r="DU39" s="343" t="str">
        <v/>
      </c>
      <c r="DV39" s="343">
        <v>3</v>
      </c>
    </row>
    <row r="40" spans="5:126" x14ac:dyDescent="0.35">
      <c r="E40" s="317">
        <v>0</v>
      </c>
      <c r="F40" s="317">
        <v>0</v>
      </c>
      <c r="G40" s="317" t="str">
        <v>2.3e</v>
      </c>
      <c r="H40" s="317" t="str">
        <v>Fysioterapi</v>
      </c>
      <c r="I40" s="312">
        <f>IF(H40='Kompetansetilskudd og BPA'!$E$12,4,IF(E40=0,IF(F40=0,IF(G40=0,FALSE,3),2),1))</f>
        <v>3</v>
      </c>
      <c r="J40" s="312" t="str">
        <f t="shared" si="1"/>
        <v>2.3e</v>
      </c>
      <c r="K40" s="312" t="str">
        <f t="shared" si="2"/>
        <v>Fysioterapi</v>
      </c>
      <c r="L40" s="320">
        <v>3</v>
      </c>
      <c r="M40" s="320" t="str">
        <v>2.4f</v>
      </c>
      <c r="N40" s="320" t="str">
        <v>Veiledning</v>
      </c>
      <c r="O40" s="320">
        <v>3</v>
      </c>
      <c r="P40" s="320" t="str">
        <v>2.5b</v>
      </c>
      <c r="Q40" s="320" t="str">
        <v>Eldreomsorgens ABC</v>
      </c>
      <c r="R40" s="327">
        <f>'Forside og oppsummering'!$E$23</f>
        <v>0</v>
      </c>
      <c r="S40" s="328" t="str">
        <f t="shared" si="38"/>
        <v>2.</v>
      </c>
      <c r="T40" s="328" t="str">
        <f t="shared" si="4"/>
        <v>Kompetansetiltak (grunn-, videre- og etterutdanning)</v>
      </c>
      <c r="U40" s="325" t="str">
        <f t="shared" si="5"/>
        <v>2.5.</v>
      </c>
      <c r="V40" s="325" t="str">
        <f t="shared" si="6"/>
        <v>ABC-opplæring</v>
      </c>
      <c r="W40" s="325" t="str">
        <f t="shared" si="7"/>
        <v>2.5b</v>
      </c>
      <c r="X40" s="325" t="str">
        <f t="shared" si="8"/>
        <v>Eldreomsorgens ABC</v>
      </c>
      <c r="Y40" s="325" t="b">
        <f t="shared" si="9"/>
        <v>0</v>
      </c>
      <c r="Z40" s="314" t="b">
        <f t="shared" si="10"/>
        <v>0</v>
      </c>
      <c r="AA40" s="314">
        <f t="shared" si="11"/>
        <v>3</v>
      </c>
      <c r="AC40" s="322">
        <f t="shared" si="36"/>
        <v>40</v>
      </c>
      <c r="AD40" s="322" t="str">
        <f t="shared" si="37"/>
        <v/>
      </c>
      <c r="AE40" s="344">
        <v>0</v>
      </c>
      <c r="AF40" s="344" t="str">
        <v>2.</v>
      </c>
      <c r="AG40" s="344" t="str">
        <v>Kompetansetiltak (grunn-, videre- og etterutdanning)</v>
      </c>
      <c r="AH40" s="344" t="str">
        <v>2.3.</v>
      </c>
      <c r="AI40" s="344" t="str">
        <v>Bachelorutdanning helse- og sosialfag</v>
      </c>
      <c r="AJ40" s="344" t="str">
        <v>2.3g</v>
      </c>
      <c r="AK40" s="344" t="str">
        <v>Sosial arbeid (sosionom)</v>
      </c>
      <c r="AL40" s="344" t="b">
        <v>0</v>
      </c>
      <c r="AM40" s="344" cm="1">
        <f t="array" ref="AM40">IF(AND(NOT($AC40=FALSE),NOT(AM$2=FALSE)),INDEX('Kompetansetilskudd og BPA'!$A$1:$R$148,$AC40,AM$2),"")</f>
        <v>0</v>
      </c>
      <c r="AN40" s="344" cm="1">
        <f t="array" ref="AN40">IF(AND(NOT($AC40=FALSE),NOT(AN$2=FALSE)),INDEX('Kompetansetilskudd og BPA'!$A$1:$R$148,$AC40,IF($AF40="3.",AN$4,AN$2)),"")</f>
        <v>0</v>
      </c>
      <c r="AO40" s="344" t="str" cm="1">
        <f t="array" ref="AO40">IF(AND(NOT($AC40=FALSE),NOT(AO$2=FALSE)),INDEX('Kompetansetilskudd og BPA'!$A$1:$R$148,$AC40,IF($AF40="3.",AO$4,AO$2)),"")</f>
        <v/>
      </c>
      <c r="AP40" s="344" cm="1">
        <f t="array" ref="AP40">IF(AND(NOT($AC40=FALSE),NOT(AP$2=FALSE)),INDEX('Kompetansetilskudd og BPA'!$A$1:$R$148,$AC40,IF($AF40="3.",AP$4,AP$2)),"")</f>
        <v>0</v>
      </c>
      <c r="AQ40" s="344" cm="1">
        <f t="array" ref="AQ40">IF(AND(NOT($AC40=FALSE),NOT(AQ$2=FALSE)),INDEX('Kompetansetilskudd og BPA'!$A$1:$R$148,$AC40,IF($AF40="3.",AQ$4,AQ$2)),"")</f>
        <v>0</v>
      </c>
      <c r="AR40" s="344" cm="1">
        <f t="array" ref="AR40">IF(AND(NOT($AC40=FALSE),NOT(AR$2=FALSE)),INDEX('Kompetansetilskudd og BPA'!$A$1:$R$148,$AC40,IF($AF40="3.",AR$4,AR$2)),"")</f>
        <v>0</v>
      </c>
      <c r="AS40" s="344" t="str" cm="1">
        <f t="array" ref="AS40">IF(AND(NOT($AC40=FALSE),NOT(AS$2=FALSE)),INDEX('Kompetansetilskudd og BPA'!$A$1:$R$148,$AC40,IF($AF40="3.",AS$4,AS$2)),"")</f>
        <v/>
      </c>
      <c r="AT40" s="344" cm="1">
        <f t="array" ref="AT40">IF(AND(NOT($AC40=FALSE),NOT(AT$2=FALSE)),INDEX('Kompetansetilskudd og BPA'!$A$1:$R$148,$AC40,IF($AF40="3.",AT$4,AT$2)),"")</f>
        <v>0</v>
      </c>
      <c r="AU40" s="344" cm="1">
        <f t="array" ref="AU40">IF(AND(NOT($AC40=FALSE),NOT(AU$2=FALSE)),INDEX('Kompetansetilskudd og BPA'!$A$1:$R$148,$AC40,IF($AF40="3.",AU$4,AU$2)),"")</f>
        <v>0</v>
      </c>
      <c r="AV40" s="344" t="str" cm="1">
        <f t="array" ref="AV40">IF(AND(NOT(AV$2=FALSE),NOT(AD40="")),INDEX('Kompetansetilskudd og BPA'!$A$1:$R$148,$AD40,AV$2),"")</f>
        <v/>
      </c>
      <c r="AW40" s="344">
        <v>3</v>
      </c>
      <c r="AX40" s="345">
        <v>0</v>
      </c>
      <c r="AY40" s="345" t="str">
        <v>Kompetansetiltak (grunn-, videre- og etterutdanning)</v>
      </c>
      <c r="AZ40" s="345" t="str">
        <v>Bachelorutdanning helse- og sosialfag</v>
      </c>
      <c r="BA40" s="345" t="str">
        <v>2.3g</v>
      </c>
      <c r="BB40" s="345" t="str">
        <v>Sosial arbeid (sosionom)</v>
      </c>
      <c r="BC40" s="345">
        <v>0</v>
      </c>
      <c r="BD40" s="345">
        <v>0</v>
      </c>
      <c r="BE40" s="345">
        <v>0</v>
      </c>
      <c r="BF40" s="345">
        <v>0</v>
      </c>
      <c r="BG40" s="345">
        <v>0</v>
      </c>
      <c r="BH40" s="345">
        <v>0</v>
      </c>
      <c r="BI40" s="345">
        <v>0</v>
      </c>
      <c r="BJ40" s="345" t="str">
        <v/>
      </c>
      <c r="BK40" s="345">
        <v>3</v>
      </c>
      <c r="BL40" s="345"/>
      <c r="BM40" s="345"/>
      <c r="BN40" s="345"/>
      <c r="BO40" s="376" t="b">
        <f t="shared" si="35"/>
        <v>1</v>
      </c>
      <c r="BQ40" s="388">
        <v>0</v>
      </c>
      <c r="BR40" s="388">
        <v>0</v>
      </c>
      <c r="BS40"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40" s="388"/>
      <c r="BU40" s="388"/>
      <c r="BV40" s="388"/>
      <c r="BW40" s="388"/>
      <c r="BX40" s="388"/>
      <c r="BY40" s="388"/>
      <c r="BZ40" s="388"/>
      <c r="CA40" s="388">
        <v>0</v>
      </c>
      <c r="CB40" s="394" t="b">
        <f t="shared" si="28"/>
        <v>0</v>
      </c>
      <c r="CC40" s="394" t="b">
        <f t="shared" si="29"/>
        <v>1</v>
      </c>
      <c r="CD40" s="376" t="b">
        <f t="shared" si="20"/>
        <v>1</v>
      </c>
      <c r="CE40" s="394" t="b">
        <f t="shared" si="33"/>
        <v>0</v>
      </c>
      <c r="CF40" s="394">
        <f t="shared" si="34"/>
        <v>5</v>
      </c>
      <c r="CG40" s="405">
        <f>'Forside og oppsummering'!$E$23</f>
        <v>0</v>
      </c>
      <c r="CH40" s="349" t="s">
        <v>218</v>
      </c>
      <c r="CI40" s="405" t="str">
        <f t="shared" si="30"/>
        <v>Prosjektbeskrivelse: Innovasjonsprosjekt 1</v>
      </c>
      <c r="CJ40" s="405">
        <f t="shared" si="31"/>
        <v>0</v>
      </c>
      <c r="CK40" s="405" t="str">
        <f t="shared" si="3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40" s="403">
        <v>0</v>
      </c>
      <c r="CM40" s="403">
        <v>0</v>
      </c>
      <c r="CN40" s="403">
        <v>0</v>
      </c>
      <c r="CO40" s="403">
        <v>0</v>
      </c>
      <c r="CP40" s="403">
        <v>0</v>
      </c>
      <c r="CQ40" s="403">
        <v>0</v>
      </c>
      <c r="CR40" s="403">
        <v>0</v>
      </c>
      <c r="CS40" s="403">
        <v>0</v>
      </c>
      <c r="CT40" s="403">
        <f t="shared" si="15"/>
        <v>5</v>
      </c>
      <c r="DI40" s="343">
        <v>0</v>
      </c>
      <c r="DJ40" s="343" t="str">
        <v>Kompetansetiltak (grunn-, videre- og etterutdanning)</v>
      </c>
      <c r="DK40" s="343" t="str">
        <v>Bachelorutdanning helse- og sosialfag</v>
      </c>
      <c r="DL40" s="343" t="str">
        <v>2.3g</v>
      </c>
      <c r="DM40" s="343" t="str">
        <v>Sosial arbeid (sosionom)</v>
      </c>
      <c r="DN40" s="343">
        <v>0</v>
      </c>
      <c r="DO40" s="343">
        <v>0</v>
      </c>
      <c r="DP40" s="343">
        <v>0</v>
      </c>
      <c r="DQ40" s="343">
        <v>0</v>
      </c>
      <c r="DR40" s="343">
        <v>0</v>
      </c>
      <c r="DS40" s="343">
        <v>0</v>
      </c>
      <c r="DT40" s="343">
        <v>0</v>
      </c>
      <c r="DU40" s="343" t="str">
        <v/>
      </c>
      <c r="DV40" s="343">
        <v>3</v>
      </c>
    </row>
    <row r="41" spans="5:126" x14ac:dyDescent="0.35">
      <c r="E41" s="317">
        <v>0</v>
      </c>
      <c r="F41" s="317">
        <v>0</v>
      </c>
      <c r="G41" s="317" t="str">
        <v>2.3f</v>
      </c>
      <c r="H41" s="317" t="str">
        <v>Ergoterapi</v>
      </c>
      <c r="I41" s="312">
        <f>IF(H41='Kompetansetilskudd og BPA'!$E$12,4,IF(E41=0,IF(F41=0,IF(G41=0,FALSE,3),2),1))</f>
        <v>3</v>
      </c>
      <c r="J41" s="312" t="str">
        <f t="shared" si="1"/>
        <v>2.3f</v>
      </c>
      <c r="K41" s="312" t="str">
        <f t="shared" si="2"/>
        <v>Ergoterapi</v>
      </c>
      <c r="L41" s="320">
        <v>3</v>
      </c>
      <c r="M41" s="320" t="str">
        <v>2.4g</v>
      </c>
      <c r="N41" s="320" t="str">
        <v>Lederutdanning</v>
      </c>
      <c r="O41" s="320">
        <v>3</v>
      </c>
      <c r="P41" s="320" t="str">
        <v>2.5c</v>
      </c>
      <c r="Q41" s="320" t="str">
        <v>Mitt livs ABC</v>
      </c>
      <c r="R41" s="327">
        <f>'Forside og oppsummering'!$E$23</f>
        <v>0</v>
      </c>
      <c r="S41" s="328" t="str">
        <f t="shared" si="38"/>
        <v>2.</v>
      </c>
      <c r="T41" s="328" t="str">
        <f t="shared" si="4"/>
        <v>Kompetansetiltak (grunn-, videre- og etterutdanning)</v>
      </c>
      <c r="U41" s="325" t="str">
        <f t="shared" si="5"/>
        <v>2.5.</v>
      </c>
      <c r="V41" s="325" t="str">
        <f t="shared" si="6"/>
        <v>ABC-opplæring</v>
      </c>
      <c r="W41" s="325" t="str">
        <f t="shared" si="7"/>
        <v>2.5c</v>
      </c>
      <c r="X41" s="325" t="str">
        <f t="shared" si="8"/>
        <v>Mitt livs ABC</v>
      </c>
      <c r="Y41" s="325" t="b">
        <f t="shared" si="9"/>
        <v>0</v>
      </c>
      <c r="Z41" s="314" t="b">
        <f t="shared" si="10"/>
        <v>0</v>
      </c>
      <c r="AA41" s="314">
        <f t="shared" si="11"/>
        <v>3</v>
      </c>
      <c r="AC41" s="322">
        <f t="shared" si="36"/>
        <v>41</v>
      </c>
      <c r="AD41" s="322" t="str">
        <f t="shared" si="37"/>
        <v/>
      </c>
      <c r="AE41" s="344">
        <v>0</v>
      </c>
      <c r="AF41" s="344" t="str">
        <v>2.</v>
      </c>
      <c r="AG41" s="344" t="str">
        <v>Kompetansetiltak (grunn-, videre- og etterutdanning)</v>
      </c>
      <c r="AH41" s="344" t="str">
        <v>2.3.</v>
      </c>
      <c r="AI41" s="344" t="str">
        <v>Bachelorutdanning helse- og sosialfag</v>
      </c>
      <c r="AJ41" s="344" t="str">
        <v>2.3h</v>
      </c>
      <c r="AK41" s="344" t="str">
        <v>Barnevernspedagogikk</v>
      </c>
      <c r="AL41" s="344" t="b">
        <v>0</v>
      </c>
      <c r="AM41" s="344" cm="1">
        <f t="array" ref="AM41">IF(AND(NOT($AC41=FALSE),NOT(AM$2=FALSE)),INDEX('Kompetansetilskudd og BPA'!$A$1:$R$148,$AC41,AM$2),"")</f>
        <v>0</v>
      </c>
      <c r="AN41" s="344" cm="1">
        <f t="array" ref="AN41">IF(AND(NOT($AC41=FALSE),NOT(AN$2=FALSE)),INDEX('Kompetansetilskudd og BPA'!$A$1:$R$148,$AC41,IF($AF41="3.",AN$4,AN$2)),"")</f>
        <v>0</v>
      </c>
      <c r="AO41" s="344" t="str" cm="1">
        <f t="array" ref="AO41">IF(AND(NOT($AC41=FALSE),NOT(AO$2=FALSE)),INDEX('Kompetansetilskudd og BPA'!$A$1:$R$148,$AC41,IF($AF41="3.",AO$4,AO$2)),"")</f>
        <v/>
      </c>
      <c r="AP41" s="344" cm="1">
        <f t="array" ref="AP41">IF(AND(NOT($AC41=FALSE),NOT(AP$2=FALSE)),INDEX('Kompetansetilskudd og BPA'!$A$1:$R$148,$AC41,IF($AF41="3.",AP$4,AP$2)),"")</f>
        <v>0</v>
      </c>
      <c r="AQ41" s="344" cm="1">
        <f t="array" ref="AQ41">IF(AND(NOT($AC41=FALSE),NOT(AQ$2=FALSE)),INDEX('Kompetansetilskudd og BPA'!$A$1:$R$148,$AC41,IF($AF41="3.",AQ$4,AQ$2)),"")</f>
        <v>0</v>
      </c>
      <c r="AR41" s="344" cm="1">
        <f t="array" ref="AR41">IF(AND(NOT($AC41=FALSE),NOT(AR$2=FALSE)),INDEX('Kompetansetilskudd og BPA'!$A$1:$R$148,$AC41,IF($AF41="3.",AR$4,AR$2)),"")</f>
        <v>0</v>
      </c>
      <c r="AS41" s="344" t="str" cm="1">
        <f t="array" ref="AS41">IF(AND(NOT($AC41=FALSE),NOT(AS$2=FALSE)),INDEX('Kompetansetilskudd og BPA'!$A$1:$R$148,$AC41,IF($AF41="3.",AS$4,AS$2)),"")</f>
        <v/>
      </c>
      <c r="AT41" s="344" cm="1">
        <f t="array" ref="AT41">IF(AND(NOT($AC41=FALSE),NOT(AT$2=FALSE)),INDEX('Kompetansetilskudd og BPA'!$A$1:$R$148,$AC41,IF($AF41="3.",AT$4,AT$2)),"")</f>
        <v>0</v>
      </c>
      <c r="AU41" s="344" cm="1">
        <f t="array" ref="AU41">IF(AND(NOT($AC41=FALSE),NOT(AU$2=FALSE)),INDEX('Kompetansetilskudd og BPA'!$A$1:$R$148,$AC41,IF($AF41="3.",AU$4,AU$2)),"")</f>
        <v>0</v>
      </c>
      <c r="AV41" s="344" t="str" cm="1">
        <f t="array" ref="AV41">IF(AND(NOT(AV$2=FALSE),NOT(AD41="")),INDEX('Kompetansetilskudd og BPA'!$A$1:$R$148,$AD41,AV$2),"")</f>
        <v/>
      </c>
      <c r="AW41" s="344">
        <v>3</v>
      </c>
      <c r="AX41" s="345">
        <v>0</v>
      </c>
      <c r="AY41" s="345" t="str">
        <v>Kompetansetiltak (grunn-, videre- og etterutdanning)</v>
      </c>
      <c r="AZ41" s="345" t="str">
        <v>Bachelorutdanning helse- og sosialfag</v>
      </c>
      <c r="BA41" s="345" t="str">
        <v>2.3h</v>
      </c>
      <c r="BB41" s="345" t="str">
        <v>Barnevernspedagogikk</v>
      </c>
      <c r="BC41" s="345">
        <v>0</v>
      </c>
      <c r="BD41" s="345">
        <v>0</v>
      </c>
      <c r="BE41" s="345">
        <v>0</v>
      </c>
      <c r="BF41" s="345">
        <v>0</v>
      </c>
      <c r="BG41" s="345">
        <v>0</v>
      </c>
      <c r="BH41" s="345">
        <v>0</v>
      </c>
      <c r="BI41" s="345">
        <v>0</v>
      </c>
      <c r="BJ41" s="345" t="str">
        <v/>
      </c>
      <c r="BK41" s="345">
        <v>3</v>
      </c>
      <c r="BL41" s="345"/>
      <c r="BM41" s="345"/>
      <c r="BN41" s="345"/>
      <c r="BO41" s="376" t="b">
        <f t="shared" si="35"/>
        <v>1</v>
      </c>
      <c r="BQ41" s="389" t="str">
        <f>'Prosjekt 1'!$C$44</f>
        <v>P1.4</v>
      </c>
      <c r="BR41" s="389" t="str">
        <f>'Prosjekt 1'!$D$44</f>
        <v>Samarbeidspartnere i innovasjonsprosjekt 1</v>
      </c>
      <c r="BS41" s="389"/>
      <c r="BT41" s="389"/>
      <c r="BU41" s="389"/>
      <c r="BV41" s="389"/>
      <c r="BW41" s="389"/>
      <c r="BX41" s="389"/>
      <c r="BY41" s="389"/>
      <c r="BZ41" s="389"/>
      <c r="CA41" s="389"/>
      <c r="CB41" s="394" t="b">
        <f t="shared" si="28"/>
        <v>1</v>
      </c>
      <c r="CC41" s="394" t="b">
        <f t="shared" si="29"/>
        <v>0</v>
      </c>
      <c r="CD41" s="376" t="b">
        <f t="shared" si="20"/>
        <v>1</v>
      </c>
      <c r="CE41" s="394" t="b">
        <f t="shared" si="33"/>
        <v>0</v>
      </c>
      <c r="CF41" s="394">
        <f t="shared" si="34"/>
        <v>2</v>
      </c>
      <c r="CG41" s="405">
        <f>'Forside og oppsummering'!$E$23</f>
        <v>0</v>
      </c>
      <c r="CH41" s="349" t="s">
        <v>218</v>
      </c>
      <c r="CI41" s="405" t="str">
        <f t="shared" si="30"/>
        <v>Samarbeidspartnere i innovasjonsprosjekt 1</v>
      </c>
      <c r="CJ41" s="405" t="str">
        <f t="shared" si="31"/>
        <v>P1.4</v>
      </c>
      <c r="CK41" s="405">
        <f t="shared" si="32"/>
        <v>0</v>
      </c>
      <c r="CL41" s="403">
        <v>0</v>
      </c>
      <c r="CM41" s="403">
        <v>0</v>
      </c>
      <c r="CN41" s="403">
        <v>0</v>
      </c>
      <c r="CO41" s="403">
        <v>0</v>
      </c>
      <c r="CP41" s="403">
        <v>0</v>
      </c>
      <c r="CQ41" s="403">
        <v>0</v>
      </c>
      <c r="CR41" s="403">
        <v>0</v>
      </c>
      <c r="CS41" s="403">
        <v>0</v>
      </c>
      <c r="CT41" s="403">
        <f t="shared" si="15"/>
        <v>2</v>
      </c>
      <c r="DI41" s="343">
        <v>0</v>
      </c>
      <c r="DJ41" s="343" t="str">
        <v>Kompetansetiltak (grunn-, videre- og etterutdanning)</v>
      </c>
      <c r="DK41" s="343" t="str">
        <v>Bachelorutdanning helse- og sosialfag</v>
      </c>
      <c r="DL41" s="343" t="str">
        <v>2.3h</v>
      </c>
      <c r="DM41" s="343" t="str">
        <v>Barnevernspedagogikk</v>
      </c>
      <c r="DN41" s="343">
        <v>0</v>
      </c>
      <c r="DO41" s="343">
        <v>0</v>
      </c>
      <c r="DP41" s="343">
        <v>0</v>
      </c>
      <c r="DQ41" s="343">
        <v>0</v>
      </c>
      <c r="DR41" s="343">
        <v>0</v>
      </c>
      <c r="DS41" s="343">
        <v>0</v>
      </c>
      <c r="DT41" s="343">
        <v>0</v>
      </c>
      <c r="DU41" s="343" t="str">
        <v/>
      </c>
      <c r="DV41" s="343">
        <v>3</v>
      </c>
    </row>
    <row r="42" spans="5:126" x14ac:dyDescent="0.35">
      <c r="E42" s="317">
        <v>0</v>
      </c>
      <c r="F42" s="317">
        <v>0</v>
      </c>
      <c r="G42" s="317" t="str">
        <v>2.3g</v>
      </c>
      <c r="H42" s="317" t="str">
        <v>Sosial arbeid (sosionom)</v>
      </c>
      <c r="I42" s="312">
        <f>IF(H42='Kompetansetilskudd og BPA'!$E$12,4,IF(E42=0,IF(F42=0,IF(G42=0,FALSE,3),2),1))</f>
        <v>3</v>
      </c>
      <c r="J42" s="312" t="str">
        <f t="shared" si="1"/>
        <v>2.3g</v>
      </c>
      <c r="K42" s="312" t="str">
        <f t="shared" si="2"/>
        <v>Sosial arbeid (sosionom)</v>
      </c>
      <c r="L42" s="320">
        <v>3</v>
      </c>
      <c r="M42" s="320" t="str">
        <v>2.4h</v>
      </c>
      <c r="N42" s="320" t="str">
        <v>Annen videreutdanning og/eller masterutdanning</v>
      </c>
      <c r="O42" s="320">
        <v>3</v>
      </c>
      <c r="P42" s="320" t="str">
        <v>2.5d</v>
      </c>
      <c r="Q42" s="320" t="str">
        <v>Velferdsteknologien ABC</v>
      </c>
      <c r="R42" s="327">
        <f>'Forside og oppsummering'!$E$23</f>
        <v>0</v>
      </c>
      <c r="S42" s="328" t="str">
        <f t="shared" si="38"/>
        <v>2.</v>
      </c>
      <c r="T42" s="328" t="str">
        <f t="shared" si="4"/>
        <v>Kompetansetiltak (grunn-, videre- og etterutdanning)</v>
      </c>
      <c r="U42" s="325" t="str">
        <f t="shared" si="5"/>
        <v>2.5.</v>
      </c>
      <c r="V42" s="325" t="str">
        <f t="shared" si="6"/>
        <v>ABC-opplæring</v>
      </c>
      <c r="W42" s="325" t="str">
        <f t="shared" si="7"/>
        <v>2.5d</v>
      </c>
      <c r="X42" s="325" t="str">
        <f t="shared" si="8"/>
        <v>Velferdsteknologien ABC</v>
      </c>
      <c r="Y42" s="325" t="str">
        <f t="shared" si="9"/>
        <v>2.5e</v>
      </c>
      <c r="Z42" s="314" t="b">
        <f t="shared" si="10"/>
        <v>0</v>
      </c>
      <c r="AA42" s="314">
        <f t="shared" si="11"/>
        <v>3</v>
      </c>
      <c r="AC42" s="322">
        <f t="shared" si="36"/>
        <v>42</v>
      </c>
      <c r="AD42" s="322">
        <f t="shared" si="37"/>
        <v>45</v>
      </c>
      <c r="AE42" s="344">
        <v>0</v>
      </c>
      <c r="AF42" s="344" t="str">
        <v>2.</v>
      </c>
      <c r="AG42" s="344" t="str">
        <v>Kompetansetiltak (grunn-, videre- og etterutdanning)</v>
      </c>
      <c r="AH42" s="344" t="str">
        <v>2.3.</v>
      </c>
      <c r="AI42" s="344" t="str">
        <v>Bachelorutdanning helse- og sosialfag</v>
      </c>
      <c r="AJ42" s="344" t="str">
        <v>2.3i</v>
      </c>
      <c r="AK42" s="344" t="str">
        <v>Annen bachelorutdanning</v>
      </c>
      <c r="AL42" s="344" t="str">
        <v>2.3j</v>
      </c>
      <c r="AM42" s="344" cm="1">
        <f t="array" ref="AM42">IF(AND(NOT($AC42=FALSE),NOT(AM$2=FALSE)),INDEX('Kompetansetilskudd og BPA'!$A$1:$R$148,$AC42,AM$2),"")</f>
        <v>0</v>
      </c>
      <c r="AN42" s="344" cm="1">
        <f t="array" ref="AN42">IF(AND(NOT($AC42=FALSE),NOT(AN$2=FALSE)),INDEX('Kompetansetilskudd og BPA'!$A$1:$R$148,$AC42,IF($AF42="3.",AN$4,AN$2)),"")</f>
        <v>0</v>
      </c>
      <c r="AO42" s="344" t="str" cm="1">
        <f t="array" ref="AO42">IF(AND(NOT($AC42=FALSE),NOT(AO$2=FALSE)),INDEX('Kompetansetilskudd og BPA'!$A$1:$R$148,$AC42,IF($AF42="3.",AO$4,AO$2)),"")</f>
        <v/>
      </c>
      <c r="AP42" s="344" cm="1">
        <f t="array" ref="AP42">IF(AND(NOT($AC42=FALSE),NOT(AP$2=FALSE)),INDEX('Kompetansetilskudd og BPA'!$A$1:$R$148,$AC42,IF($AF42="3.",AP$4,AP$2)),"")</f>
        <v>0</v>
      </c>
      <c r="AQ42" s="344" cm="1">
        <f t="array" ref="AQ42">IF(AND(NOT($AC42=FALSE),NOT(AQ$2=FALSE)),INDEX('Kompetansetilskudd og BPA'!$A$1:$R$148,$AC42,IF($AF42="3.",AQ$4,AQ$2)),"")</f>
        <v>0</v>
      </c>
      <c r="AR42" s="344" cm="1">
        <f t="array" ref="AR42">IF(AND(NOT($AC42=FALSE),NOT(AR$2=FALSE)),INDEX('Kompetansetilskudd og BPA'!$A$1:$R$148,$AC42,IF($AF42="3.",AR$4,AR$2)),"")</f>
        <v>0</v>
      </c>
      <c r="AS42" s="344" t="str" cm="1">
        <f t="array" ref="AS42">IF(AND(NOT($AC42=FALSE),NOT(AS$2=FALSE)),INDEX('Kompetansetilskudd og BPA'!$A$1:$R$148,$AC42,IF($AF42="3.",AS$4,AS$2)),"")</f>
        <v/>
      </c>
      <c r="AT42" s="344" cm="1">
        <f t="array" ref="AT42">IF(AND(NOT($AC42=FALSE),NOT(AT$2=FALSE)),INDEX('Kompetansetilskudd og BPA'!$A$1:$R$148,$AC42,IF($AF42="3.",AT$4,AT$2)),"")</f>
        <v>0</v>
      </c>
      <c r="AU42" s="344" cm="1">
        <f t="array" ref="AU42">IF(AND(NOT($AC42=FALSE),NOT(AU$2=FALSE)),INDEX('Kompetansetilskudd og BPA'!$A$1:$R$148,$AC42,IF($AF42="3.",AU$4,AU$2)),"")</f>
        <v>0</v>
      </c>
      <c r="AV42" s="344" cm="1">
        <f t="array" ref="AV42">IF(AND(NOT(AV$2=FALSE),NOT(AD42="")),INDEX('Kompetansetilskudd og BPA'!$A$1:$R$148,$AD42,AV$2),"")</f>
        <v>0</v>
      </c>
      <c r="AW42" s="344">
        <v>3</v>
      </c>
      <c r="AX42" s="345">
        <v>0</v>
      </c>
      <c r="AY42" s="345" t="str">
        <v>Kompetansetiltak (grunn-, videre- og etterutdanning)</v>
      </c>
      <c r="AZ42" s="345" t="str">
        <v>Bachelorutdanning helse- og sosialfag</v>
      </c>
      <c r="BA42" s="345" t="str">
        <v>2.3i</v>
      </c>
      <c r="BB42" s="345" t="str">
        <v>Annen bachelorutdanning</v>
      </c>
      <c r="BC42" s="345">
        <v>0</v>
      </c>
      <c r="BD42" s="345">
        <v>0</v>
      </c>
      <c r="BE42" s="345">
        <v>0</v>
      </c>
      <c r="BF42" s="345">
        <v>0</v>
      </c>
      <c r="BG42" s="345">
        <v>0</v>
      </c>
      <c r="BH42" s="345">
        <v>0</v>
      </c>
      <c r="BI42" s="345">
        <v>0</v>
      </c>
      <c r="BJ42" s="345">
        <v>0</v>
      </c>
      <c r="BK42" s="345">
        <v>3</v>
      </c>
      <c r="BL42" s="345"/>
      <c r="BM42" s="345"/>
      <c r="BN42" s="345"/>
      <c r="BO42" s="376" t="b">
        <f t="shared" si="35"/>
        <v>1</v>
      </c>
      <c r="BQ42" s="389"/>
      <c r="BR42" s="389" t="str">
        <f>_xlfn.CONCAT(BQ41,"a")</f>
        <v>P1.4a</v>
      </c>
      <c r="BS42" s="349" t="s">
        <v>305</v>
      </c>
      <c r="BT42" s="389"/>
      <c r="BU42" s="389"/>
      <c r="BV42" s="389"/>
      <c r="BW42" s="389"/>
      <c r="BX42" s="389"/>
      <c r="BY42" s="389"/>
      <c r="BZ42" s="389"/>
      <c r="CA42" s="389">
        <f>'Prosjekt 1'!$D$46</f>
        <v>0</v>
      </c>
      <c r="CB42" s="394" t="b">
        <f t="shared" si="28"/>
        <v>0</v>
      </c>
      <c r="CC42" s="394" t="b">
        <f t="shared" si="29"/>
        <v>0</v>
      </c>
      <c r="CD42" s="376" t="b">
        <f t="shared" si="20"/>
        <v>1</v>
      </c>
      <c r="CE42" s="394" t="b">
        <f t="shared" si="33"/>
        <v>0</v>
      </c>
      <c r="CF42" s="394">
        <f t="shared" si="34"/>
        <v>4</v>
      </c>
      <c r="CG42" s="405">
        <f>'Forside og oppsummering'!$E$23</f>
        <v>0</v>
      </c>
      <c r="CH42" s="349" t="s">
        <v>218</v>
      </c>
      <c r="CI42" s="405" t="str">
        <f t="shared" si="30"/>
        <v>Samarbeidspartnere i innovasjonsprosjekt 1</v>
      </c>
      <c r="CJ42" s="405" t="str">
        <f t="shared" si="31"/>
        <v>P1.4a</v>
      </c>
      <c r="CK42" s="405" t="str">
        <f t="shared" si="32"/>
        <v>Samarbeidspartnere</v>
      </c>
      <c r="CL42" s="403">
        <v>0</v>
      </c>
      <c r="CM42" s="403">
        <v>0</v>
      </c>
      <c r="CN42" s="403">
        <v>0</v>
      </c>
      <c r="CO42" s="403">
        <v>0</v>
      </c>
      <c r="CP42" s="403">
        <v>0</v>
      </c>
      <c r="CQ42" s="403">
        <v>0</v>
      </c>
      <c r="CR42" s="403">
        <v>0</v>
      </c>
      <c r="CS42" s="403">
        <v>0</v>
      </c>
      <c r="CT42" s="403">
        <f t="shared" si="15"/>
        <v>4</v>
      </c>
      <c r="DI42" s="343">
        <v>0</v>
      </c>
      <c r="DJ42" s="343" t="str">
        <v>Kompetansetiltak (grunn-, videre- og etterutdanning)</v>
      </c>
      <c r="DK42" s="343" t="str">
        <v>Bachelorutdanning helse- og sosialfag</v>
      </c>
      <c r="DL42" s="343" t="str">
        <v>2.3i</v>
      </c>
      <c r="DM42" s="343" t="str">
        <v>Annen bachelorutdanning</v>
      </c>
      <c r="DN42" s="343">
        <v>0</v>
      </c>
      <c r="DO42" s="343">
        <v>0</v>
      </c>
      <c r="DP42" s="343">
        <v>0</v>
      </c>
      <c r="DQ42" s="343">
        <v>0</v>
      </c>
      <c r="DR42" s="343">
        <v>0</v>
      </c>
      <c r="DS42" s="343">
        <v>0</v>
      </c>
      <c r="DT42" s="343">
        <v>0</v>
      </c>
      <c r="DU42" s="343">
        <v>0</v>
      </c>
      <c r="DV42" s="343">
        <v>3</v>
      </c>
    </row>
    <row r="43" spans="5:126" x14ac:dyDescent="0.35">
      <c r="E43" s="317">
        <v>0</v>
      </c>
      <c r="F43" s="317">
        <v>0</v>
      </c>
      <c r="G43" s="317" t="str">
        <v>2.3h</v>
      </c>
      <c r="H43" s="317" t="str">
        <v>Barnevernspedagogikk</v>
      </c>
      <c r="I43" s="312">
        <f>IF(H43='Kompetansetilskudd og BPA'!$E$12,4,IF(E43=0,IF(F43=0,IF(G43=0,FALSE,3),2),1))</f>
        <v>3</v>
      </c>
      <c r="J43" s="312" t="str">
        <f t="shared" si="1"/>
        <v>2.3h</v>
      </c>
      <c r="K43" s="312" t="str">
        <f t="shared" si="2"/>
        <v>Barnevernspedagogikk</v>
      </c>
      <c r="L43" s="320">
        <v>4</v>
      </c>
      <c r="M43" s="320" t="str">
        <v>2.4i</v>
      </c>
      <c r="N43" s="320" t="str">
        <v>Merknader
Nærmere om hvilken annen utdanning
Forsøk å skrive mindre enn 100 ord</v>
      </c>
      <c r="O43" s="320">
        <v>4</v>
      </c>
      <c r="P43" s="320" t="str">
        <v>2.5e</v>
      </c>
      <c r="Q43" s="320" t="str">
        <v>Merknader
Nærmere om hvilken annen utdanning
Forsøk å skrive mindre enn 100 ord</v>
      </c>
      <c r="R43" s="327">
        <f>'Forside og oppsummering'!$E$23</f>
        <v>0</v>
      </c>
      <c r="S43" s="328" t="str">
        <f t="shared" si="38"/>
        <v>2.</v>
      </c>
      <c r="T43" s="328" t="str">
        <f t="shared" si="4"/>
        <v>Kompetansetiltak (grunn-, videre- og etterutdanning)</v>
      </c>
      <c r="U43" s="325" t="str">
        <f t="shared" si="5"/>
        <v>2.5.</v>
      </c>
      <c r="V43" s="325" t="str">
        <f t="shared" si="6"/>
        <v>ABC-opplæring</v>
      </c>
      <c r="W43" s="325" t="str">
        <f t="shared" si="7"/>
        <v>2.5e</v>
      </c>
      <c r="X43" s="325" t="str">
        <f t="shared" si="8"/>
        <v>Velferdsteknologien ABC</v>
      </c>
      <c r="Y43" s="325" t="b">
        <f t="shared" si="9"/>
        <v>0</v>
      </c>
      <c r="Z43" s="314" t="b">
        <f t="shared" si="10"/>
        <v>1</v>
      </c>
      <c r="AA43" s="314">
        <f t="shared" si="11"/>
        <v>5</v>
      </c>
      <c r="AC43" s="322">
        <f t="shared" si="36"/>
        <v>45</v>
      </c>
      <c r="AD43" s="322" t="str">
        <f t="shared" si="37"/>
        <v/>
      </c>
      <c r="AE43" s="344">
        <v>0</v>
      </c>
      <c r="AF43" s="344" t="str">
        <v>2.</v>
      </c>
      <c r="AG43" s="344" t="str">
        <v>Kompetansetiltak (grunn-, videre- og etterutdanning)</v>
      </c>
      <c r="AH43" s="344" t="str">
        <v>2.3.</v>
      </c>
      <c r="AI43" s="344" t="str">
        <v>Bachelorutdanning helse- og sosialfag</v>
      </c>
      <c r="AJ43" s="344" t="str">
        <v>2.3j</v>
      </c>
      <c r="AK43" s="344" t="str">
        <v>Annen bachelorutdanning</v>
      </c>
      <c r="AL43" s="344" t="b">
        <v>0</v>
      </c>
      <c r="AM43" s="344" cm="1">
        <f t="array" ref="AM43">IF(AND(NOT($AC43=FALSE),NOT(AM$2=FALSE)),INDEX('Kompetansetilskudd og BPA'!$A$1:$R$148,$AC43,AM$2),"")</f>
        <v>0</v>
      </c>
      <c r="AN43" s="344" cm="1">
        <f t="array" ref="AN43">IF(AND(NOT($AC43=FALSE),NOT(AN$2=FALSE)),INDEX('Kompetansetilskudd og BPA'!$A$1:$R$148,$AC43,IF($AF43="3.",AN$4,AN$2)),"")</f>
        <v>0</v>
      </c>
      <c r="AO43" s="344" t="str" cm="1">
        <f t="array" ref="AO43">IF(AND(NOT($AC43=FALSE),NOT(AO$2=FALSE)),INDEX('Kompetansetilskudd og BPA'!$A$1:$R$148,$AC43,IF($AF43="3.",AO$4,AO$2)),"")</f>
        <v/>
      </c>
      <c r="AP43" s="344" cm="1">
        <f t="array" ref="AP43">IF(AND(NOT($AC43=FALSE),NOT(AP$2=FALSE)),INDEX('Kompetansetilskudd og BPA'!$A$1:$R$148,$AC43,IF($AF43="3.",AP$4,AP$2)),"")</f>
        <v>0</v>
      </c>
      <c r="AQ43" s="344" cm="1">
        <f t="array" ref="AQ43">IF(AND(NOT($AC43=FALSE),NOT(AQ$2=FALSE)),INDEX('Kompetansetilskudd og BPA'!$A$1:$R$148,$AC43,IF($AF43="3.",AQ$4,AQ$2)),"")</f>
        <v>0</v>
      </c>
      <c r="AR43" s="344" cm="1">
        <f t="array" ref="AR43">IF(AND(NOT($AC43=FALSE),NOT(AR$2=FALSE)),INDEX('Kompetansetilskudd og BPA'!$A$1:$R$148,$AC43,IF($AF43="3.",AR$4,AR$2)),"")</f>
        <v>0</v>
      </c>
      <c r="AS43" s="344" t="str" cm="1">
        <f t="array" ref="AS43">IF(AND(NOT($AC43=FALSE),NOT(AS$2=FALSE)),INDEX('Kompetansetilskudd og BPA'!$A$1:$R$148,$AC43,IF($AF43="3.",AS$4,AS$2)),"")</f>
        <v/>
      </c>
      <c r="AT43" s="344" cm="1">
        <f t="array" ref="AT43">IF(AND(NOT($AC43=FALSE),NOT(AT$2=FALSE)),INDEX('Kompetansetilskudd og BPA'!$A$1:$R$148,$AC43,IF($AF43="3.",AT$4,AT$2)),"")</f>
        <v>0</v>
      </c>
      <c r="AU43" s="344" cm="1">
        <f t="array" ref="AU43">IF(AND(NOT($AC43=FALSE),NOT(AU$2=FALSE)),INDEX('Kompetansetilskudd og BPA'!$A$1:$R$148,$AC43,IF($AF43="3.",AU$4,AU$2)),"")</f>
        <v>0</v>
      </c>
      <c r="AV43" s="344" t="str" cm="1">
        <f t="array" ref="AV43">IF(AND(NOT(AV$2=FALSE),NOT(AD43="")),INDEX('Kompetansetilskudd og BPA'!$A$1:$R$148,$AD43,AV$2),"")</f>
        <v/>
      </c>
      <c r="AW43" s="344">
        <v>5</v>
      </c>
      <c r="AX43" s="345">
        <v>0</v>
      </c>
      <c r="AY43" s="345" t="str">
        <v>Kompetansetiltak (grunn-, videre- og etterutdanning)</v>
      </c>
      <c r="AZ43" s="345" t="str">
        <v>Bachelorutdanning helse- og sosialfag</v>
      </c>
      <c r="BA43" s="345" t="str">
        <v>2.3j</v>
      </c>
      <c r="BB43" s="345" t="str">
        <v>Annen bachelorutdanning</v>
      </c>
      <c r="BC43" s="345">
        <v>0</v>
      </c>
      <c r="BD43" s="345">
        <v>0</v>
      </c>
      <c r="BE43" s="345">
        <v>0</v>
      </c>
      <c r="BF43" s="345">
        <v>0</v>
      </c>
      <c r="BG43" s="345">
        <v>0</v>
      </c>
      <c r="BH43" s="345">
        <v>0</v>
      </c>
      <c r="BI43" s="345">
        <v>0</v>
      </c>
      <c r="BJ43" s="345" t="str">
        <v/>
      </c>
      <c r="BK43" s="345">
        <v>5</v>
      </c>
      <c r="BL43" s="345"/>
      <c r="BM43" s="345"/>
      <c r="BN43" s="345"/>
      <c r="BO43" s="376" t="b">
        <f t="shared" si="35"/>
        <v>1</v>
      </c>
      <c r="BP43" s="376" t="str">
        <f>'Prosjekt 1'!$D$50</f>
        <v>P1.5  Alle estimerte kostnader for innovasjonsprosjektet (I året det søkes for)</v>
      </c>
      <c r="CB43" s="394" t="b">
        <f t="shared" si="28"/>
        <v>0</v>
      </c>
      <c r="CC43" s="394" t="b">
        <f t="shared" si="29"/>
        <v>1</v>
      </c>
      <c r="CD43" s="376" t="b">
        <f t="shared" si="20"/>
        <v>1</v>
      </c>
      <c r="CE43" s="394" t="b">
        <f t="shared" si="33"/>
        <v>0</v>
      </c>
      <c r="CF43" s="394">
        <f t="shared" si="34"/>
        <v>5</v>
      </c>
      <c r="CG43" s="405">
        <f>'Forside og oppsummering'!$E$23</f>
        <v>0</v>
      </c>
      <c r="CH43" s="349" t="s">
        <v>218</v>
      </c>
      <c r="CI43" s="405" t="str">
        <f t="shared" si="30"/>
        <v>Samarbeidspartnere i innovasjonsprosjekt 1</v>
      </c>
      <c r="CJ43" s="405">
        <f t="shared" si="31"/>
        <v>0</v>
      </c>
      <c r="CK43" s="405">
        <f t="shared" si="32"/>
        <v>0</v>
      </c>
      <c r="CL43" s="403">
        <v>0</v>
      </c>
      <c r="CM43" s="403">
        <v>0</v>
      </c>
      <c r="CN43" s="403">
        <v>0</v>
      </c>
      <c r="CO43" s="403">
        <v>0</v>
      </c>
      <c r="CP43" s="403">
        <v>0</v>
      </c>
      <c r="CQ43" s="403">
        <v>0</v>
      </c>
      <c r="CR43" s="403">
        <v>0</v>
      </c>
      <c r="CS43" s="403">
        <v>0</v>
      </c>
      <c r="CT43" s="403">
        <f t="shared" si="15"/>
        <v>5</v>
      </c>
      <c r="DI43" s="343">
        <v>0</v>
      </c>
      <c r="DJ43" s="343" t="str">
        <v>Kompetansetiltak (grunn-, videre- og etterutdanning)</v>
      </c>
      <c r="DK43" s="343" t="str">
        <v>Bachelorutdanning helse- og sosialfag</v>
      </c>
      <c r="DL43" s="343" t="str">
        <v>2.3j</v>
      </c>
      <c r="DM43" s="343" t="str">
        <v>Annen bachelorutdanning</v>
      </c>
      <c r="DN43" s="343">
        <v>0</v>
      </c>
      <c r="DO43" s="343">
        <v>0</v>
      </c>
      <c r="DP43" s="343">
        <v>0</v>
      </c>
      <c r="DQ43" s="343">
        <v>0</v>
      </c>
      <c r="DR43" s="343">
        <v>0</v>
      </c>
      <c r="DS43" s="343">
        <v>0</v>
      </c>
      <c r="DT43" s="343">
        <v>0</v>
      </c>
      <c r="DU43" s="343" t="str">
        <v/>
      </c>
      <c r="DV43" s="343">
        <v>5</v>
      </c>
    </row>
    <row r="44" spans="5:126" x14ac:dyDescent="0.35">
      <c r="E44" s="317">
        <v>0</v>
      </c>
      <c r="F44" s="317">
        <v>0</v>
      </c>
      <c r="G44" s="317" t="str">
        <v>2.3i</v>
      </c>
      <c r="H44" s="317" t="str">
        <v>Annen bachelorutdanning</v>
      </c>
      <c r="I44" s="312">
        <f>IF(H44='Kompetansetilskudd og BPA'!$E$12,4,IF(E44=0,IF(F44=0,IF(G44=0,FALSE,3),2),1))</f>
        <v>3</v>
      </c>
      <c r="J44" s="312" t="str">
        <f t="shared" si="1"/>
        <v>2.3i</v>
      </c>
      <c r="K44" s="312" t="str">
        <f t="shared" si="2"/>
        <v>Annen bachelorutdanning</v>
      </c>
      <c r="L44" s="320">
        <v>2</v>
      </c>
      <c r="M44" s="320" t="str">
        <v>2.5.</v>
      </c>
      <c r="N44" s="320" t="str">
        <v>ABC-opplæring</v>
      </c>
      <c r="O44" s="320">
        <v>2</v>
      </c>
      <c r="P44" s="320" t="str">
        <v>2.6.</v>
      </c>
      <c r="Q44" s="320" t="str">
        <v>Annen internopplæring / korte etterutdanninger /kurs mv.</v>
      </c>
      <c r="R44" s="327">
        <f>'Forside og oppsummering'!$E$23</f>
        <v>0</v>
      </c>
      <c r="S44" s="328" t="str">
        <f t="shared" si="38"/>
        <v>2.</v>
      </c>
      <c r="T44" s="328" t="str">
        <f t="shared" si="4"/>
        <v>Kompetansetiltak (grunn-, videre- og etterutdanning)</v>
      </c>
      <c r="U44" s="325" t="str">
        <f t="shared" si="5"/>
        <v>2.6.</v>
      </c>
      <c r="V44" s="325" t="str">
        <f t="shared" si="6"/>
        <v>Annen internopplæring / korte etterutdanninger /kurs mv.</v>
      </c>
      <c r="W44" s="325" t="str">
        <f t="shared" si="7"/>
        <v>2.6.</v>
      </c>
      <c r="X44" s="325" t="str">
        <f t="shared" si="8"/>
        <v/>
      </c>
      <c r="Y44" s="325" t="b">
        <f t="shared" si="9"/>
        <v>0</v>
      </c>
      <c r="Z44" s="314" t="b">
        <f t="shared" si="10"/>
        <v>0</v>
      </c>
      <c r="AA44" s="314">
        <f t="shared" si="11"/>
        <v>2</v>
      </c>
      <c r="AC44" s="322">
        <f t="shared" si="36"/>
        <v>48</v>
      </c>
      <c r="AD44" s="322" t="str">
        <f t="shared" si="37"/>
        <v/>
      </c>
      <c r="AE44" s="344">
        <v>0</v>
      </c>
      <c r="AF44" s="344" t="str">
        <v>2.</v>
      </c>
      <c r="AG44" s="344" t="str">
        <v>Kompetansetiltak (grunn-, videre- og etterutdanning)</v>
      </c>
      <c r="AH44" s="344" t="str">
        <v>2.4.</v>
      </c>
      <c r="AI44" s="344" t="str">
        <v>Videreutdanning og mastergradutdanning (påbygg bachelorutdanning)</v>
      </c>
      <c r="AJ44" s="344" t="str">
        <v>2.4.</v>
      </c>
      <c r="AK44" s="344" t="str">
        <v/>
      </c>
      <c r="AL44" s="344" t="b">
        <v>0</v>
      </c>
      <c r="AM44" s="344" cm="1">
        <f t="array" ref="AM44">IF(AND(NOT($AC44=FALSE),NOT(AM$2=FALSE)),INDEX('Kompetansetilskudd og BPA'!$A$1:$R$148,$AC44,AM$2),"")</f>
        <v>0</v>
      </c>
      <c r="AN44" s="344" cm="1">
        <f t="array" ref="AN44">IF(AND(NOT($AC44=FALSE),NOT(AN$2=FALSE)),INDEX('Kompetansetilskudd og BPA'!$A$1:$R$148,$AC44,IF($AF44="3.",AN$4,AN$2)),"")</f>
        <v>0</v>
      </c>
      <c r="AO44" s="344" t="str" cm="1">
        <f t="array" ref="AO44">IF(AND(NOT($AC44=FALSE),NOT(AO$2=FALSE)),INDEX('Kompetansetilskudd og BPA'!$A$1:$R$148,$AC44,IF($AF44="3.",AO$4,AO$2)),"")</f>
        <v/>
      </c>
      <c r="AP44" s="344" cm="1">
        <f t="array" ref="AP44">IF(AND(NOT($AC44=FALSE),NOT(AP$2=FALSE)),INDEX('Kompetansetilskudd og BPA'!$A$1:$R$148,$AC44,IF($AF44="3.",AP$4,AP$2)),"")</f>
        <v>0</v>
      </c>
      <c r="AQ44" s="344" cm="1">
        <f t="array" ref="AQ44">IF(AND(NOT($AC44=FALSE),NOT(AQ$2=FALSE)),INDEX('Kompetansetilskudd og BPA'!$A$1:$R$148,$AC44,IF($AF44="3.",AQ$4,AQ$2)),"")</f>
        <v>0</v>
      </c>
      <c r="AR44" s="344" cm="1">
        <f t="array" ref="AR44">IF(AND(NOT($AC44=FALSE),NOT(AR$2=FALSE)),INDEX('Kompetansetilskudd og BPA'!$A$1:$R$148,$AC44,IF($AF44="3.",AR$4,AR$2)),"")</f>
        <v>0</v>
      </c>
      <c r="AS44" s="344" t="str" cm="1">
        <f t="array" ref="AS44">IF(AND(NOT($AC44=FALSE),NOT(AS$2=FALSE)),INDEX('Kompetansetilskudd og BPA'!$A$1:$R$148,$AC44,IF($AF44="3.",AS$4,AS$2)),"")</f>
        <v/>
      </c>
      <c r="AT44" s="344" cm="1">
        <f t="array" ref="AT44">IF(AND(NOT($AC44=FALSE),NOT(AT$2=FALSE)),INDEX('Kompetansetilskudd og BPA'!$A$1:$R$148,$AC44,IF($AF44="3.",AT$4,AT$2)),"")</f>
        <v>0</v>
      </c>
      <c r="AU44" s="344" cm="1">
        <f t="array" ref="AU44">IF(AND(NOT($AC44=FALSE),NOT(AU$2=FALSE)),INDEX('Kompetansetilskudd og BPA'!$A$1:$R$148,$AC44,IF($AF44="3.",AU$4,AU$2)),"")</f>
        <v>0</v>
      </c>
      <c r="AV44" s="344" t="str" cm="1">
        <f t="array" ref="AV44">IF(AND(NOT(AV$2=FALSE),NOT(AD44="")),INDEX('Kompetansetilskudd og BPA'!$A$1:$R$148,$AD44,AV$2),"")</f>
        <v/>
      </c>
      <c r="AW44" s="344">
        <v>2</v>
      </c>
      <c r="AX44" s="345">
        <v>0</v>
      </c>
      <c r="AY44" s="345" t="str">
        <v>Kompetansetiltak (grunn-, videre- og etterutdanning)</v>
      </c>
      <c r="AZ44" s="345" t="str">
        <v>Videreutdanning og mastergradutdanning (påbygg bachelorutdanning)</v>
      </c>
      <c r="BA44" s="345" t="str">
        <v>2.4.</v>
      </c>
      <c r="BB44" s="345" t="str">
        <v/>
      </c>
      <c r="BC44" s="345">
        <v>0</v>
      </c>
      <c r="BD44" s="345">
        <v>0</v>
      </c>
      <c r="BE44" s="345">
        <v>0</v>
      </c>
      <c r="BF44" s="345">
        <v>0</v>
      </c>
      <c r="BG44" s="345">
        <v>0</v>
      </c>
      <c r="BH44" s="345">
        <v>0</v>
      </c>
      <c r="BI44" s="345">
        <v>0</v>
      </c>
      <c r="BJ44" s="345" t="str">
        <v/>
      </c>
      <c r="BK44" s="345">
        <v>2</v>
      </c>
      <c r="BL44" s="345"/>
      <c r="BM44" s="345"/>
      <c r="BN44" s="345"/>
      <c r="BO44" s="376" t="b">
        <f t="shared" si="35"/>
        <v>1</v>
      </c>
      <c r="BP44" s="376">
        <f>FIND(" ",BP43)</f>
        <v>5</v>
      </c>
      <c r="BQ44" s="390" t="str">
        <f>LEFT(BP43,BP44)</f>
        <v xml:space="preserve">P1.5 </v>
      </c>
      <c r="BR44" s="390" t="str">
        <f>RIGHT(BP43,LEN(BP43)-BP44-1)</f>
        <v>Alle estimerte kostnader for innovasjonsprosjektet (I året det søkes for)</v>
      </c>
      <c r="BS44" s="390"/>
      <c r="BT44" s="390"/>
      <c r="BU44" s="390"/>
      <c r="BV44" s="390"/>
      <c r="BW44" s="390"/>
      <c r="BX44" s="390"/>
      <c r="BY44" s="390"/>
      <c r="BZ44" s="390"/>
      <c r="CA44" s="390"/>
      <c r="CB44" s="394" t="b">
        <f t="shared" si="28"/>
        <v>1</v>
      </c>
      <c r="CC44" s="394" t="b">
        <f t="shared" si="29"/>
        <v>0</v>
      </c>
      <c r="CD44" s="376" t="b">
        <f t="shared" si="20"/>
        <v>1</v>
      </c>
      <c r="CE44" s="394" t="b">
        <f t="shared" si="33"/>
        <v>0</v>
      </c>
      <c r="CF44" s="394">
        <f t="shared" si="34"/>
        <v>2</v>
      </c>
      <c r="CG44" s="405">
        <f>'Forside og oppsummering'!$E$23</f>
        <v>0</v>
      </c>
      <c r="CH44" s="349" t="s">
        <v>218</v>
      </c>
      <c r="CI44" s="405" t="str">
        <f t="shared" si="30"/>
        <v>Alle estimerte kostnader for innovasjonsprosjektet (I året det søkes for)</v>
      </c>
      <c r="CJ44" s="405" t="str">
        <f t="shared" si="31"/>
        <v xml:space="preserve">P1.5 </v>
      </c>
      <c r="CK44" s="405">
        <f t="shared" si="32"/>
        <v>0</v>
      </c>
      <c r="CL44" s="403">
        <v>0</v>
      </c>
      <c r="CM44" s="403">
        <v>0</v>
      </c>
      <c r="CN44" s="403">
        <v>0</v>
      </c>
      <c r="CO44" s="403">
        <v>0</v>
      </c>
      <c r="CP44" s="403">
        <v>0</v>
      </c>
      <c r="CQ44" s="403">
        <v>0</v>
      </c>
      <c r="CR44" s="403">
        <v>0</v>
      </c>
      <c r="CS44" s="403">
        <v>0</v>
      </c>
      <c r="CT44" s="403">
        <f t="shared" si="15"/>
        <v>2</v>
      </c>
      <c r="DI44" s="343">
        <v>0</v>
      </c>
      <c r="DJ44" s="343" t="str">
        <v>Kompetansetiltak (grunn-, videre- og etterutdanning)</v>
      </c>
      <c r="DK44" s="343" t="str">
        <v>Videreutdanning og mastergradutdanning (påbygg bachelorutdanning)</v>
      </c>
      <c r="DL44" s="343" t="str">
        <v>2.4.</v>
      </c>
      <c r="DM44" s="343" t="str">
        <v/>
      </c>
      <c r="DN44" s="343">
        <v>0</v>
      </c>
      <c r="DO44" s="343">
        <v>0</v>
      </c>
      <c r="DP44" s="343">
        <v>0</v>
      </c>
      <c r="DQ44" s="343">
        <v>0</v>
      </c>
      <c r="DR44" s="343">
        <v>0</v>
      </c>
      <c r="DS44" s="343">
        <v>0</v>
      </c>
      <c r="DT44" s="343">
        <v>0</v>
      </c>
      <c r="DU44" s="343" t="str">
        <v/>
      </c>
      <c r="DV44" s="343">
        <v>2</v>
      </c>
    </row>
    <row r="45" spans="5:126" x14ac:dyDescent="0.35">
      <c r="E45" s="317">
        <v>0</v>
      </c>
      <c r="F45" s="317">
        <v>0</v>
      </c>
      <c r="G45" s="317">
        <v>0</v>
      </c>
      <c r="H45" s="317" t="str">
        <v>2.3.  SUM:</v>
      </c>
      <c r="I45" s="312" t="b">
        <f>IF(H45='Kompetansetilskudd og BPA'!$E$12,4,IF(E45=0,IF(F45=0,IF(G45=0,FALSE,3),2),1))</f>
        <v>0</v>
      </c>
      <c r="J45" s="312" t="b">
        <f t="shared" si="1"/>
        <v>0</v>
      </c>
      <c r="K45" s="312" t="b">
        <f t="shared" si="2"/>
        <v>0</v>
      </c>
      <c r="L45" s="320">
        <v>3</v>
      </c>
      <c r="M45" s="320" t="str">
        <v/>
      </c>
      <c r="N45" s="320">
        <v>0</v>
      </c>
      <c r="O45" s="320">
        <v>3</v>
      </c>
      <c r="P45" s="320" t="str">
        <v>2.6a</v>
      </c>
      <c r="Q45" s="320" t="str">
        <v>Psykisk helsearbeid og rusarbeid</v>
      </c>
      <c r="R45" s="327">
        <f>'Forside og oppsummering'!$E$23</f>
        <v>0</v>
      </c>
      <c r="S45" s="328" t="str">
        <f t="shared" si="38"/>
        <v>2.</v>
      </c>
      <c r="T45" s="328" t="str">
        <f t="shared" si="4"/>
        <v>Kompetansetiltak (grunn-, videre- og etterutdanning)</v>
      </c>
      <c r="U45" s="325" t="str">
        <f t="shared" si="5"/>
        <v>2.6.</v>
      </c>
      <c r="V45" s="325" t="str">
        <f t="shared" si="6"/>
        <v>Annen internopplæring / korte etterutdanninger /kurs mv.</v>
      </c>
      <c r="W45" s="325" t="str">
        <f t="shared" si="7"/>
        <v>2.6a</v>
      </c>
      <c r="X45" s="325" t="str">
        <f t="shared" si="8"/>
        <v>Psykisk helsearbeid og rusarbeid</v>
      </c>
      <c r="Y45" s="325" t="b">
        <f t="shared" si="9"/>
        <v>0</v>
      </c>
      <c r="Z45" s="314" t="b">
        <f t="shared" si="10"/>
        <v>0</v>
      </c>
      <c r="AA45" s="314">
        <f t="shared" si="11"/>
        <v>3</v>
      </c>
      <c r="AC45" s="322">
        <f t="shared" si="36"/>
        <v>53</v>
      </c>
      <c r="AD45" s="322" t="str">
        <f t="shared" si="37"/>
        <v/>
      </c>
      <c r="AE45" s="344">
        <v>0</v>
      </c>
      <c r="AF45" s="344" t="str">
        <v>2.</v>
      </c>
      <c r="AG45" s="344" t="str">
        <v>Kompetansetiltak (grunn-, videre- og etterutdanning)</v>
      </c>
      <c r="AH45" s="344" t="str">
        <v>2.4.</v>
      </c>
      <c r="AI45" s="344" t="str">
        <v>Videreutdanning og mastergradutdanning (påbygg bachelorutdanning)</v>
      </c>
      <c r="AJ45" s="344" t="str">
        <v>2.4a</v>
      </c>
      <c r="AK45" s="344" t="str">
        <v>Psykisk helsearbeid og rusarbeid</v>
      </c>
      <c r="AL45" s="344" t="b">
        <v>0</v>
      </c>
      <c r="AM45" s="344" cm="1">
        <f t="array" ref="AM45">IF(AND(NOT($AC45=FALSE),NOT(AM$2=FALSE)),INDEX('Kompetansetilskudd og BPA'!$A$1:$R$148,$AC45,AM$2),"")</f>
        <v>0</v>
      </c>
      <c r="AN45" s="344" cm="1">
        <f t="array" ref="AN45">IF(AND(NOT($AC45=FALSE),NOT(AN$2=FALSE)),INDEX('Kompetansetilskudd og BPA'!$A$1:$R$148,$AC45,IF($AF45="3.",AN$4,AN$2)),"")</f>
        <v>0</v>
      </c>
      <c r="AO45" s="344" t="str" cm="1">
        <f t="array" ref="AO45">IF(AND(NOT($AC45=FALSE),NOT(AO$2=FALSE)),INDEX('Kompetansetilskudd og BPA'!$A$1:$R$148,$AC45,IF($AF45="3.",AO$4,AO$2)),"")</f>
        <v/>
      </c>
      <c r="AP45" s="344" cm="1">
        <f t="array" ref="AP45">IF(AND(NOT($AC45=FALSE),NOT(AP$2=FALSE)),INDEX('Kompetansetilskudd og BPA'!$A$1:$R$148,$AC45,IF($AF45="3.",AP$4,AP$2)),"")</f>
        <v>0</v>
      </c>
      <c r="AQ45" s="344" cm="1">
        <f t="array" ref="AQ45">IF(AND(NOT($AC45=FALSE),NOT(AQ$2=FALSE)),INDEX('Kompetansetilskudd og BPA'!$A$1:$R$148,$AC45,IF($AF45="3.",AQ$4,AQ$2)),"")</f>
        <v>0</v>
      </c>
      <c r="AR45" s="344" cm="1">
        <f t="array" ref="AR45">IF(AND(NOT($AC45=FALSE),NOT(AR$2=FALSE)),INDEX('Kompetansetilskudd og BPA'!$A$1:$R$148,$AC45,IF($AF45="3.",AR$4,AR$2)),"")</f>
        <v>0</v>
      </c>
      <c r="AS45" s="344" t="str" cm="1">
        <f t="array" ref="AS45">IF(AND(NOT($AC45=FALSE),NOT(AS$2=FALSE)),INDEX('Kompetansetilskudd og BPA'!$A$1:$R$148,$AC45,IF($AF45="3.",AS$4,AS$2)),"")</f>
        <v/>
      </c>
      <c r="AT45" s="344" cm="1">
        <f t="array" ref="AT45">IF(AND(NOT($AC45=FALSE),NOT(AT$2=FALSE)),INDEX('Kompetansetilskudd og BPA'!$A$1:$R$148,$AC45,IF($AF45="3.",AT$4,AT$2)),"")</f>
        <v>0</v>
      </c>
      <c r="AU45" s="344" cm="1">
        <f t="array" ref="AU45">IF(AND(NOT($AC45=FALSE),NOT(AU$2=FALSE)),INDEX('Kompetansetilskudd og BPA'!$A$1:$R$148,$AC45,IF($AF45="3.",AU$4,AU$2)),"")</f>
        <v>0</v>
      </c>
      <c r="AV45" s="344" t="str" cm="1">
        <f t="array" ref="AV45">IF(AND(NOT(AV$2=FALSE),NOT(AD45="")),INDEX('Kompetansetilskudd og BPA'!$A$1:$R$148,$AD45,AV$2),"")</f>
        <v/>
      </c>
      <c r="AW45" s="344">
        <v>3</v>
      </c>
      <c r="AX45" s="345">
        <v>0</v>
      </c>
      <c r="AY45" s="345" t="str">
        <v>Kompetansetiltak (grunn-, videre- og etterutdanning)</v>
      </c>
      <c r="AZ45" s="345" t="str">
        <v>Videreutdanning og mastergradutdanning (påbygg bachelorutdanning)</v>
      </c>
      <c r="BA45" s="345" t="str">
        <v>2.4a</v>
      </c>
      <c r="BB45" s="345" t="str">
        <v>Psykisk helsearbeid og rusarbeid</v>
      </c>
      <c r="BC45" s="345">
        <v>0</v>
      </c>
      <c r="BD45" s="345">
        <v>0</v>
      </c>
      <c r="BE45" s="345">
        <v>0</v>
      </c>
      <c r="BF45" s="345">
        <v>0</v>
      </c>
      <c r="BG45" s="345">
        <v>0</v>
      </c>
      <c r="BH45" s="345">
        <v>0</v>
      </c>
      <c r="BI45" s="345">
        <v>0</v>
      </c>
      <c r="BJ45" s="345" t="str">
        <v/>
      </c>
      <c r="BK45" s="345">
        <v>3</v>
      </c>
      <c r="BL45" s="345"/>
      <c r="BM45" s="345"/>
      <c r="BN45" s="345"/>
      <c r="BO45" s="376" t="b">
        <f t="shared" si="35"/>
        <v>1</v>
      </c>
      <c r="BQ45" s="390" cm="1">
        <f t="array" ref="BQ45:BS52">'Prosjekt 1'!$C$52:$E$59</f>
        <v>0</v>
      </c>
      <c r="BR45" s="390" t="str">
        <v>P1.5a</v>
      </c>
      <c r="BS45" s="390" t="str">
        <v>Lønnsutgifter med sosiale utgifter</v>
      </c>
      <c r="BT45" s="390"/>
      <c r="BU45" s="390"/>
      <c r="BV45" s="390"/>
      <c r="BW45" s="390"/>
      <c r="BX45" s="390"/>
      <c r="BY45" s="390"/>
      <c r="BZ45" s="390"/>
      <c r="CA45" s="390" cm="1">
        <f t="array" ref="CA45:CA57">'Prosjekt 1'!$F$52:$F$64</f>
        <v>0</v>
      </c>
      <c r="CB45" s="394" t="b">
        <f t="shared" si="28"/>
        <v>0</v>
      </c>
      <c r="CC45" s="394" t="b">
        <f t="shared" si="29"/>
        <v>0</v>
      </c>
      <c r="CD45" s="376" t="b">
        <f t="shared" si="20"/>
        <v>1</v>
      </c>
      <c r="CE45" s="394" t="b">
        <f t="shared" si="33"/>
        <v>0</v>
      </c>
      <c r="CF45" s="394">
        <f t="shared" si="34"/>
        <v>4</v>
      </c>
      <c r="CG45" s="405">
        <f>'Forside og oppsummering'!$E$23</f>
        <v>0</v>
      </c>
      <c r="CH45" s="349" t="s">
        <v>218</v>
      </c>
      <c r="CI45" s="405" t="str">
        <f t="shared" si="30"/>
        <v>Alle estimerte kostnader for innovasjonsprosjektet (I året det søkes for)</v>
      </c>
      <c r="CJ45" s="405" t="str">
        <f t="shared" si="31"/>
        <v>P1.5a</v>
      </c>
      <c r="CK45" s="405" t="str">
        <f t="shared" si="32"/>
        <v>Lønnsutgifter med sosiale utgifter</v>
      </c>
      <c r="CL45" s="403">
        <v>0</v>
      </c>
      <c r="CM45" s="403">
        <v>0</v>
      </c>
      <c r="CN45" s="403">
        <v>0</v>
      </c>
      <c r="CO45" s="403">
        <v>0</v>
      </c>
      <c r="CP45" s="403">
        <v>0</v>
      </c>
      <c r="CQ45" s="403">
        <v>0</v>
      </c>
      <c r="CR45" s="403">
        <v>0</v>
      </c>
      <c r="CS45" s="403">
        <v>0</v>
      </c>
      <c r="CT45" s="403">
        <f t="shared" si="15"/>
        <v>4</v>
      </c>
      <c r="DI45" s="343">
        <v>0</v>
      </c>
      <c r="DJ45" s="343" t="str">
        <v>Kompetansetiltak (grunn-, videre- og etterutdanning)</v>
      </c>
      <c r="DK45" s="343" t="str">
        <v>Videreutdanning og mastergradutdanning (påbygg bachelorutdanning)</v>
      </c>
      <c r="DL45" s="343" t="str">
        <v>2.4a</v>
      </c>
      <c r="DM45" s="343" t="str">
        <v>Psykisk helsearbeid og rusarbeid</v>
      </c>
      <c r="DN45" s="343">
        <v>0</v>
      </c>
      <c r="DO45" s="343">
        <v>0</v>
      </c>
      <c r="DP45" s="343">
        <v>0</v>
      </c>
      <c r="DQ45" s="343">
        <v>0</v>
      </c>
      <c r="DR45" s="343">
        <v>0</v>
      </c>
      <c r="DS45" s="343">
        <v>0</v>
      </c>
      <c r="DT45" s="343">
        <v>0</v>
      </c>
      <c r="DU45" s="343" t="str">
        <v/>
      </c>
      <c r="DV45" s="343">
        <v>3</v>
      </c>
    </row>
    <row r="46" spans="5:126" x14ac:dyDescent="0.35">
      <c r="E46" s="317">
        <v>0</v>
      </c>
      <c r="F46" s="317">
        <v>0</v>
      </c>
      <c r="G46" s="317">
        <v>0</v>
      </c>
      <c r="H46" s="317">
        <v>0</v>
      </c>
      <c r="I46" s="312" t="b">
        <f>IF(H46='Kompetansetilskudd og BPA'!$E$12,4,IF(E46=0,IF(F46=0,IF(G46=0,FALSE,3),2),1))</f>
        <v>0</v>
      </c>
      <c r="J46" s="312" t="b">
        <f t="shared" si="1"/>
        <v>0</v>
      </c>
      <c r="K46" s="312" t="b">
        <f t="shared" si="2"/>
        <v>0</v>
      </c>
      <c r="L46" s="320">
        <v>3</v>
      </c>
      <c r="M46" s="320" t="str">
        <v>2.5a</v>
      </c>
      <c r="N46" s="320" t="str">
        <v>Demensomsorgens ABC</v>
      </c>
      <c r="O46" s="320">
        <v>3</v>
      </c>
      <c r="P46" s="320" t="str">
        <v>2.6b</v>
      </c>
      <c r="Q46" s="320" t="str">
        <v>Kreftomsorg/lindrende pleie</v>
      </c>
      <c r="R46" s="327">
        <f>'Forside og oppsummering'!$E$23</f>
        <v>0</v>
      </c>
      <c r="S46" s="328" t="str">
        <f t="shared" si="38"/>
        <v>2.</v>
      </c>
      <c r="T46" s="328" t="str">
        <f t="shared" si="4"/>
        <v>Kompetansetiltak (grunn-, videre- og etterutdanning)</v>
      </c>
      <c r="U46" s="325" t="str">
        <f t="shared" si="5"/>
        <v>2.6.</v>
      </c>
      <c r="V46" s="325" t="str">
        <f t="shared" si="6"/>
        <v>Annen internopplæring / korte etterutdanninger /kurs mv.</v>
      </c>
      <c r="W46" s="325" t="str">
        <f t="shared" si="7"/>
        <v>2.6b</v>
      </c>
      <c r="X46" s="325" t="str">
        <f t="shared" si="8"/>
        <v>Kreftomsorg/lindrende pleie</v>
      </c>
      <c r="Y46" s="325" t="b">
        <f t="shared" si="9"/>
        <v>0</v>
      </c>
      <c r="Z46" s="314" t="b">
        <f t="shared" si="10"/>
        <v>0</v>
      </c>
      <c r="AA46" s="314">
        <f t="shared" si="11"/>
        <v>3</v>
      </c>
      <c r="AC46" s="322">
        <f t="shared" si="36"/>
        <v>54</v>
      </c>
      <c r="AD46" s="322" t="str">
        <f t="shared" si="37"/>
        <v/>
      </c>
      <c r="AE46" s="344">
        <v>0</v>
      </c>
      <c r="AF46" s="344" t="str">
        <v>2.</v>
      </c>
      <c r="AG46" s="344" t="str">
        <v>Kompetansetiltak (grunn-, videre- og etterutdanning)</v>
      </c>
      <c r="AH46" s="344" t="str">
        <v>2.4.</v>
      </c>
      <c r="AI46" s="344" t="str">
        <v>Videreutdanning og mastergradutdanning (påbygg bachelorutdanning)</v>
      </c>
      <c r="AJ46" s="344" t="str">
        <v>2.4b</v>
      </c>
      <c r="AK46" s="344" t="str">
        <v>Tverrfaglig videreutdanning i psykososialt arbeid med barn og unge</v>
      </c>
      <c r="AL46" s="344" t="b">
        <v>0</v>
      </c>
      <c r="AM46" s="344" cm="1">
        <f t="array" ref="AM46">IF(AND(NOT($AC46=FALSE),NOT(AM$2=FALSE)),INDEX('Kompetansetilskudd og BPA'!$A$1:$R$148,$AC46,AM$2),"")</f>
        <v>0</v>
      </c>
      <c r="AN46" s="344" cm="1">
        <f t="array" ref="AN46">IF(AND(NOT($AC46=FALSE),NOT(AN$2=FALSE)),INDEX('Kompetansetilskudd og BPA'!$A$1:$R$148,$AC46,IF($AF46="3.",AN$4,AN$2)),"")</f>
        <v>0</v>
      </c>
      <c r="AO46" s="344" t="str" cm="1">
        <f t="array" ref="AO46">IF(AND(NOT($AC46=FALSE),NOT(AO$2=FALSE)),INDEX('Kompetansetilskudd og BPA'!$A$1:$R$148,$AC46,IF($AF46="3.",AO$4,AO$2)),"")</f>
        <v/>
      </c>
      <c r="AP46" s="344" cm="1">
        <f t="array" ref="AP46">IF(AND(NOT($AC46=FALSE),NOT(AP$2=FALSE)),INDEX('Kompetansetilskudd og BPA'!$A$1:$R$148,$AC46,IF($AF46="3.",AP$4,AP$2)),"")</f>
        <v>0</v>
      </c>
      <c r="AQ46" s="344" cm="1">
        <f t="array" ref="AQ46">IF(AND(NOT($AC46=FALSE),NOT(AQ$2=FALSE)),INDEX('Kompetansetilskudd og BPA'!$A$1:$R$148,$AC46,IF($AF46="3.",AQ$4,AQ$2)),"")</f>
        <v>0</v>
      </c>
      <c r="AR46" s="344" cm="1">
        <f t="array" ref="AR46">IF(AND(NOT($AC46=FALSE),NOT(AR$2=FALSE)),INDEX('Kompetansetilskudd og BPA'!$A$1:$R$148,$AC46,IF($AF46="3.",AR$4,AR$2)),"")</f>
        <v>0</v>
      </c>
      <c r="AS46" s="344" t="str" cm="1">
        <f t="array" ref="AS46">IF(AND(NOT($AC46=FALSE),NOT(AS$2=FALSE)),INDEX('Kompetansetilskudd og BPA'!$A$1:$R$148,$AC46,IF($AF46="3.",AS$4,AS$2)),"")</f>
        <v/>
      </c>
      <c r="AT46" s="344" cm="1">
        <f t="array" ref="AT46">IF(AND(NOT($AC46=FALSE),NOT(AT$2=FALSE)),INDEX('Kompetansetilskudd og BPA'!$A$1:$R$148,$AC46,IF($AF46="3.",AT$4,AT$2)),"")</f>
        <v>0</v>
      </c>
      <c r="AU46" s="344" cm="1">
        <f t="array" ref="AU46">IF(AND(NOT($AC46=FALSE),NOT(AU$2=FALSE)),INDEX('Kompetansetilskudd og BPA'!$A$1:$R$148,$AC46,IF($AF46="3.",AU$4,AU$2)),"")</f>
        <v>0</v>
      </c>
      <c r="AV46" s="344" t="str" cm="1">
        <f t="array" ref="AV46">IF(AND(NOT(AV$2=FALSE),NOT(AD46="")),INDEX('Kompetansetilskudd og BPA'!$A$1:$R$148,$AD46,AV$2),"")</f>
        <v/>
      </c>
      <c r="AW46" s="344">
        <v>3</v>
      </c>
      <c r="AX46" s="345">
        <v>0</v>
      </c>
      <c r="AY46" s="345" t="str">
        <v>Kompetansetiltak (grunn-, videre- og etterutdanning)</v>
      </c>
      <c r="AZ46" s="345" t="str">
        <v>Videreutdanning og mastergradutdanning (påbygg bachelorutdanning)</v>
      </c>
      <c r="BA46" s="345" t="str">
        <v>2.4b</v>
      </c>
      <c r="BB46" s="345" t="str">
        <v>Tverrfaglig videreutdanning i psykososialt arbeid med barn og unge</v>
      </c>
      <c r="BC46" s="345">
        <v>0</v>
      </c>
      <c r="BD46" s="345">
        <v>0</v>
      </c>
      <c r="BE46" s="345">
        <v>0</v>
      </c>
      <c r="BF46" s="345">
        <v>0</v>
      </c>
      <c r="BG46" s="345">
        <v>0</v>
      </c>
      <c r="BH46" s="345">
        <v>0</v>
      </c>
      <c r="BI46" s="345">
        <v>0</v>
      </c>
      <c r="BJ46" s="345" t="str">
        <v/>
      </c>
      <c r="BK46" s="345">
        <v>3</v>
      </c>
      <c r="BL46" s="345"/>
      <c r="BM46" s="345"/>
      <c r="BN46" s="345"/>
      <c r="BO46" s="376" t="b">
        <f t="shared" si="35"/>
        <v>1</v>
      </c>
      <c r="BQ46" s="390">
        <v>0</v>
      </c>
      <c r="BR46" s="390" t="str">
        <v>P1.5b</v>
      </c>
      <c r="BS46" s="390" t="str">
        <v>Reiseutgifter, arrangement, møter, konferanser</v>
      </c>
      <c r="BT46" s="390"/>
      <c r="BU46" s="390"/>
      <c r="BV46" s="390"/>
      <c r="BW46" s="390"/>
      <c r="BX46" s="390"/>
      <c r="BY46" s="390"/>
      <c r="BZ46" s="390"/>
      <c r="CA46" s="390">
        <v>0</v>
      </c>
      <c r="CB46" s="394" t="b">
        <f t="shared" si="28"/>
        <v>0</v>
      </c>
      <c r="CC46" s="394" t="b">
        <f t="shared" si="29"/>
        <v>0</v>
      </c>
      <c r="CD46" s="376" t="b">
        <f t="shared" si="20"/>
        <v>1</v>
      </c>
      <c r="CE46" s="394" t="b">
        <f t="shared" si="33"/>
        <v>0</v>
      </c>
      <c r="CF46" s="394">
        <f t="shared" si="34"/>
        <v>4</v>
      </c>
      <c r="CG46" s="405">
        <f>'Forside og oppsummering'!$E$23</f>
        <v>0</v>
      </c>
      <c r="CH46" s="349" t="s">
        <v>218</v>
      </c>
      <c r="CI46" s="405" t="str">
        <f t="shared" si="30"/>
        <v>Alle estimerte kostnader for innovasjonsprosjektet (I året det søkes for)</v>
      </c>
      <c r="CJ46" s="405" t="str">
        <f t="shared" si="31"/>
        <v>P1.5b</v>
      </c>
      <c r="CK46" s="405" t="str">
        <f t="shared" si="32"/>
        <v>Reiseutgifter, arrangement, møter, konferanser</v>
      </c>
      <c r="CL46" s="403">
        <v>0</v>
      </c>
      <c r="CM46" s="403">
        <v>0</v>
      </c>
      <c r="CN46" s="403">
        <v>0</v>
      </c>
      <c r="CO46" s="403">
        <v>0</v>
      </c>
      <c r="CP46" s="403">
        <v>0</v>
      </c>
      <c r="CQ46" s="403">
        <v>0</v>
      </c>
      <c r="CR46" s="403">
        <v>0</v>
      </c>
      <c r="CS46" s="403">
        <v>0</v>
      </c>
      <c r="CT46" s="403">
        <f t="shared" si="15"/>
        <v>4</v>
      </c>
      <c r="DI46" s="343">
        <v>0</v>
      </c>
      <c r="DJ46" s="343" t="str">
        <v>Kompetansetiltak (grunn-, videre- og etterutdanning)</v>
      </c>
      <c r="DK46" s="343" t="str">
        <v>Videreutdanning og mastergradutdanning (påbygg bachelorutdanning)</v>
      </c>
      <c r="DL46" s="343" t="str">
        <v>2.4b</v>
      </c>
      <c r="DM46" s="343" t="str">
        <v>Tverrfaglig videreutdanning i psykososialt arbeid med barn og unge</v>
      </c>
      <c r="DN46" s="343">
        <v>0</v>
      </c>
      <c r="DO46" s="343">
        <v>0</v>
      </c>
      <c r="DP46" s="343">
        <v>0</v>
      </c>
      <c r="DQ46" s="343">
        <v>0</v>
      </c>
      <c r="DR46" s="343">
        <v>0</v>
      </c>
      <c r="DS46" s="343">
        <v>0</v>
      </c>
      <c r="DT46" s="343">
        <v>0</v>
      </c>
      <c r="DU46" s="343" t="str">
        <v/>
      </c>
      <c r="DV46" s="343">
        <v>3</v>
      </c>
    </row>
    <row r="47" spans="5:126" x14ac:dyDescent="0.35">
      <c r="E47" s="317">
        <v>0</v>
      </c>
      <c r="F47" s="317">
        <v>0</v>
      </c>
      <c r="G47" s="317" t="str">
        <v>2.3j</v>
      </c>
      <c r="H47" s="317" t="str">
        <v>Merknader
Nærmere om hvilken annen utdanning
Forsøk å skrive mindre enn 100 ord</v>
      </c>
      <c r="I47" s="312">
        <f>IF(H47='Kompetansetilskudd og BPA'!$E$12,4,IF(E47=0,IF(F47=0,IF(G47=0,FALSE,3),2),1))</f>
        <v>4</v>
      </c>
      <c r="J47" s="312" t="str">
        <f t="shared" si="1"/>
        <v>2.3j</v>
      </c>
      <c r="K47" s="312" t="str">
        <f t="shared" si="2"/>
        <v>Merknader
Nærmere om hvilken annen utdanning
Forsøk å skrive mindre enn 100 ord</v>
      </c>
      <c r="L47" s="320">
        <v>3</v>
      </c>
      <c r="M47" s="320" t="str">
        <v>2.5b</v>
      </c>
      <c r="N47" s="320" t="str">
        <v>Eldreomsorgens ABC</v>
      </c>
      <c r="O47" s="320">
        <v>3</v>
      </c>
      <c r="P47" s="320" t="str">
        <v>2.6c</v>
      </c>
      <c r="Q47" s="320" t="str">
        <v>Annet</v>
      </c>
      <c r="R47" s="327">
        <f>'Forside og oppsummering'!$E$23</f>
        <v>0</v>
      </c>
      <c r="S47" s="328" t="str">
        <f t="shared" si="38"/>
        <v>2.</v>
      </c>
      <c r="T47" s="328" t="str">
        <f t="shared" si="4"/>
        <v>Kompetansetiltak (grunn-, videre- og etterutdanning)</v>
      </c>
      <c r="U47" s="325" t="str">
        <f t="shared" si="5"/>
        <v>2.6.</v>
      </c>
      <c r="V47" s="325" t="str">
        <f t="shared" si="6"/>
        <v>Annen internopplæring / korte etterutdanninger /kurs mv.</v>
      </c>
      <c r="W47" s="325" t="str">
        <f t="shared" si="7"/>
        <v>2.6c</v>
      </c>
      <c r="X47" s="325" t="str">
        <f t="shared" si="8"/>
        <v>Annet</v>
      </c>
      <c r="Y47" s="325" t="str">
        <f t="shared" si="9"/>
        <v>2.6d</v>
      </c>
      <c r="Z47" s="314" t="b">
        <f t="shared" si="10"/>
        <v>0</v>
      </c>
      <c r="AA47" s="314">
        <f t="shared" si="11"/>
        <v>3</v>
      </c>
      <c r="AC47" s="322">
        <f t="shared" si="36"/>
        <v>55</v>
      </c>
      <c r="AD47" s="322" t="str">
        <f t="shared" si="37"/>
        <v/>
      </c>
      <c r="AE47" s="344">
        <v>0</v>
      </c>
      <c r="AF47" s="344" t="str">
        <v>2.</v>
      </c>
      <c r="AG47" s="344" t="str">
        <v>Kompetansetiltak (grunn-, videre- og etterutdanning)</v>
      </c>
      <c r="AH47" s="344" t="str">
        <v>2.4.</v>
      </c>
      <c r="AI47" s="344" t="str">
        <v>Videreutdanning og mastergradutdanning (påbygg bachelorutdanning)</v>
      </c>
      <c r="AJ47" s="344" t="str">
        <v>2.4c</v>
      </c>
      <c r="AK47" s="344" t="str">
        <v>Eldreomsorg/demens</v>
      </c>
      <c r="AL47" s="344" t="b">
        <v>0</v>
      </c>
      <c r="AM47" s="344" cm="1">
        <f t="array" ref="AM47">IF(AND(NOT($AC47=FALSE),NOT(AM$2=FALSE)),INDEX('Kompetansetilskudd og BPA'!$A$1:$R$148,$AC47,AM$2),"")</f>
        <v>0</v>
      </c>
      <c r="AN47" s="344" cm="1">
        <f t="array" ref="AN47">IF(AND(NOT($AC47=FALSE),NOT(AN$2=FALSE)),INDEX('Kompetansetilskudd og BPA'!$A$1:$R$148,$AC47,IF($AF47="3.",AN$4,AN$2)),"")</f>
        <v>0</v>
      </c>
      <c r="AO47" s="344" t="str" cm="1">
        <f t="array" ref="AO47">IF(AND(NOT($AC47=FALSE),NOT(AO$2=FALSE)),INDEX('Kompetansetilskudd og BPA'!$A$1:$R$148,$AC47,IF($AF47="3.",AO$4,AO$2)),"")</f>
        <v/>
      </c>
      <c r="AP47" s="344" cm="1">
        <f t="array" ref="AP47">IF(AND(NOT($AC47=FALSE),NOT(AP$2=FALSE)),INDEX('Kompetansetilskudd og BPA'!$A$1:$R$148,$AC47,IF($AF47="3.",AP$4,AP$2)),"")</f>
        <v>0</v>
      </c>
      <c r="AQ47" s="344" cm="1">
        <f t="array" ref="AQ47">IF(AND(NOT($AC47=FALSE),NOT(AQ$2=FALSE)),INDEX('Kompetansetilskudd og BPA'!$A$1:$R$148,$AC47,IF($AF47="3.",AQ$4,AQ$2)),"")</f>
        <v>0</v>
      </c>
      <c r="AR47" s="344" cm="1">
        <f t="array" ref="AR47">IF(AND(NOT($AC47=FALSE),NOT(AR$2=FALSE)),INDEX('Kompetansetilskudd og BPA'!$A$1:$R$148,$AC47,IF($AF47="3.",AR$4,AR$2)),"")</f>
        <v>0</v>
      </c>
      <c r="AS47" s="344" t="str" cm="1">
        <f t="array" ref="AS47">IF(AND(NOT($AC47=FALSE),NOT(AS$2=FALSE)),INDEX('Kompetansetilskudd og BPA'!$A$1:$R$148,$AC47,IF($AF47="3.",AS$4,AS$2)),"")</f>
        <v/>
      </c>
      <c r="AT47" s="344" cm="1">
        <f t="array" ref="AT47">IF(AND(NOT($AC47=FALSE),NOT(AT$2=FALSE)),INDEX('Kompetansetilskudd og BPA'!$A$1:$R$148,$AC47,IF($AF47="3.",AT$4,AT$2)),"")</f>
        <v>0</v>
      </c>
      <c r="AU47" s="344" cm="1">
        <f t="array" ref="AU47">IF(AND(NOT($AC47=FALSE),NOT(AU$2=FALSE)),INDEX('Kompetansetilskudd og BPA'!$A$1:$R$148,$AC47,IF($AF47="3.",AU$4,AU$2)),"")</f>
        <v>0</v>
      </c>
      <c r="AV47" s="344" t="str" cm="1">
        <f t="array" ref="AV47">IF(AND(NOT(AV$2=FALSE),NOT(AD47="")),INDEX('Kompetansetilskudd og BPA'!$A$1:$R$148,$AD47,AV$2),"")</f>
        <v/>
      </c>
      <c r="AW47" s="344">
        <v>3</v>
      </c>
      <c r="AX47" s="345">
        <v>0</v>
      </c>
      <c r="AY47" s="345" t="str">
        <v>Kompetansetiltak (grunn-, videre- og etterutdanning)</v>
      </c>
      <c r="AZ47" s="345" t="str">
        <v>Videreutdanning og mastergradutdanning (påbygg bachelorutdanning)</v>
      </c>
      <c r="BA47" s="345" t="str">
        <v>2.4c</v>
      </c>
      <c r="BB47" s="345" t="str">
        <v>Eldreomsorg/demens</v>
      </c>
      <c r="BC47" s="345">
        <v>0</v>
      </c>
      <c r="BD47" s="345">
        <v>0</v>
      </c>
      <c r="BE47" s="345">
        <v>0</v>
      </c>
      <c r="BF47" s="345">
        <v>0</v>
      </c>
      <c r="BG47" s="345">
        <v>0</v>
      </c>
      <c r="BH47" s="345">
        <v>0</v>
      </c>
      <c r="BI47" s="345">
        <v>0</v>
      </c>
      <c r="BJ47" s="345" t="str">
        <v/>
      </c>
      <c r="BK47" s="345">
        <v>3</v>
      </c>
      <c r="BL47" s="345"/>
      <c r="BM47" s="345"/>
      <c r="BN47" s="345"/>
      <c r="BO47" s="376" t="b">
        <f t="shared" si="35"/>
        <v>1</v>
      </c>
      <c r="BQ47" s="390">
        <v>0</v>
      </c>
      <c r="BR47" s="390" t="str">
        <v>P1.5c</v>
      </c>
      <c r="BS47" s="390" t="str">
        <v>Konsulenttjenester</v>
      </c>
      <c r="BT47" s="390"/>
      <c r="BU47" s="390"/>
      <c r="BV47" s="390"/>
      <c r="BW47" s="390"/>
      <c r="BX47" s="390"/>
      <c r="BY47" s="390"/>
      <c r="BZ47" s="390"/>
      <c r="CA47" s="390">
        <v>0</v>
      </c>
      <c r="CB47" s="394" t="b">
        <f t="shared" si="28"/>
        <v>0</v>
      </c>
      <c r="CC47" s="394" t="b">
        <f t="shared" si="29"/>
        <v>0</v>
      </c>
      <c r="CD47" s="376" t="b">
        <f t="shared" si="20"/>
        <v>1</v>
      </c>
      <c r="CE47" s="394" t="b">
        <f t="shared" si="33"/>
        <v>0</v>
      </c>
      <c r="CF47" s="394">
        <f t="shared" si="34"/>
        <v>4</v>
      </c>
      <c r="CG47" s="405">
        <f>'Forside og oppsummering'!$E$23</f>
        <v>0</v>
      </c>
      <c r="CH47" s="349" t="s">
        <v>218</v>
      </c>
      <c r="CI47" s="405" t="str">
        <f t="shared" si="30"/>
        <v>Alle estimerte kostnader for innovasjonsprosjektet (I året det søkes for)</v>
      </c>
      <c r="CJ47" s="405" t="str">
        <f t="shared" si="31"/>
        <v>P1.5c</v>
      </c>
      <c r="CK47" s="405" t="str">
        <f t="shared" si="32"/>
        <v>Konsulenttjenester</v>
      </c>
      <c r="CL47" s="403">
        <v>0</v>
      </c>
      <c r="CM47" s="403">
        <v>0</v>
      </c>
      <c r="CN47" s="403">
        <v>0</v>
      </c>
      <c r="CO47" s="403">
        <v>0</v>
      </c>
      <c r="CP47" s="403">
        <v>0</v>
      </c>
      <c r="CQ47" s="403">
        <v>0</v>
      </c>
      <c r="CR47" s="403">
        <v>0</v>
      </c>
      <c r="CS47" s="403">
        <v>0</v>
      </c>
      <c r="CT47" s="403">
        <f t="shared" si="15"/>
        <v>4</v>
      </c>
      <c r="DI47" s="343">
        <v>0</v>
      </c>
      <c r="DJ47" s="343" t="str">
        <v>Kompetansetiltak (grunn-, videre- og etterutdanning)</v>
      </c>
      <c r="DK47" s="343" t="str">
        <v>Videreutdanning og mastergradutdanning (påbygg bachelorutdanning)</v>
      </c>
      <c r="DL47" s="343" t="str">
        <v>2.4c</v>
      </c>
      <c r="DM47" s="343" t="str">
        <v>Eldreomsorg/demens</v>
      </c>
      <c r="DN47" s="343">
        <v>0</v>
      </c>
      <c r="DO47" s="343">
        <v>0</v>
      </c>
      <c r="DP47" s="343">
        <v>0</v>
      </c>
      <c r="DQ47" s="343">
        <v>0</v>
      </c>
      <c r="DR47" s="343">
        <v>0</v>
      </c>
      <c r="DS47" s="343">
        <v>0</v>
      </c>
      <c r="DT47" s="343">
        <v>0</v>
      </c>
      <c r="DU47" s="343" t="str">
        <v/>
      </c>
      <c r="DV47" s="343">
        <v>3</v>
      </c>
    </row>
    <row r="48" spans="5:126" x14ac:dyDescent="0.35">
      <c r="E48" s="317">
        <v>0</v>
      </c>
      <c r="F48" s="317">
        <v>0</v>
      </c>
      <c r="G48" s="317">
        <v>0</v>
      </c>
      <c r="H48" s="317">
        <v>0</v>
      </c>
      <c r="I48" s="312" t="b">
        <f>IF(H48='Kompetansetilskudd og BPA'!$E$12,4,IF(E48=0,IF(F48=0,IF(G48=0,FALSE,3),2),1))</f>
        <v>0</v>
      </c>
      <c r="J48" s="312" t="b">
        <f t="shared" si="1"/>
        <v>0</v>
      </c>
      <c r="K48" s="312" t="b">
        <f t="shared" si="2"/>
        <v>0</v>
      </c>
      <c r="L48" s="320">
        <v>3</v>
      </c>
      <c r="M48" s="320" t="str">
        <v>2.5c</v>
      </c>
      <c r="N48" s="320" t="str">
        <v>Mitt livs ABC</v>
      </c>
      <c r="O48" s="320">
        <v>4</v>
      </c>
      <c r="P48" s="320" t="str">
        <v>2.6d</v>
      </c>
      <c r="Q48" s="320" t="str">
        <v>Merknader
Nærmere om hvilken annen utdanning
Forsøk å skrive mindre enn 100 ord</v>
      </c>
      <c r="R48" s="327">
        <f>'Forside og oppsummering'!$E$23</f>
        <v>0</v>
      </c>
      <c r="S48" s="328" t="str">
        <f t="shared" si="38"/>
        <v>2.</v>
      </c>
      <c r="T48" s="328" t="str">
        <f t="shared" si="4"/>
        <v>Kompetansetiltak (grunn-, videre- og etterutdanning)</v>
      </c>
      <c r="U48" s="325" t="str">
        <f t="shared" si="5"/>
        <v>2.6.</v>
      </c>
      <c r="V48" s="325" t="str">
        <f t="shared" si="6"/>
        <v>Annen internopplæring / korte etterutdanninger /kurs mv.</v>
      </c>
      <c r="W48" s="325" t="str">
        <f t="shared" si="7"/>
        <v>2.6d</v>
      </c>
      <c r="X48" s="325" t="str">
        <f t="shared" si="8"/>
        <v>Annet</v>
      </c>
      <c r="Y48" s="325" t="b">
        <f t="shared" si="9"/>
        <v>0</v>
      </c>
      <c r="Z48" s="314" t="b">
        <f t="shared" si="10"/>
        <v>1</v>
      </c>
      <c r="AA48" s="314">
        <f t="shared" si="11"/>
        <v>5</v>
      </c>
      <c r="AC48" s="322">
        <f t="shared" si="36"/>
        <v>56</v>
      </c>
      <c r="AD48" s="322" t="str">
        <f t="shared" si="37"/>
        <v/>
      </c>
      <c r="AE48" s="344">
        <v>0</v>
      </c>
      <c r="AF48" s="344" t="str">
        <v>2.</v>
      </c>
      <c r="AG48" s="344" t="str">
        <v>Kompetansetiltak (grunn-, videre- og etterutdanning)</v>
      </c>
      <c r="AH48" s="344" t="str">
        <v>2.4.</v>
      </c>
      <c r="AI48" s="344" t="str">
        <v>Videreutdanning og mastergradutdanning (påbygg bachelorutdanning)</v>
      </c>
      <c r="AJ48" s="344" t="str">
        <v>2.4d</v>
      </c>
      <c r="AK48" s="344" t="str">
        <v>Kreftomsorg/lindrende pleie</v>
      </c>
      <c r="AL48" s="344" t="b">
        <v>0</v>
      </c>
      <c r="AM48" s="344" cm="1">
        <f t="array" ref="AM48">IF(AND(NOT($AC48=FALSE),NOT(AM$2=FALSE)),INDEX('Kompetansetilskudd og BPA'!$A$1:$R$148,$AC48,AM$2),"")</f>
        <v>0</v>
      </c>
      <c r="AN48" s="344" cm="1">
        <f t="array" ref="AN48">IF(AND(NOT($AC48=FALSE),NOT(AN$2=FALSE)),INDEX('Kompetansetilskudd og BPA'!$A$1:$R$148,$AC48,IF($AF48="3.",AN$4,AN$2)),"")</f>
        <v>0</v>
      </c>
      <c r="AO48" s="344" t="str" cm="1">
        <f t="array" ref="AO48">IF(AND(NOT($AC48=FALSE),NOT(AO$2=FALSE)),INDEX('Kompetansetilskudd og BPA'!$A$1:$R$148,$AC48,IF($AF48="3.",AO$4,AO$2)),"")</f>
        <v/>
      </c>
      <c r="AP48" s="344" cm="1">
        <f t="array" ref="AP48">IF(AND(NOT($AC48=FALSE),NOT(AP$2=FALSE)),INDEX('Kompetansetilskudd og BPA'!$A$1:$R$148,$AC48,IF($AF48="3.",AP$4,AP$2)),"")</f>
        <v>0</v>
      </c>
      <c r="AQ48" s="344" cm="1">
        <f t="array" ref="AQ48">IF(AND(NOT($AC48=FALSE),NOT(AQ$2=FALSE)),INDEX('Kompetansetilskudd og BPA'!$A$1:$R$148,$AC48,IF($AF48="3.",AQ$4,AQ$2)),"")</f>
        <v>0</v>
      </c>
      <c r="AR48" s="344" cm="1">
        <f t="array" ref="AR48">IF(AND(NOT($AC48=FALSE),NOT(AR$2=FALSE)),INDEX('Kompetansetilskudd og BPA'!$A$1:$R$148,$AC48,IF($AF48="3.",AR$4,AR$2)),"")</f>
        <v>0</v>
      </c>
      <c r="AS48" s="344" t="str" cm="1">
        <f t="array" ref="AS48">IF(AND(NOT($AC48=FALSE),NOT(AS$2=FALSE)),INDEX('Kompetansetilskudd og BPA'!$A$1:$R$148,$AC48,IF($AF48="3.",AS$4,AS$2)),"")</f>
        <v/>
      </c>
      <c r="AT48" s="344" cm="1">
        <f t="array" ref="AT48">IF(AND(NOT($AC48=FALSE),NOT(AT$2=FALSE)),INDEX('Kompetansetilskudd og BPA'!$A$1:$R$148,$AC48,IF($AF48="3.",AT$4,AT$2)),"")</f>
        <v>0</v>
      </c>
      <c r="AU48" s="344" cm="1">
        <f t="array" ref="AU48">IF(AND(NOT($AC48=FALSE),NOT(AU$2=FALSE)),INDEX('Kompetansetilskudd og BPA'!$A$1:$R$148,$AC48,IF($AF48="3.",AU$4,AU$2)),"")</f>
        <v>0</v>
      </c>
      <c r="AV48" s="344" t="str" cm="1">
        <f t="array" ref="AV48">IF(AND(NOT(AV$2=FALSE),NOT(AD48="")),INDEX('Kompetansetilskudd og BPA'!$A$1:$R$148,$AD48,AV$2),"")</f>
        <v/>
      </c>
      <c r="AW48" s="344">
        <v>3</v>
      </c>
      <c r="AX48" s="345">
        <v>0</v>
      </c>
      <c r="AY48" s="345" t="str">
        <v>Kompetansetiltak (grunn-, videre- og etterutdanning)</v>
      </c>
      <c r="AZ48" s="345" t="str">
        <v>Videreutdanning og mastergradutdanning (påbygg bachelorutdanning)</v>
      </c>
      <c r="BA48" s="345" t="str">
        <v>2.4d</v>
      </c>
      <c r="BB48" s="345" t="str">
        <v>Kreftomsorg/lindrende pleie</v>
      </c>
      <c r="BC48" s="345">
        <v>0</v>
      </c>
      <c r="BD48" s="345">
        <v>0</v>
      </c>
      <c r="BE48" s="345">
        <v>0</v>
      </c>
      <c r="BF48" s="345">
        <v>0</v>
      </c>
      <c r="BG48" s="345">
        <v>0</v>
      </c>
      <c r="BH48" s="345">
        <v>0</v>
      </c>
      <c r="BI48" s="345">
        <v>0</v>
      </c>
      <c r="BJ48" s="345" t="str">
        <v/>
      </c>
      <c r="BK48" s="345">
        <v>3</v>
      </c>
      <c r="BL48" s="345"/>
      <c r="BM48" s="345"/>
      <c r="BN48" s="345"/>
      <c r="BO48" s="376" t="b">
        <f t="shared" si="35"/>
        <v>1</v>
      </c>
      <c r="BQ48" s="390">
        <v>0</v>
      </c>
      <c r="BR48" s="390" t="str">
        <v>P1.5d</v>
      </c>
      <c r="BS48" s="390" t="str">
        <v>Trykking, publikasjoner, kunngjøringer, utsending og distribusjonskostnader</v>
      </c>
      <c r="BT48" s="390"/>
      <c r="BU48" s="390"/>
      <c r="BV48" s="390"/>
      <c r="BW48" s="390"/>
      <c r="BX48" s="390"/>
      <c r="BY48" s="390"/>
      <c r="BZ48" s="390"/>
      <c r="CA48" s="390">
        <v>0</v>
      </c>
      <c r="CB48" s="394" t="b">
        <f t="shared" si="28"/>
        <v>0</v>
      </c>
      <c r="CC48" s="394" t="b">
        <f t="shared" si="29"/>
        <v>0</v>
      </c>
      <c r="CD48" s="376" t="b">
        <f t="shared" si="20"/>
        <v>1</v>
      </c>
      <c r="CE48" s="394" t="b">
        <f t="shared" si="33"/>
        <v>0</v>
      </c>
      <c r="CF48" s="394">
        <f t="shared" si="34"/>
        <v>4</v>
      </c>
      <c r="CG48" s="405">
        <f>'Forside og oppsummering'!$E$23</f>
        <v>0</v>
      </c>
      <c r="CH48" s="349" t="s">
        <v>218</v>
      </c>
      <c r="CI48" s="405" t="str">
        <f t="shared" si="30"/>
        <v>Alle estimerte kostnader for innovasjonsprosjektet (I året det søkes for)</v>
      </c>
      <c r="CJ48" s="405" t="str">
        <f t="shared" si="31"/>
        <v>P1.5d</v>
      </c>
      <c r="CK48" s="405" t="str">
        <f t="shared" si="32"/>
        <v>Trykking, publikasjoner, kunngjøringer, utsending og distribusjonskostnader</v>
      </c>
      <c r="CL48" s="403">
        <v>0</v>
      </c>
      <c r="CM48" s="403">
        <v>0</v>
      </c>
      <c r="CN48" s="403">
        <v>0</v>
      </c>
      <c r="CO48" s="403">
        <v>0</v>
      </c>
      <c r="CP48" s="403">
        <v>0</v>
      </c>
      <c r="CQ48" s="403">
        <v>0</v>
      </c>
      <c r="CR48" s="403">
        <v>0</v>
      </c>
      <c r="CS48" s="403">
        <v>0</v>
      </c>
      <c r="CT48" s="403">
        <f t="shared" si="15"/>
        <v>4</v>
      </c>
      <c r="DI48" s="343">
        <v>0</v>
      </c>
      <c r="DJ48" s="343" t="str">
        <v>Kompetansetiltak (grunn-, videre- og etterutdanning)</v>
      </c>
      <c r="DK48" s="343" t="str">
        <v>Videreutdanning og mastergradutdanning (påbygg bachelorutdanning)</v>
      </c>
      <c r="DL48" s="343" t="str">
        <v>2.4d</v>
      </c>
      <c r="DM48" s="343" t="str">
        <v>Kreftomsorg/lindrende pleie</v>
      </c>
      <c r="DN48" s="343">
        <v>0</v>
      </c>
      <c r="DO48" s="343">
        <v>0</v>
      </c>
      <c r="DP48" s="343">
        <v>0</v>
      </c>
      <c r="DQ48" s="343">
        <v>0</v>
      </c>
      <c r="DR48" s="343">
        <v>0</v>
      </c>
      <c r="DS48" s="343">
        <v>0</v>
      </c>
      <c r="DT48" s="343">
        <v>0</v>
      </c>
      <c r="DU48" s="343" t="str">
        <v/>
      </c>
      <c r="DV48" s="343">
        <v>3</v>
      </c>
    </row>
    <row r="49" spans="5:126" x14ac:dyDescent="0.35">
      <c r="E49" s="317">
        <v>0</v>
      </c>
      <c r="F49" s="317">
        <v>0</v>
      </c>
      <c r="G49" s="317" t="str">
        <v/>
      </c>
      <c r="H49" s="317">
        <v>0</v>
      </c>
      <c r="I49" s="312">
        <f>IF(H49='Kompetansetilskudd og BPA'!$E$12,4,IF(E49=0,IF(F49=0,IF(G49=0,FALSE,3),2),1))</f>
        <v>3</v>
      </c>
      <c r="J49" s="312" t="str">
        <f t="shared" si="1"/>
        <v/>
      </c>
      <c r="K49" s="312">
        <f t="shared" si="2"/>
        <v>0</v>
      </c>
      <c r="L49" s="320">
        <v>3</v>
      </c>
      <c r="M49" s="320" t="str">
        <v>2.5d</v>
      </c>
      <c r="N49" s="320" t="str">
        <v>Velferdsteknologien ABC</v>
      </c>
      <c r="O49" s="320">
        <v>1</v>
      </c>
      <c r="P49" s="320" t="str">
        <v>3.</v>
      </c>
      <c r="Q49" s="320" t="str">
        <v>Opplæringstilskudd BPA (brukerstyrt personlig assistanse)</v>
      </c>
      <c r="R49" s="327">
        <f>'Forside og oppsummering'!$E$23</f>
        <v>0</v>
      </c>
      <c r="S49" s="328" t="str">
        <f t="shared" si="38"/>
        <v>3.</v>
      </c>
      <c r="T49" s="328" t="str">
        <f t="shared" si="4"/>
        <v>Opplæringstilskudd BPA (brukerstyrt personlig assistanse)</v>
      </c>
      <c r="U49" s="325" t="str">
        <f t="shared" si="5"/>
        <v/>
      </c>
      <c r="V49" s="325" t="str">
        <f t="shared" si="6"/>
        <v/>
      </c>
      <c r="W49" s="325" t="str">
        <f t="shared" si="7"/>
        <v>3.</v>
      </c>
      <c r="X49" s="325" t="str">
        <f t="shared" si="8"/>
        <v/>
      </c>
      <c r="Y49" s="325" t="b">
        <f t="shared" si="9"/>
        <v>0</v>
      </c>
      <c r="Z49" s="314" t="b">
        <f t="shared" si="10"/>
        <v>0</v>
      </c>
      <c r="AA49" s="314">
        <f t="shared" si="11"/>
        <v>1</v>
      </c>
      <c r="AC49" s="322">
        <f t="shared" si="36"/>
        <v>57</v>
      </c>
      <c r="AD49" s="322" t="str">
        <f t="shared" si="37"/>
        <v/>
      </c>
      <c r="AE49" s="344">
        <v>0</v>
      </c>
      <c r="AF49" s="344" t="str">
        <v>2.</v>
      </c>
      <c r="AG49" s="344" t="str">
        <v>Kompetansetiltak (grunn-, videre- og etterutdanning)</v>
      </c>
      <c r="AH49" s="344" t="str">
        <v>2.4.</v>
      </c>
      <c r="AI49" s="344" t="str">
        <v>Videreutdanning og mastergradutdanning (påbygg bachelorutdanning)</v>
      </c>
      <c r="AJ49" s="344" t="str">
        <v>2.4e</v>
      </c>
      <c r="AK49" s="344" t="str">
        <v>Habilitering/rehabilitering</v>
      </c>
      <c r="AL49" s="344" t="b">
        <v>0</v>
      </c>
      <c r="AM49" s="344" cm="1">
        <f t="array" ref="AM49">IF(AND(NOT($AC49=FALSE),NOT(AM$2=FALSE)),INDEX('Kompetansetilskudd og BPA'!$A$1:$R$148,$AC49,AM$2),"")</f>
        <v>0</v>
      </c>
      <c r="AN49" s="344" cm="1">
        <f t="array" ref="AN49">IF(AND(NOT($AC49=FALSE),NOT(AN$2=FALSE)),INDEX('Kompetansetilskudd og BPA'!$A$1:$R$148,$AC49,IF($AF49="3.",AN$4,AN$2)),"")</f>
        <v>0</v>
      </c>
      <c r="AO49" s="344" t="str" cm="1">
        <f t="array" ref="AO49">IF(AND(NOT($AC49=FALSE),NOT(AO$2=FALSE)),INDEX('Kompetansetilskudd og BPA'!$A$1:$R$148,$AC49,IF($AF49="3.",AO$4,AO$2)),"")</f>
        <v/>
      </c>
      <c r="AP49" s="344" cm="1">
        <f t="array" ref="AP49">IF(AND(NOT($AC49=FALSE),NOT(AP$2=FALSE)),INDEX('Kompetansetilskudd og BPA'!$A$1:$R$148,$AC49,IF($AF49="3.",AP$4,AP$2)),"")</f>
        <v>0</v>
      </c>
      <c r="AQ49" s="344" cm="1">
        <f t="array" ref="AQ49">IF(AND(NOT($AC49=FALSE),NOT(AQ$2=FALSE)),INDEX('Kompetansetilskudd og BPA'!$A$1:$R$148,$AC49,IF($AF49="3.",AQ$4,AQ$2)),"")</f>
        <v>0</v>
      </c>
      <c r="AR49" s="344" cm="1">
        <f t="array" ref="AR49">IF(AND(NOT($AC49=FALSE),NOT(AR$2=FALSE)),INDEX('Kompetansetilskudd og BPA'!$A$1:$R$148,$AC49,IF($AF49="3.",AR$4,AR$2)),"")</f>
        <v>0</v>
      </c>
      <c r="AS49" s="344" t="str" cm="1">
        <f t="array" ref="AS49">IF(AND(NOT($AC49=FALSE),NOT(AS$2=FALSE)),INDEX('Kompetansetilskudd og BPA'!$A$1:$R$148,$AC49,IF($AF49="3.",AS$4,AS$2)),"")</f>
        <v/>
      </c>
      <c r="AT49" s="344" cm="1">
        <f t="array" ref="AT49">IF(AND(NOT($AC49=FALSE),NOT(AT$2=FALSE)),INDEX('Kompetansetilskudd og BPA'!$A$1:$R$148,$AC49,IF($AF49="3.",AT$4,AT$2)),"")</f>
        <v>0</v>
      </c>
      <c r="AU49" s="344" cm="1">
        <f t="array" ref="AU49">IF(AND(NOT($AC49=FALSE),NOT(AU$2=FALSE)),INDEX('Kompetansetilskudd og BPA'!$A$1:$R$148,$AC49,IF($AF49="3.",AU$4,AU$2)),"")</f>
        <v>0</v>
      </c>
      <c r="AV49" s="344" t="str" cm="1">
        <f t="array" ref="AV49">IF(AND(NOT(AV$2=FALSE),NOT(AD49="")),INDEX('Kompetansetilskudd og BPA'!$A$1:$R$148,$AD49,AV$2),"")</f>
        <v/>
      </c>
      <c r="AW49" s="344">
        <v>3</v>
      </c>
      <c r="AX49" s="345">
        <v>0</v>
      </c>
      <c r="AY49" s="345" t="str">
        <v>Kompetansetiltak (grunn-, videre- og etterutdanning)</v>
      </c>
      <c r="AZ49" s="345" t="str">
        <v>Videreutdanning og mastergradutdanning (påbygg bachelorutdanning)</v>
      </c>
      <c r="BA49" s="345" t="str">
        <v>2.4e</v>
      </c>
      <c r="BB49" s="345" t="str">
        <v>Habilitering/rehabilitering</v>
      </c>
      <c r="BC49" s="345">
        <v>0</v>
      </c>
      <c r="BD49" s="345">
        <v>0</v>
      </c>
      <c r="BE49" s="345">
        <v>0</v>
      </c>
      <c r="BF49" s="345">
        <v>0</v>
      </c>
      <c r="BG49" s="345">
        <v>0</v>
      </c>
      <c r="BH49" s="345">
        <v>0</v>
      </c>
      <c r="BI49" s="345">
        <v>0</v>
      </c>
      <c r="BJ49" s="345" t="str">
        <v/>
      </c>
      <c r="BK49" s="345">
        <v>3</v>
      </c>
      <c r="BL49" s="345"/>
      <c r="BM49" s="345"/>
      <c r="BN49" s="345"/>
      <c r="BO49" s="376" t="b">
        <f t="shared" si="35"/>
        <v>1</v>
      </c>
      <c r="BQ49" s="390">
        <v>0</v>
      </c>
      <c r="BR49" s="390" t="str">
        <v>P1.5e</v>
      </c>
      <c r="BS49" s="390" t="str">
        <v>Investeringer/ inventar/ utstyr.
Kontroller i kunngjøringen om det gis tilskudd til dette</v>
      </c>
      <c r="BT49" s="390"/>
      <c r="BU49" s="390"/>
      <c r="BV49" s="390"/>
      <c r="BW49" s="390"/>
      <c r="BX49" s="390"/>
      <c r="BY49" s="390"/>
      <c r="BZ49" s="390"/>
      <c r="CA49" s="390">
        <v>0</v>
      </c>
      <c r="CB49" s="394" t="b">
        <f t="shared" si="28"/>
        <v>0</v>
      </c>
      <c r="CC49" s="394" t="b">
        <f t="shared" si="29"/>
        <v>0</v>
      </c>
      <c r="CD49" s="376" t="b">
        <f t="shared" si="20"/>
        <v>1</v>
      </c>
      <c r="CE49" s="394" t="b">
        <f t="shared" si="33"/>
        <v>0</v>
      </c>
      <c r="CF49" s="394">
        <f t="shared" si="34"/>
        <v>4</v>
      </c>
      <c r="CG49" s="405">
        <f>'Forside og oppsummering'!$E$23</f>
        <v>0</v>
      </c>
      <c r="CH49" s="349" t="s">
        <v>218</v>
      </c>
      <c r="CI49" s="405" t="str">
        <f t="shared" si="30"/>
        <v>Alle estimerte kostnader for innovasjonsprosjektet (I året det søkes for)</v>
      </c>
      <c r="CJ49" s="405" t="str">
        <f t="shared" si="31"/>
        <v>P1.5e</v>
      </c>
      <c r="CK49" s="405" t="str">
        <f t="shared" si="32"/>
        <v>Investeringer/ inventar/ utstyr.
Kontroller i kunngjøringen om det gis tilskudd til dette</v>
      </c>
      <c r="CL49" s="403">
        <v>0</v>
      </c>
      <c r="CM49" s="403">
        <v>0</v>
      </c>
      <c r="CN49" s="403">
        <v>0</v>
      </c>
      <c r="CO49" s="403">
        <v>0</v>
      </c>
      <c r="CP49" s="403">
        <v>0</v>
      </c>
      <c r="CQ49" s="403">
        <v>0</v>
      </c>
      <c r="CR49" s="403">
        <v>0</v>
      </c>
      <c r="CS49" s="403">
        <v>0</v>
      </c>
      <c r="CT49" s="403">
        <f t="shared" si="15"/>
        <v>4</v>
      </c>
      <c r="DI49" s="343">
        <v>0</v>
      </c>
      <c r="DJ49" s="343" t="str">
        <v>Kompetansetiltak (grunn-, videre- og etterutdanning)</v>
      </c>
      <c r="DK49" s="343" t="str">
        <v>Videreutdanning og mastergradutdanning (påbygg bachelorutdanning)</v>
      </c>
      <c r="DL49" s="343" t="str">
        <v>2.4e</v>
      </c>
      <c r="DM49" s="343" t="str">
        <v>Habilitering/rehabilitering</v>
      </c>
      <c r="DN49" s="343">
        <v>0</v>
      </c>
      <c r="DO49" s="343">
        <v>0</v>
      </c>
      <c r="DP49" s="343">
        <v>0</v>
      </c>
      <c r="DQ49" s="343">
        <v>0</v>
      </c>
      <c r="DR49" s="343">
        <v>0</v>
      </c>
      <c r="DS49" s="343">
        <v>0</v>
      </c>
      <c r="DT49" s="343">
        <v>0</v>
      </c>
      <c r="DU49" s="343" t="str">
        <v/>
      </c>
      <c r="DV49" s="343">
        <v>3</v>
      </c>
    </row>
    <row r="50" spans="5:126" x14ac:dyDescent="0.35">
      <c r="E50" s="317">
        <v>0</v>
      </c>
      <c r="F50" s="317" t="str">
        <v>2.4.</v>
      </c>
      <c r="G50" s="317" t="str">
        <v>Videreutdanning og mastergradutdanning (påbygg bachelorutdanning)</v>
      </c>
      <c r="H50" s="317">
        <v>0</v>
      </c>
      <c r="I50" s="312">
        <f>IF(H50='Kompetansetilskudd og BPA'!$E$12,4,IF(E50=0,IF(F50=0,IF(G50=0,FALSE,3),2),1))</f>
        <v>2</v>
      </c>
      <c r="J50" s="312" t="str">
        <f t="shared" si="1"/>
        <v>2.4.</v>
      </c>
      <c r="K50" s="312" t="str">
        <f t="shared" si="2"/>
        <v>Videreutdanning og mastergradutdanning (påbygg bachelorutdanning)</v>
      </c>
      <c r="L50" s="320">
        <v>4</v>
      </c>
      <c r="M50" s="320" t="str">
        <v>2.5e</v>
      </c>
      <c r="N50" s="320" t="str">
        <v>Merknader
Nærmere om hvilken annen utdanning
Forsøk å skrive mindre enn 100 ord</v>
      </c>
      <c r="O50" s="320">
        <v>3</v>
      </c>
      <c r="P50" s="320" t="str">
        <v>3.1.</v>
      </c>
      <c r="Q50" s="320" t="str">
        <v xml:space="preserve">Arbeidsledere </v>
      </c>
      <c r="R50" s="327">
        <f>'Forside og oppsummering'!$E$23</f>
        <v>0</v>
      </c>
      <c r="S50" s="328" t="str">
        <f t="shared" si="38"/>
        <v>3.</v>
      </c>
      <c r="T50" s="328" t="str">
        <f t="shared" si="4"/>
        <v>Opplæringstilskudd BPA (brukerstyrt personlig assistanse)</v>
      </c>
      <c r="U50" s="325" t="str">
        <f t="shared" si="5"/>
        <v/>
      </c>
      <c r="V50" s="325" t="str">
        <f t="shared" si="6"/>
        <v/>
      </c>
      <c r="W50" s="325" t="str">
        <f t="shared" si="7"/>
        <v>3.1.</v>
      </c>
      <c r="X50" s="325" t="str">
        <f t="shared" si="8"/>
        <v xml:space="preserve">Arbeidsledere </v>
      </c>
      <c r="Y50" s="325" t="b">
        <f t="shared" si="9"/>
        <v>0</v>
      </c>
      <c r="Z50" s="314" t="b">
        <f t="shared" si="10"/>
        <v>0</v>
      </c>
      <c r="AA50" s="314">
        <f t="shared" si="11"/>
        <v>3</v>
      </c>
      <c r="AC50" s="322">
        <f t="shared" si="36"/>
        <v>58</v>
      </c>
      <c r="AD50" s="322" t="str">
        <f t="shared" si="37"/>
        <v/>
      </c>
      <c r="AE50" s="344">
        <v>0</v>
      </c>
      <c r="AF50" s="344" t="str">
        <v>2.</v>
      </c>
      <c r="AG50" s="344" t="str">
        <v>Kompetansetiltak (grunn-, videre- og etterutdanning)</v>
      </c>
      <c r="AH50" s="344" t="str">
        <v>2.4.</v>
      </c>
      <c r="AI50" s="344" t="str">
        <v>Videreutdanning og mastergradutdanning (påbygg bachelorutdanning)</v>
      </c>
      <c r="AJ50" s="344" t="str">
        <v>2.4f</v>
      </c>
      <c r="AK50" s="344" t="str">
        <v>Veiledning</v>
      </c>
      <c r="AL50" s="344" t="b">
        <v>0</v>
      </c>
      <c r="AM50" s="344" cm="1">
        <f t="array" ref="AM50">IF(AND(NOT($AC50=FALSE),NOT(AM$2=FALSE)),INDEX('Kompetansetilskudd og BPA'!$A$1:$R$148,$AC50,AM$2),"")</f>
        <v>0</v>
      </c>
      <c r="AN50" s="344" cm="1">
        <f t="array" ref="AN50">IF(AND(NOT($AC50=FALSE),NOT(AN$2=FALSE)),INDEX('Kompetansetilskudd og BPA'!$A$1:$R$148,$AC50,IF($AF50="3.",AN$4,AN$2)),"")</f>
        <v>0</v>
      </c>
      <c r="AO50" s="344" t="str" cm="1">
        <f t="array" ref="AO50">IF(AND(NOT($AC50=FALSE),NOT(AO$2=FALSE)),INDEX('Kompetansetilskudd og BPA'!$A$1:$R$148,$AC50,IF($AF50="3.",AO$4,AO$2)),"")</f>
        <v/>
      </c>
      <c r="AP50" s="344" cm="1">
        <f t="array" ref="AP50">IF(AND(NOT($AC50=FALSE),NOT(AP$2=FALSE)),INDEX('Kompetansetilskudd og BPA'!$A$1:$R$148,$AC50,IF($AF50="3.",AP$4,AP$2)),"")</f>
        <v>0</v>
      </c>
      <c r="AQ50" s="344" cm="1">
        <f t="array" ref="AQ50">IF(AND(NOT($AC50=FALSE),NOT(AQ$2=FALSE)),INDEX('Kompetansetilskudd og BPA'!$A$1:$R$148,$AC50,IF($AF50="3.",AQ$4,AQ$2)),"")</f>
        <v>0</v>
      </c>
      <c r="AR50" s="344" cm="1">
        <f t="array" ref="AR50">IF(AND(NOT($AC50=FALSE),NOT(AR$2=FALSE)),INDEX('Kompetansetilskudd og BPA'!$A$1:$R$148,$AC50,IF($AF50="3.",AR$4,AR$2)),"")</f>
        <v>0</v>
      </c>
      <c r="AS50" s="344" t="str" cm="1">
        <f t="array" ref="AS50">IF(AND(NOT($AC50=FALSE),NOT(AS$2=FALSE)),INDEX('Kompetansetilskudd og BPA'!$A$1:$R$148,$AC50,IF($AF50="3.",AS$4,AS$2)),"")</f>
        <v/>
      </c>
      <c r="AT50" s="344" cm="1">
        <f t="array" ref="AT50">IF(AND(NOT($AC50=FALSE),NOT(AT$2=FALSE)),INDEX('Kompetansetilskudd og BPA'!$A$1:$R$148,$AC50,IF($AF50="3.",AT$4,AT$2)),"")</f>
        <v>0</v>
      </c>
      <c r="AU50" s="344" cm="1">
        <f t="array" ref="AU50">IF(AND(NOT($AC50=FALSE),NOT(AU$2=FALSE)),INDEX('Kompetansetilskudd og BPA'!$A$1:$R$148,$AC50,IF($AF50="3.",AU$4,AU$2)),"")</f>
        <v>0</v>
      </c>
      <c r="AV50" s="344" t="str" cm="1">
        <f t="array" ref="AV50">IF(AND(NOT(AV$2=FALSE),NOT(AD50="")),INDEX('Kompetansetilskudd og BPA'!$A$1:$R$148,$AD50,AV$2),"")</f>
        <v/>
      </c>
      <c r="AW50" s="344">
        <v>3</v>
      </c>
      <c r="AX50" s="345">
        <v>0</v>
      </c>
      <c r="AY50" s="345" t="str">
        <v>Kompetansetiltak (grunn-, videre- og etterutdanning)</v>
      </c>
      <c r="AZ50" s="345" t="str">
        <v>Videreutdanning og mastergradutdanning (påbygg bachelorutdanning)</v>
      </c>
      <c r="BA50" s="345" t="str">
        <v>2.4f</v>
      </c>
      <c r="BB50" s="345" t="str">
        <v>Veiledning</v>
      </c>
      <c r="BC50" s="345">
        <v>0</v>
      </c>
      <c r="BD50" s="345">
        <v>0</v>
      </c>
      <c r="BE50" s="345">
        <v>0</v>
      </c>
      <c r="BF50" s="345">
        <v>0</v>
      </c>
      <c r="BG50" s="345">
        <v>0</v>
      </c>
      <c r="BH50" s="345">
        <v>0</v>
      </c>
      <c r="BI50" s="345">
        <v>0</v>
      </c>
      <c r="BJ50" s="345" t="str">
        <v/>
      </c>
      <c r="BK50" s="345">
        <v>3</v>
      </c>
      <c r="BL50" s="345"/>
      <c r="BM50" s="345"/>
      <c r="BN50" s="345"/>
      <c r="BO50" s="376" t="b">
        <f t="shared" si="35"/>
        <v>1</v>
      </c>
      <c r="BQ50" s="390">
        <v>0</v>
      </c>
      <c r="BR50" s="390" t="str">
        <v>P1.5f</v>
      </c>
      <c r="BS50" s="390" t="str">
        <v>Driftsutgifter, forbruksmateriell og kontortjenester
inkludert lokaler og energi</v>
      </c>
      <c r="BT50" s="390"/>
      <c r="BU50" s="390"/>
      <c r="BV50" s="390"/>
      <c r="BW50" s="390"/>
      <c r="BX50" s="390"/>
      <c r="BY50" s="390"/>
      <c r="BZ50" s="390"/>
      <c r="CA50" s="390">
        <v>0</v>
      </c>
      <c r="CB50" s="394" t="b">
        <f t="shared" si="28"/>
        <v>0</v>
      </c>
      <c r="CC50" s="394" t="b">
        <f t="shared" si="29"/>
        <v>0</v>
      </c>
      <c r="CD50" s="376" t="b">
        <f t="shared" si="20"/>
        <v>1</v>
      </c>
      <c r="CE50" s="394" t="b">
        <f t="shared" si="33"/>
        <v>0</v>
      </c>
      <c r="CF50" s="394">
        <f t="shared" si="34"/>
        <v>4</v>
      </c>
      <c r="CG50" s="405">
        <f>'Forside og oppsummering'!$E$23</f>
        <v>0</v>
      </c>
      <c r="CH50" s="349" t="s">
        <v>218</v>
      </c>
      <c r="CI50" s="405" t="str">
        <f t="shared" si="30"/>
        <v>Alle estimerte kostnader for innovasjonsprosjektet (I året det søkes for)</v>
      </c>
      <c r="CJ50" s="405" t="str">
        <f t="shared" si="31"/>
        <v>P1.5f</v>
      </c>
      <c r="CK50" s="405" t="str">
        <f t="shared" si="32"/>
        <v>Driftsutgifter, forbruksmateriell og kontortjenester
inkludert lokaler og energi</v>
      </c>
      <c r="CL50" s="403">
        <v>0</v>
      </c>
      <c r="CM50" s="403">
        <v>0</v>
      </c>
      <c r="CN50" s="403">
        <v>0</v>
      </c>
      <c r="CO50" s="403">
        <v>0</v>
      </c>
      <c r="CP50" s="403">
        <v>0</v>
      </c>
      <c r="CQ50" s="403">
        <v>0</v>
      </c>
      <c r="CR50" s="403">
        <v>0</v>
      </c>
      <c r="CS50" s="403">
        <v>0</v>
      </c>
      <c r="CT50" s="403">
        <f t="shared" si="15"/>
        <v>4</v>
      </c>
      <c r="DI50" s="343">
        <v>0</v>
      </c>
      <c r="DJ50" s="343" t="str">
        <v>Kompetansetiltak (grunn-, videre- og etterutdanning)</v>
      </c>
      <c r="DK50" s="343" t="str">
        <v>Videreutdanning og mastergradutdanning (påbygg bachelorutdanning)</v>
      </c>
      <c r="DL50" s="343" t="str">
        <v>2.4f</v>
      </c>
      <c r="DM50" s="343" t="str">
        <v>Veiledning</v>
      </c>
      <c r="DN50" s="343">
        <v>0</v>
      </c>
      <c r="DO50" s="343">
        <v>0</v>
      </c>
      <c r="DP50" s="343">
        <v>0</v>
      </c>
      <c r="DQ50" s="343">
        <v>0</v>
      </c>
      <c r="DR50" s="343">
        <v>0</v>
      </c>
      <c r="DS50" s="343">
        <v>0</v>
      </c>
      <c r="DT50" s="343">
        <v>0</v>
      </c>
      <c r="DU50" s="343" t="str">
        <v/>
      </c>
      <c r="DV50" s="343">
        <v>3</v>
      </c>
    </row>
    <row r="51" spans="5:126" x14ac:dyDescent="0.35">
      <c r="E51" s="317">
        <v>0</v>
      </c>
      <c r="F51" s="317">
        <v>0</v>
      </c>
      <c r="G51" s="317">
        <v>0</v>
      </c>
      <c r="H51" s="317">
        <v>0</v>
      </c>
      <c r="I51" s="312" t="b">
        <f>IF(H51='Kompetansetilskudd og BPA'!$E$12,4,IF(E51=0,IF(F51=0,IF(G51=0,FALSE,3),2),1))</f>
        <v>0</v>
      </c>
      <c r="J51" s="312" t="b">
        <f t="shared" si="1"/>
        <v>0</v>
      </c>
      <c r="K51" s="312" t="b">
        <f t="shared" si="2"/>
        <v>0</v>
      </c>
      <c r="L51" s="320">
        <v>3</v>
      </c>
      <c r="M51" s="320" t="str">
        <v/>
      </c>
      <c r="N51" s="320">
        <v>0</v>
      </c>
      <c r="O51" s="320">
        <v>3</v>
      </c>
      <c r="P51" s="320" t="str">
        <v>3.2.</v>
      </c>
      <c r="Q51" s="320" t="str">
        <v xml:space="preserve">Saksbehandlere </v>
      </c>
      <c r="R51" s="327">
        <f>'Forside og oppsummering'!$E$23</f>
        <v>0</v>
      </c>
      <c r="S51" s="328" t="str">
        <f t="shared" si="38"/>
        <v>3.</v>
      </c>
      <c r="T51" s="328" t="str">
        <f t="shared" si="4"/>
        <v>Opplæringstilskudd BPA (brukerstyrt personlig assistanse)</v>
      </c>
      <c r="U51" s="325" t="str">
        <f t="shared" si="5"/>
        <v/>
      </c>
      <c r="V51" s="325" t="str">
        <f t="shared" si="6"/>
        <v/>
      </c>
      <c r="W51" s="325" t="str">
        <f t="shared" si="7"/>
        <v>3.2.</v>
      </c>
      <c r="X51" s="325" t="str">
        <f t="shared" si="8"/>
        <v xml:space="preserve">Saksbehandlere </v>
      </c>
      <c r="Y51" s="325" t="b">
        <f t="shared" si="9"/>
        <v>0</v>
      </c>
      <c r="Z51" s="314" t="b">
        <f t="shared" si="10"/>
        <v>0</v>
      </c>
      <c r="AA51" s="314">
        <f t="shared" si="11"/>
        <v>3</v>
      </c>
      <c r="AC51" s="322">
        <f t="shared" si="36"/>
        <v>59</v>
      </c>
      <c r="AD51" s="322" t="str">
        <f t="shared" si="37"/>
        <v/>
      </c>
      <c r="AE51" s="344">
        <v>0</v>
      </c>
      <c r="AF51" s="344" t="str">
        <v>2.</v>
      </c>
      <c r="AG51" s="344" t="str">
        <v>Kompetansetiltak (grunn-, videre- og etterutdanning)</v>
      </c>
      <c r="AH51" s="344" t="str">
        <v>2.4.</v>
      </c>
      <c r="AI51" s="344" t="str">
        <v>Videreutdanning og mastergradutdanning (påbygg bachelorutdanning)</v>
      </c>
      <c r="AJ51" s="344" t="str">
        <v>2.4g</v>
      </c>
      <c r="AK51" s="344" t="str">
        <v>Lederutdanning</v>
      </c>
      <c r="AL51" s="344" t="b">
        <v>0</v>
      </c>
      <c r="AM51" s="344" cm="1">
        <f t="array" ref="AM51">IF(AND(NOT($AC51=FALSE),NOT(AM$2=FALSE)),INDEX('Kompetansetilskudd og BPA'!$A$1:$R$148,$AC51,AM$2),"")</f>
        <v>0</v>
      </c>
      <c r="AN51" s="344" cm="1">
        <f t="array" ref="AN51">IF(AND(NOT($AC51=FALSE),NOT(AN$2=FALSE)),INDEX('Kompetansetilskudd og BPA'!$A$1:$R$148,$AC51,IF($AF51="3.",AN$4,AN$2)),"")</f>
        <v>0</v>
      </c>
      <c r="AO51" s="344" t="str" cm="1">
        <f t="array" ref="AO51">IF(AND(NOT($AC51=FALSE),NOT(AO$2=FALSE)),INDEX('Kompetansetilskudd og BPA'!$A$1:$R$148,$AC51,IF($AF51="3.",AO$4,AO$2)),"")</f>
        <v/>
      </c>
      <c r="AP51" s="344" cm="1">
        <f t="array" ref="AP51">IF(AND(NOT($AC51=FALSE),NOT(AP$2=FALSE)),INDEX('Kompetansetilskudd og BPA'!$A$1:$R$148,$AC51,IF($AF51="3.",AP$4,AP$2)),"")</f>
        <v>0</v>
      </c>
      <c r="AQ51" s="344" cm="1">
        <f t="array" ref="AQ51">IF(AND(NOT($AC51=FALSE),NOT(AQ$2=FALSE)),INDEX('Kompetansetilskudd og BPA'!$A$1:$R$148,$AC51,IF($AF51="3.",AQ$4,AQ$2)),"")</f>
        <v>0</v>
      </c>
      <c r="AR51" s="344" cm="1">
        <f t="array" ref="AR51">IF(AND(NOT($AC51=FALSE),NOT(AR$2=FALSE)),INDEX('Kompetansetilskudd og BPA'!$A$1:$R$148,$AC51,IF($AF51="3.",AR$4,AR$2)),"")</f>
        <v>0</v>
      </c>
      <c r="AS51" s="344" t="str" cm="1">
        <f t="array" ref="AS51">IF(AND(NOT($AC51=FALSE),NOT(AS$2=FALSE)),INDEX('Kompetansetilskudd og BPA'!$A$1:$R$148,$AC51,IF($AF51="3.",AS$4,AS$2)),"")</f>
        <v/>
      </c>
      <c r="AT51" s="344" cm="1">
        <f t="array" ref="AT51">IF(AND(NOT($AC51=FALSE),NOT(AT$2=FALSE)),INDEX('Kompetansetilskudd og BPA'!$A$1:$R$148,$AC51,IF($AF51="3.",AT$4,AT$2)),"")</f>
        <v>0</v>
      </c>
      <c r="AU51" s="344" cm="1">
        <f t="array" ref="AU51">IF(AND(NOT($AC51=FALSE),NOT(AU$2=FALSE)),INDEX('Kompetansetilskudd og BPA'!$A$1:$R$148,$AC51,IF($AF51="3.",AU$4,AU$2)),"")</f>
        <v>0</v>
      </c>
      <c r="AV51" s="344" t="str" cm="1">
        <f t="array" ref="AV51">IF(AND(NOT(AV$2=FALSE),NOT(AD51="")),INDEX('Kompetansetilskudd og BPA'!$A$1:$R$148,$AD51,AV$2),"")</f>
        <v/>
      </c>
      <c r="AW51" s="344">
        <v>3</v>
      </c>
      <c r="AX51" s="345">
        <v>0</v>
      </c>
      <c r="AY51" s="345" t="str">
        <v>Kompetansetiltak (grunn-, videre- og etterutdanning)</v>
      </c>
      <c r="AZ51" s="345" t="str">
        <v>Videreutdanning og mastergradutdanning (påbygg bachelorutdanning)</v>
      </c>
      <c r="BA51" s="345" t="str">
        <v>2.4g</v>
      </c>
      <c r="BB51" s="345" t="str">
        <v>Lederutdanning</v>
      </c>
      <c r="BC51" s="345">
        <v>0</v>
      </c>
      <c r="BD51" s="345">
        <v>0</v>
      </c>
      <c r="BE51" s="345">
        <v>0</v>
      </c>
      <c r="BF51" s="345">
        <v>0</v>
      </c>
      <c r="BG51" s="345">
        <v>0</v>
      </c>
      <c r="BH51" s="345">
        <v>0</v>
      </c>
      <c r="BI51" s="345">
        <v>0</v>
      </c>
      <c r="BJ51" s="345" t="str">
        <v/>
      </c>
      <c r="BK51" s="345">
        <v>3</v>
      </c>
      <c r="BL51" s="345"/>
      <c r="BM51" s="345"/>
      <c r="BN51" s="345"/>
      <c r="BO51" s="376" t="b">
        <f t="shared" si="35"/>
        <v>1</v>
      </c>
      <c r="BQ51" s="390">
        <v>0</v>
      </c>
      <c r="BR51" s="390" t="str">
        <v>Andre utgifter (Spesifiser i rader nedenfor)</v>
      </c>
      <c r="BS51" s="390">
        <v>0</v>
      </c>
      <c r="BT51" s="390"/>
      <c r="BU51" s="390"/>
      <c r="BV51" s="390"/>
      <c r="BW51" s="390"/>
      <c r="BX51" s="390"/>
      <c r="BY51" s="390"/>
      <c r="BZ51" s="390"/>
      <c r="CA51" s="390">
        <v>0</v>
      </c>
      <c r="CB51" s="394" t="b">
        <f t="shared" si="28"/>
        <v>0</v>
      </c>
      <c r="CC51" s="394" t="b">
        <f t="shared" si="29"/>
        <v>1</v>
      </c>
      <c r="CD51" s="376" t="b">
        <f t="shared" si="20"/>
        <v>1</v>
      </c>
      <c r="CE51" s="394" t="b">
        <f t="shared" si="33"/>
        <v>0</v>
      </c>
      <c r="CF51" s="394">
        <f t="shared" si="34"/>
        <v>4</v>
      </c>
      <c r="CG51" s="405">
        <f>'Forside og oppsummering'!$E$23</f>
        <v>0</v>
      </c>
      <c r="CH51" s="349" t="s">
        <v>218</v>
      </c>
      <c r="CI51" s="405" t="str">
        <f t="shared" si="30"/>
        <v>Alle estimerte kostnader for innovasjonsprosjektet (I året det søkes for)</v>
      </c>
      <c r="CJ51" s="405" t="str">
        <f t="shared" si="31"/>
        <v>Andre utgifter (Spesifiser i rader nedenfor)</v>
      </c>
      <c r="CK51" s="405">
        <f t="shared" si="32"/>
        <v>0</v>
      </c>
      <c r="CL51" s="403">
        <v>0</v>
      </c>
      <c r="CM51" s="403">
        <v>0</v>
      </c>
      <c r="CN51" s="403">
        <v>0</v>
      </c>
      <c r="CO51" s="403">
        <v>0</v>
      </c>
      <c r="CP51" s="403">
        <v>0</v>
      </c>
      <c r="CQ51" s="403">
        <v>0</v>
      </c>
      <c r="CR51" s="403">
        <v>0</v>
      </c>
      <c r="CS51" s="403">
        <v>0</v>
      </c>
      <c r="CT51" s="403">
        <f t="shared" si="15"/>
        <v>4</v>
      </c>
      <c r="DI51" s="343">
        <v>0</v>
      </c>
      <c r="DJ51" s="343" t="str">
        <v>Kompetansetiltak (grunn-, videre- og etterutdanning)</v>
      </c>
      <c r="DK51" s="343" t="str">
        <v>Videreutdanning og mastergradutdanning (påbygg bachelorutdanning)</v>
      </c>
      <c r="DL51" s="343" t="str">
        <v>2.4g</v>
      </c>
      <c r="DM51" s="343" t="str">
        <v>Lederutdanning</v>
      </c>
      <c r="DN51" s="343">
        <v>0</v>
      </c>
      <c r="DO51" s="343">
        <v>0</v>
      </c>
      <c r="DP51" s="343">
        <v>0</v>
      </c>
      <c r="DQ51" s="343">
        <v>0</v>
      </c>
      <c r="DR51" s="343">
        <v>0</v>
      </c>
      <c r="DS51" s="343">
        <v>0</v>
      </c>
      <c r="DT51" s="343">
        <v>0</v>
      </c>
      <c r="DU51" s="343" t="str">
        <v/>
      </c>
      <c r="DV51" s="343">
        <v>3</v>
      </c>
    </row>
    <row r="52" spans="5:126" x14ac:dyDescent="0.35">
      <c r="E52" s="317">
        <v>0</v>
      </c>
      <c r="F52" s="317">
        <v>0</v>
      </c>
      <c r="G52" s="317">
        <v>0</v>
      </c>
      <c r="H52" s="317">
        <v>0</v>
      </c>
      <c r="I52" s="312" t="b">
        <f>IF(H52='Kompetansetilskudd og BPA'!$E$12,4,IF(E52=0,IF(F52=0,IF(G52=0,FALSE,3),2),1))</f>
        <v>0</v>
      </c>
      <c r="J52" s="312" t="b">
        <f t="shared" si="1"/>
        <v>0</v>
      </c>
      <c r="K52" s="312" t="b">
        <f t="shared" si="2"/>
        <v>0</v>
      </c>
      <c r="L52" s="320">
        <v>2</v>
      </c>
      <c r="M52" s="320" t="str">
        <v>2.6.</v>
      </c>
      <c r="N52" s="320" t="str">
        <v>Annen internopplæring / korte etterutdanninger /kurs mv.</v>
      </c>
      <c r="O52" s="320">
        <v>3</v>
      </c>
      <c r="P52" s="320" t="str">
        <v>3.3.</v>
      </c>
      <c r="Q52" s="320" t="str">
        <v xml:space="preserve">Assistenter </v>
      </c>
      <c r="R52" s="327">
        <f>'Forside og oppsummering'!$E$23</f>
        <v>0</v>
      </c>
      <c r="S52" s="328" t="str">
        <f t="shared" si="38"/>
        <v>3.</v>
      </c>
      <c r="T52" s="328" t="str">
        <f t="shared" si="4"/>
        <v>Opplæringstilskudd BPA (brukerstyrt personlig assistanse)</v>
      </c>
      <c r="U52" s="325" t="str">
        <f t="shared" si="5"/>
        <v/>
      </c>
      <c r="V52" s="325" t="str">
        <f t="shared" si="6"/>
        <v/>
      </c>
      <c r="W52" s="325" t="str">
        <f t="shared" si="7"/>
        <v>3.3.</v>
      </c>
      <c r="X52" s="325" t="str">
        <f t="shared" si="8"/>
        <v xml:space="preserve">Assistenter </v>
      </c>
      <c r="Y52" s="325" t="b">
        <f t="shared" si="9"/>
        <v>0</v>
      </c>
      <c r="Z52" s="314" t="b">
        <f t="shared" si="10"/>
        <v>0</v>
      </c>
      <c r="AA52" s="314">
        <f t="shared" si="11"/>
        <v>3</v>
      </c>
      <c r="AC52" s="322">
        <f t="shared" si="36"/>
        <v>60</v>
      </c>
      <c r="AD52" s="322">
        <f t="shared" si="37"/>
        <v>63</v>
      </c>
      <c r="AE52" s="344">
        <v>0</v>
      </c>
      <c r="AF52" s="344" t="str">
        <v>2.</v>
      </c>
      <c r="AG52" s="344" t="str">
        <v>Kompetansetiltak (grunn-, videre- og etterutdanning)</v>
      </c>
      <c r="AH52" s="344" t="str">
        <v>2.4.</v>
      </c>
      <c r="AI52" s="344" t="str">
        <v>Videreutdanning og mastergradutdanning (påbygg bachelorutdanning)</v>
      </c>
      <c r="AJ52" s="344" t="str">
        <v>2.4h</v>
      </c>
      <c r="AK52" s="344" t="str">
        <v>Annen videreutdanning og/eller masterutdanning</v>
      </c>
      <c r="AL52" s="344" t="str">
        <v>2.4i</v>
      </c>
      <c r="AM52" s="344" cm="1">
        <f t="array" ref="AM52">IF(AND(NOT($AC52=FALSE),NOT(AM$2=FALSE)),INDEX('Kompetansetilskudd og BPA'!$A$1:$R$148,$AC52,AM$2),"")</f>
        <v>0</v>
      </c>
      <c r="AN52" s="344" cm="1">
        <f t="array" ref="AN52">IF(AND(NOT($AC52=FALSE),NOT(AN$2=FALSE)),INDEX('Kompetansetilskudd og BPA'!$A$1:$R$148,$AC52,IF($AF52="3.",AN$4,AN$2)),"")</f>
        <v>0</v>
      </c>
      <c r="AO52" s="344" t="str" cm="1">
        <f t="array" ref="AO52">IF(AND(NOT($AC52=FALSE),NOT(AO$2=FALSE)),INDEX('Kompetansetilskudd og BPA'!$A$1:$R$148,$AC52,IF($AF52="3.",AO$4,AO$2)),"")</f>
        <v/>
      </c>
      <c r="AP52" s="344" cm="1">
        <f t="array" ref="AP52">IF(AND(NOT($AC52=FALSE),NOT(AP$2=FALSE)),INDEX('Kompetansetilskudd og BPA'!$A$1:$R$148,$AC52,IF($AF52="3.",AP$4,AP$2)),"")</f>
        <v>0</v>
      </c>
      <c r="AQ52" s="344" cm="1">
        <f t="array" ref="AQ52">IF(AND(NOT($AC52=FALSE),NOT(AQ$2=FALSE)),INDEX('Kompetansetilskudd og BPA'!$A$1:$R$148,$AC52,IF($AF52="3.",AQ$4,AQ$2)),"")</f>
        <v>0</v>
      </c>
      <c r="AR52" s="344" cm="1">
        <f t="array" ref="AR52">IF(AND(NOT($AC52=FALSE),NOT(AR$2=FALSE)),INDEX('Kompetansetilskudd og BPA'!$A$1:$R$148,$AC52,IF($AF52="3.",AR$4,AR$2)),"")</f>
        <v>0</v>
      </c>
      <c r="AS52" s="344" t="str" cm="1">
        <f t="array" ref="AS52">IF(AND(NOT($AC52=FALSE),NOT(AS$2=FALSE)),INDEX('Kompetansetilskudd og BPA'!$A$1:$R$148,$AC52,IF($AF52="3.",AS$4,AS$2)),"")</f>
        <v/>
      </c>
      <c r="AT52" s="344" cm="1">
        <f t="array" ref="AT52">IF(AND(NOT($AC52=FALSE),NOT(AT$2=FALSE)),INDEX('Kompetansetilskudd og BPA'!$A$1:$R$148,$AC52,IF($AF52="3.",AT$4,AT$2)),"")</f>
        <v>0</v>
      </c>
      <c r="AU52" s="344" cm="1">
        <f t="array" ref="AU52">IF(AND(NOT($AC52=FALSE),NOT(AU$2=FALSE)),INDEX('Kompetansetilskudd og BPA'!$A$1:$R$148,$AC52,IF($AF52="3.",AU$4,AU$2)),"")</f>
        <v>0</v>
      </c>
      <c r="AV52" s="344" cm="1">
        <f t="array" ref="AV52">IF(AND(NOT(AV$2=FALSE),NOT(AD52="")),INDEX('Kompetansetilskudd og BPA'!$A$1:$R$148,$AD52,AV$2),"")</f>
        <v>0</v>
      </c>
      <c r="AW52" s="344">
        <v>3</v>
      </c>
      <c r="AX52" s="345">
        <v>0</v>
      </c>
      <c r="AY52" s="345" t="str">
        <v>Kompetansetiltak (grunn-, videre- og etterutdanning)</v>
      </c>
      <c r="AZ52" s="345" t="str">
        <v>Videreutdanning og mastergradutdanning (påbygg bachelorutdanning)</v>
      </c>
      <c r="BA52" s="345" t="str">
        <v>2.4h</v>
      </c>
      <c r="BB52" s="345" t="str">
        <v>Annen videreutdanning og/eller masterutdanning</v>
      </c>
      <c r="BC52" s="345">
        <v>0</v>
      </c>
      <c r="BD52" s="345">
        <v>0</v>
      </c>
      <c r="BE52" s="345">
        <v>0</v>
      </c>
      <c r="BF52" s="345">
        <v>0</v>
      </c>
      <c r="BG52" s="345">
        <v>0</v>
      </c>
      <c r="BH52" s="345">
        <v>0</v>
      </c>
      <c r="BI52" s="345">
        <v>0</v>
      </c>
      <c r="BJ52" s="345">
        <v>0</v>
      </c>
      <c r="BK52" s="345">
        <v>3</v>
      </c>
      <c r="BL52" s="345"/>
      <c r="BM52" s="345"/>
      <c r="BN52" s="345"/>
      <c r="BO52" s="376" t="b">
        <f t="shared" ref="BO52:BO75" si="39">BA52&lt;&gt;0</f>
        <v>1</v>
      </c>
      <c r="BQ52" s="390">
        <v>0</v>
      </c>
      <c r="BR52" s="390">
        <v>0</v>
      </c>
      <c r="BS52" s="390" t="str">
        <v>Kostnadsbetegnelse:</v>
      </c>
      <c r="BT52" s="390"/>
      <c r="BU52" s="390"/>
      <c r="BV52" s="390"/>
      <c r="BW52" s="390"/>
      <c r="BX52" s="390"/>
      <c r="BY52" s="390"/>
      <c r="BZ52" s="390"/>
      <c r="CA52" s="390" t="str">
        <v>Beløp:</v>
      </c>
      <c r="CB52" s="394" t="b">
        <f t="shared" si="28"/>
        <v>0</v>
      </c>
      <c r="CC52" s="394" t="b">
        <f t="shared" si="29"/>
        <v>1</v>
      </c>
      <c r="CD52" s="376" t="b">
        <f t="shared" si="20"/>
        <v>1</v>
      </c>
      <c r="CE52" s="394" t="b">
        <f t="shared" si="33"/>
        <v>0</v>
      </c>
      <c r="CF52" s="394">
        <f t="shared" si="34"/>
        <v>4</v>
      </c>
      <c r="CG52" s="405">
        <f>'Forside og oppsummering'!$E$23</f>
        <v>0</v>
      </c>
      <c r="CH52" s="349" t="s">
        <v>218</v>
      </c>
      <c r="CI52" s="405" t="str">
        <f t="shared" si="30"/>
        <v>Alle estimerte kostnader for innovasjonsprosjektet (I året det søkes for)</v>
      </c>
      <c r="CJ52" s="405">
        <f t="shared" si="31"/>
        <v>0</v>
      </c>
      <c r="CK52" s="405" t="str">
        <f t="shared" si="32"/>
        <v>Kostnadsbetegnelse:</v>
      </c>
      <c r="CL52" s="403">
        <v>0</v>
      </c>
      <c r="CM52" s="403">
        <v>0</v>
      </c>
      <c r="CN52" s="403">
        <v>0</v>
      </c>
      <c r="CO52" s="403">
        <v>0</v>
      </c>
      <c r="CP52" s="403">
        <v>0</v>
      </c>
      <c r="CQ52" s="403">
        <v>0</v>
      </c>
      <c r="CR52" s="403">
        <v>0</v>
      </c>
      <c r="CS52" s="403" t="str">
        <v>Beløp:</v>
      </c>
      <c r="CT52" s="403">
        <f t="shared" si="15"/>
        <v>4</v>
      </c>
      <c r="DI52" s="343">
        <v>0</v>
      </c>
      <c r="DJ52" s="343" t="str">
        <v>Kompetansetiltak (grunn-, videre- og etterutdanning)</v>
      </c>
      <c r="DK52" s="343" t="str">
        <v>Videreutdanning og mastergradutdanning (påbygg bachelorutdanning)</v>
      </c>
      <c r="DL52" s="343" t="str">
        <v>2.4h</v>
      </c>
      <c r="DM52" s="343" t="str">
        <v>Annen videreutdanning og/eller masterutdanning</v>
      </c>
      <c r="DN52" s="343">
        <v>0</v>
      </c>
      <c r="DO52" s="343">
        <v>0</v>
      </c>
      <c r="DP52" s="343">
        <v>0</v>
      </c>
      <c r="DQ52" s="343">
        <v>0</v>
      </c>
      <c r="DR52" s="343">
        <v>0</v>
      </c>
      <c r="DS52" s="343">
        <v>0</v>
      </c>
      <c r="DT52" s="343">
        <v>0</v>
      </c>
      <c r="DU52" s="343">
        <v>0</v>
      </c>
      <c r="DV52" s="343">
        <v>3</v>
      </c>
    </row>
    <row r="53" spans="5:126" x14ac:dyDescent="0.35">
      <c r="E53" s="317">
        <v>0</v>
      </c>
      <c r="F53" s="317">
        <v>0</v>
      </c>
      <c r="G53" s="317" t="str">
        <v/>
      </c>
      <c r="H53" s="317">
        <v>0</v>
      </c>
      <c r="I53" s="312">
        <f>IF(H53='Kompetansetilskudd og BPA'!$E$12,4,IF(E53=0,IF(F53=0,IF(G53=0,FALSE,3),2),1))</f>
        <v>3</v>
      </c>
      <c r="J53" s="312" t="str">
        <f t="shared" si="1"/>
        <v/>
      </c>
      <c r="K53" s="312">
        <f t="shared" si="2"/>
        <v>0</v>
      </c>
      <c r="L53" s="320">
        <v>3</v>
      </c>
      <c r="M53" s="320" t="str">
        <v/>
      </c>
      <c r="N53" s="320">
        <v>0</v>
      </c>
      <c r="R53" s="327">
        <f>'Forside og oppsummering'!$E$23</f>
        <v>0</v>
      </c>
      <c r="S53" s="328" t="str">
        <f t="shared" si="38"/>
        <v>3.</v>
      </c>
      <c r="T53" s="328" t="str">
        <f t="shared" si="4"/>
        <v>Opplæringstilskudd BPA (brukerstyrt personlig assistanse)</v>
      </c>
      <c r="U53" s="325" t="str">
        <f t="shared" si="5"/>
        <v/>
      </c>
      <c r="V53" s="325" t="str">
        <f t="shared" si="6"/>
        <v/>
      </c>
      <c r="W53" s="325">
        <f t="shared" si="7"/>
        <v>0</v>
      </c>
      <c r="X53" s="325" t="str">
        <f t="shared" si="8"/>
        <v/>
      </c>
      <c r="Y53" s="325" t="b">
        <f t="shared" si="9"/>
        <v>0</v>
      </c>
      <c r="Z53" s="314" t="b">
        <f t="shared" si="10"/>
        <v>0</v>
      </c>
      <c r="AA53" s="314">
        <f t="shared" si="11"/>
        <v>0</v>
      </c>
      <c r="AC53" s="322">
        <f t="shared" si="36"/>
        <v>63</v>
      </c>
      <c r="AD53" s="322" t="str">
        <f t="shared" si="37"/>
        <v/>
      </c>
      <c r="AE53" s="344">
        <v>0</v>
      </c>
      <c r="AF53" s="344" t="str">
        <v>2.</v>
      </c>
      <c r="AG53" s="344" t="str">
        <v>Kompetansetiltak (grunn-, videre- og etterutdanning)</v>
      </c>
      <c r="AH53" s="344" t="str">
        <v>2.4.</v>
      </c>
      <c r="AI53" s="344" t="str">
        <v>Videreutdanning og mastergradutdanning (påbygg bachelorutdanning)</v>
      </c>
      <c r="AJ53" s="344" t="str">
        <v>2.4i</v>
      </c>
      <c r="AK53" s="344" t="str">
        <v>Annen videreutdanning og/eller masterutdanning</v>
      </c>
      <c r="AL53" s="344" t="b">
        <v>0</v>
      </c>
      <c r="AM53" s="344" cm="1">
        <f t="array" ref="AM53">IF(AND(NOT($AC53=FALSE),NOT(AM$2=FALSE)),INDEX('Kompetansetilskudd og BPA'!$A$1:$R$148,$AC53,AM$2),"")</f>
        <v>0</v>
      </c>
      <c r="AN53" s="344" cm="1">
        <f t="array" ref="AN53">IF(AND(NOT($AC53=FALSE),NOT(AN$2=FALSE)),INDEX('Kompetansetilskudd og BPA'!$A$1:$R$148,$AC53,IF($AF53="3.",AN$4,AN$2)),"")</f>
        <v>0</v>
      </c>
      <c r="AO53" s="344" t="str" cm="1">
        <f t="array" ref="AO53">IF(AND(NOT($AC53=FALSE),NOT(AO$2=FALSE)),INDEX('Kompetansetilskudd og BPA'!$A$1:$R$148,$AC53,IF($AF53="3.",AO$4,AO$2)),"")</f>
        <v/>
      </c>
      <c r="AP53" s="344" cm="1">
        <f t="array" ref="AP53">IF(AND(NOT($AC53=FALSE),NOT(AP$2=FALSE)),INDEX('Kompetansetilskudd og BPA'!$A$1:$R$148,$AC53,IF($AF53="3.",AP$4,AP$2)),"")</f>
        <v>0</v>
      </c>
      <c r="AQ53" s="344" cm="1">
        <f t="array" ref="AQ53">IF(AND(NOT($AC53=FALSE),NOT(AQ$2=FALSE)),INDEX('Kompetansetilskudd og BPA'!$A$1:$R$148,$AC53,IF($AF53="3.",AQ$4,AQ$2)),"")</f>
        <v>0</v>
      </c>
      <c r="AR53" s="344" cm="1">
        <f t="array" ref="AR53">IF(AND(NOT($AC53=FALSE),NOT(AR$2=FALSE)),INDEX('Kompetansetilskudd og BPA'!$A$1:$R$148,$AC53,IF($AF53="3.",AR$4,AR$2)),"")</f>
        <v>0</v>
      </c>
      <c r="AS53" s="344" t="str" cm="1">
        <f t="array" ref="AS53">IF(AND(NOT($AC53=FALSE),NOT(AS$2=FALSE)),INDEX('Kompetansetilskudd og BPA'!$A$1:$R$148,$AC53,IF($AF53="3.",AS$4,AS$2)),"")</f>
        <v/>
      </c>
      <c r="AT53" s="344" cm="1">
        <f t="array" ref="AT53">IF(AND(NOT($AC53=FALSE),NOT(AT$2=FALSE)),INDEX('Kompetansetilskudd og BPA'!$A$1:$R$148,$AC53,IF($AF53="3.",AT$4,AT$2)),"")</f>
        <v>0</v>
      </c>
      <c r="AU53" s="344" cm="1">
        <f t="array" ref="AU53">IF(AND(NOT($AC53=FALSE),NOT(AU$2=FALSE)),INDEX('Kompetansetilskudd og BPA'!$A$1:$R$148,$AC53,IF($AF53="3.",AU$4,AU$2)),"")</f>
        <v>0</v>
      </c>
      <c r="AV53" s="344" t="str" cm="1">
        <f t="array" ref="AV53">IF(AND(NOT(AV$2=FALSE),NOT(AD53="")),INDEX('Kompetansetilskudd og BPA'!$A$1:$R$148,$AD53,AV$2),"")</f>
        <v/>
      </c>
      <c r="AW53" s="344">
        <v>5</v>
      </c>
      <c r="AX53" s="345">
        <v>0</v>
      </c>
      <c r="AY53" s="345" t="str">
        <v>Kompetansetiltak (grunn-, videre- og etterutdanning)</v>
      </c>
      <c r="AZ53" s="345" t="str">
        <v>Videreutdanning og mastergradutdanning (påbygg bachelorutdanning)</v>
      </c>
      <c r="BA53" s="345" t="str">
        <v>2.4i</v>
      </c>
      <c r="BB53" s="345" t="str">
        <v>Annen videreutdanning og/eller masterutdanning</v>
      </c>
      <c r="BC53" s="345">
        <v>0</v>
      </c>
      <c r="BD53" s="345">
        <v>0</v>
      </c>
      <c r="BE53" s="345">
        <v>0</v>
      </c>
      <c r="BF53" s="345">
        <v>0</v>
      </c>
      <c r="BG53" s="345">
        <v>0</v>
      </c>
      <c r="BH53" s="345">
        <v>0</v>
      </c>
      <c r="BI53" s="345">
        <v>0</v>
      </c>
      <c r="BJ53" s="345" t="str">
        <v/>
      </c>
      <c r="BK53" s="345">
        <v>5</v>
      </c>
      <c r="BL53" s="345"/>
      <c r="BM53" s="345"/>
      <c r="BN53" s="345"/>
      <c r="BO53" s="376" t="b">
        <f t="shared" si="39"/>
        <v>1</v>
      </c>
      <c r="BQ53" s="390" cm="1">
        <f t="array" ref="BQ53:BR57">'Prosjekt 1'!$C$60:$D$64</f>
        <v>0</v>
      </c>
      <c r="BR53" s="390" t="str">
        <v>P1.5g</v>
      </c>
      <c r="BS53" s="390" t="str">
        <f>IF('Prosjekt 1'!$E$60=0,"",'Prosjekt 1'!$E$60)</f>
        <v/>
      </c>
      <c r="BT53" s="390"/>
      <c r="BU53" s="390"/>
      <c r="BV53" s="390"/>
      <c r="BW53" s="390"/>
      <c r="BX53" s="390"/>
      <c r="BY53" s="390"/>
      <c r="BZ53" s="390"/>
      <c r="CA53" s="390">
        <v>0</v>
      </c>
      <c r="CB53" s="394" t="b">
        <f t="shared" si="28"/>
        <v>0</v>
      </c>
      <c r="CC53" s="394" t="b">
        <f t="shared" si="29"/>
        <v>0</v>
      </c>
      <c r="CD53" s="376" t="b">
        <f t="shared" si="20"/>
        <v>1</v>
      </c>
      <c r="CE53" s="394" t="b">
        <f t="shared" si="33"/>
        <v>0</v>
      </c>
      <c r="CF53" s="394">
        <f t="shared" si="34"/>
        <v>4</v>
      </c>
      <c r="CG53" s="405">
        <f>'Forside og oppsummering'!$E$23</f>
        <v>0</v>
      </c>
      <c r="CH53" s="349" t="s">
        <v>218</v>
      </c>
      <c r="CI53" s="405" t="str">
        <f t="shared" si="30"/>
        <v>Alle estimerte kostnader for innovasjonsprosjektet (I året det søkes for)</v>
      </c>
      <c r="CJ53" s="405" t="str">
        <f t="shared" si="31"/>
        <v>P1.5g</v>
      </c>
      <c r="CK53" s="405" t="str">
        <f t="shared" si="32"/>
        <v/>
      </c>
      <c r="CL53" s="403">
        <v>0</v>
      </c>
      <c r="CM53" s="403">
        <v>0</v>
      </c>
      <c r="CN53" s="403">
        <v>0</v>
      </c>
      <c r="CO53" s="403">
        <v>0</v>
      </c>
      <c r="CP53" s="403">
        <v>0</v>
      </c>
      <c r="CQ53" s="403">
        <v>0</v>
      </c>
      <c r="CR53" s="403">
        <v>0</v>
      </c>
      <c r="CS53" s="403">
        <v>0</v>
      </c>
      <c r="CT53" s="403">
        <f t="shared" si="15"/>
        <v>4</v>
      </c>
      <c r="DI53" s="343">
        <v>0</v>
      </c>
      <c r="DJ53" s="343" t="str">
        <v>Kompetansetiltak (grunn-, videre- og etterutdanning)</v>
      </c>
      <c r="DK53" s="343" t="str">
        <v>Videreutdanning og mastergradutdanning (påbygg bachelorutdanning)</v>
      </c>
      <c r="DL53" s="343" t="str">
        <v>2.4i</v>
      </c>
      <c r="DM53" s="343" t="str">
        <v>Annen videreutdanning og/eller masterutdanning</v>
      </c>
      <c r="DN53" s="343">
        <v>0</v>
      </c>
      <c r="DO53" s="343">
        <v>0</v>
      </c>
      <c r="DP53" s="343">
        <v>0</v>
      </c>
      <c r="DQ53" s="343">
        <v>0</v>
      </c>
      <c r="DR53" s="343">
        <v>0</v>
      </c>
      <c r="DS53" s="343">
        <v>0</v>
      </c>
      <c r="DT53" s="343">
        <v>0</v>
      </c>
      <c r="DU53" s="343" t="str">
        <v/>
      </c>
      <c r="DV53" s="343">
        <v>5</v>
      </c>
    </row>
    <row r="54" spans="5:126" x14ac:dyDescent="0.35">
      <c r="E54" s="317">
        <v>0</v>
      </c>
      <c r="F54" s="317">
        <v>0</v>
      </c>
      <c r="G54" s="317">
        <v>0</v>
      </c>
      <c r="H54" s="317" t="str">
        <v>Utdanningstype</v>
      </c>
      <c r="I54" s="312" t="b">
        <f>IF(H54='Kompetansetilskudd og BPA'!$E$12,4,IF(E54=0,IF(F54=0,IF(G54=0,FALSE,3),2),1))</f>
        <v>0</v>
      </c>
      <c r="J54" s="312" t="b">
        <f t="shared" si="1"/>
        <v>0</v>
      </c>
      <c r="K54" s="312" t="b">
        <f t="shared" si="2"/>
        <v>0</v>
      </c>
      <c r="L54" s="320">
        <v>3</v>
      </c>
      <c r="M54" s="320" t="str">
        <v>2.6a</v>
      </c>
      <c r="N54" s="320" t="str">
        <v>Psykisk helsearbeid og rusarbeid</v>
      </c>
      <c r="R54" s="327">
        <f>'Forside og oppsummering'!$E$23</f>
        <v>0</v>
      </c>
      <c r="S54" s="328" t="str">
        <f t="shared" si="38"/>
        <v>3.</v>
      </c>
      <c r="T54" s="328" t="str">
        <f t="shared" si="4"/>
        <v>Opplæringstilskudd BPA (brukerstyrt personlig assistanse)</v>
      </c>
      <c r="U54" s="325" t="str">
        <f t="shared" si="5"/>
        <v/>
      </c>
      <c r="V54" s="325" t="str">
        <f t="shared" si="6"/>
        <v/>
      </c>
      <c r="W54" s="325">
        <f t="shared" si="7"/>
        <v>0</v>
      </c>
      <c r="X54" s="325" t="str">
        <f t="shared" si="8"/>
        <v/>
      </c>
      <c r="Y54" s="325" t="b">
        <f t="shared" si="9"/>
        <v>0</v>
      </c>
      <c r="Z54" s="314" t="b">
        <f t="shared" si="10"/>
        <v>0</v>
      </c>
      <c r="AA54" s="314">
        <f t="shared" si="11"/>
        <v>0</v>
      </c>
      <c r="AC54" s="322">
        <f t="shared" si="36"/>
        <v>65</v>
      </c>
      <c r="AD54" s="322" t="str">
        <f t="shared" si="37"/>
        <v/>
      </c>
      <c r="AE54" s="344">
        <v>0</v>
      </c>
      <c r="AF54" s="344" t="str">
        <v>2.</v>
      </c>
      <c r="AG54" s="344" t="str">
        <v>Kompetansetiltak (grunn-, videre- og etterutdanning)</v>
      </c>
      <c r="AH54" s="344" t="str">
        <v>2.5.</v>
      </c>
      <c r="AI54" s="344" t="str">
        <v>ABC-opplæring</v>
      </c>
      <c r="AJ54" s="344" t="str">
        <v>2.5.</v>
      </c>
      <c r="AK54" s="344" t="str">
        <v/>
      </c>
      <c r="AL54" s="344" t="b">
        <v>0</v>
      </c>
      <c r="AM54" s="344" cm="1">
        <f t="array" ref="AM54">IF(AND(NOT($AC54=FALSE),NOT(AM$2=FALSE)),INDEX('Kompetansetilskudd og BPA'!$A$1:$R$148,$AC54,AM$2),"")</f>
        <v>0</v>
      </c>
      <c r="AN54" s="344" cm="1">
        <f t="array" ref="AN54">IF(AND(NOT($AC54=FALSE),NOT(AN$2=FALSE)),INDEX('Kompetansetilskudd og BPA'!$A$1:$R$148,$AC54,IF($AF54="3.",AN$4,AN$2)),"")</f>
        <v>0</v>
      </c>
      <c r="AO54" s="344" t="str" cm="1">
        <f t="array" ref="AO54">IF(AND(NOT($AC54=FALSE),NOT(AO$2=FALSE)),INDEX('Kompetansetilskudd og BPA'!$A$1:$R$148,$AC54,IF($AF54="3.",AO$4,AO$2)),"")</f>
        <v/>
      </c>
      <c r="AP54" s="344" cm="1">
        <f t="array" ref="AP54">IF(AND(NOT($AC54=FALSE),NOT(AP$2=FALSE)),INDEX('Kompetansetilskudd og BPA'!$A$1:$R$148,$AC54,IF($AF54="3.",AP$4,AP$2)),"")</f>
        <v>0</v>
      </c>
      <c r="AQ54" s="344" cm="1">
        <f t="array" ref="AQ54">IF(AND(NOT($AC54=FALSE),NOT(AQ$2=FALSE)),INDEX('Kompetansetilskudd og BPA'!$A$1:$R$148,$AC54,IF($AF54="3.",AQ$4,AQ$2)),"")</f>
        <v>0</v>
      </c>
      <c r="AR54" s="344" cm="1">
        <f t="array" ref="AR54">IF(AND(NOT($AC54=FALSE),NOT(AR$2=FALSE)),INDEX('Kompetansetilskudd og BPA'!$A$1:$R$148,$AC54,IF($AF54="3.",AR$4,AR$2)),"")</f>
        <v>0</v>
      </c>
      <c r="AS54" s="344" t="str" cm="1">
        <f t="array" ref="AS54">IF(AND(NOT($AC54=FALSE),NOT(AS$2=FALSE)),INDEX('Kompetansetilskudd og BPA'!$A$1:$R$148,$AC54,IF($AF54="3.",AS$4,AS$2)),"")</f>
        <v/>
      </c>
      <c r="AT54" s="344" cm="1">
        <f t="array" ref="AT54">IF(AND(NOT($AC54=FALSE),NOT(AT$2=FALSE)),INDEX('Kompetansetilskudd og BPA'!$A$1:$R$148,$AC54,IF($AF54="3.",AT$4,AT$2)),"")</f>
        <v>0</v>
      </c>
      <c r="AU54" s="344" cm="1">
        <f t="array" ref="AU54">IF(AND(NOT($AC54=FALSE),NOT(AU$2=FALSE)),INDEX('Kompetansetilskudd og BPA'!$A$1:$R$148,$AC54,IF($AF54="3.",AU$4,AU$2)),"")</f>
        <v>0</v>
      </c>
      <c r="AV54" s="344" t="str" cm="1">
        <f t="array" ref="AV54">IF(AND(NOT(AV$2=FALSE),NOT(AD54="")),INDEX('Kompetansetilskudd og BPA'!$A$1:$R$148,$AD54,AV$2),"")</f>
        <v/>
      </c>
      <c r="AW54" s="344">
        <v>2</v>
      </c>
      <c r="AX54" s="345">
        <v>0</v>
      </c>
      <c r="AY54" s="345" t="str">
        <v>Kompetansetiltak (grunn-, videre- og etterutdanning)</v>
      </c>
      <c r="AZ54" s="345" t="str">
        <v>ABC-opplæring</v>
      </c>
      <c r="BA54" s="345" t="str">
        <v>2.5.</v>
      </c>
      <c r="BB54" s="345" t="str">
        <v/>
      </c>
      <c r="BC54" s="345">
        <v>0</v>
      </c>
      <c r="BD54" s="345">
        <v>0</v>
      </c>
      <c r="BE54" s="345">
        <v>0</v>
      </c>
      <c r="BF54" s="345">
        <v>0</v>
      </c>
      <c r="BG54" s="345">
        <v>0</v>
      </c>
      <c r="BH54" s="345">
        <v>0</v>
      </c>
      <c r="BI54" s="345">
        <v>0</v>
      </c>
      <c r="BJ54" s="345" t="str">
        <v/>
      </c>
      <c r="BK54" s="345">
        <v>2</v>
      </c>
      <c r="BL54" s="345"/>
      <c r="BM54" s="345"/>
      <c r="BN54" s="345"/>
      <c r="BO54" s="376" t="b">
        <f t="shared" si="39"/>
        <v>1</v>
      </c>
      <c r="BQ54" s="390">
        <v>0</v>
      </c>
      <c r="BR54" s="390" t="str">
        <v>P1.5h</v>
      </c>
      <c r="BS54" s="390" t="str">
        <f>IF('Prosjekt 1'!$E$61=0,"",'Prosjekt 1'!$E$61)</f>
        <v/>
      </c>
      <c r="BT54" s="390"/>
      <c r="BU54" s="390"/>
      <c r="BV54" s="390"/>
      <c r="BW54" s="390"/>
      <c r="BX54" s="390"/>
      <c r="BY54" s="390"/>
      <c r="BZ54" s="390"/>
      <c r="CA54" s="390">
        <v>0</v>
      </c>
      <c r="CB54" s="394" t="b">
        <f t="shared" si="28"/>
        <v>0</v>
      </c>
      <c r="CC54" s="394" t="b">
        <f t="shared" si="29"/>
        <v>0</v>
      </c>
      <c r="CD54" s="376" t="b">
        <f t="shared" si="20"/>
        <v>1</v>
      </c>
      <c r="CE54" s="394" t="b">
        <f t="shared" si="33"/>
        <v>0</v>
      </c>
      <c r="CF54" s="394">
        <f t="shared" si="34"/>
        <v>4</v>
      </c>
      <c r="CG54" s="405">
        <f>'Forside og oppsummering'!$E$23</f>
        <v>0</v>
      </c>
      <c r="CH54" s="349" t="s">
        <v>218</v>
      </c>
      <c r="CI54" s="405" t="str">
        <f t="shared" si="30"/>
        <v>Alle estimerte kostnader for innovasjonsprosjektet (I året det søkes for)</v>
      </c>
      <c r="CJ54" s="405" t="str">
        <f t="shared" si="31"/>
        <v>P1.5h</v>
      </c>
      <c r="CK54" s="405" t="str">
        <f t="shared" si="32"/>
        <v/>
      </c>
      <c r="CL54" s="403">
        <v>0</v>
      </c>
      <c r="CM54" s="403">
        <v>0</v>
      </c>
      <c r="CN54" s="403">
        <v>0</v>
      </c>
      <c r="CO54" s="403">
        <v>0</v>
      </c>
      <c r="CP54" s="403">
        <v>0</v>
      </c>
      <c r="CQ54" s="403">
        <v>0</v>
      </c>
      <c r="CR54" s="403">
        <v>0</v>
      </c>
      <c r="CS54" s="403">
        <v>0</v>
      </c>
      <c r="CT54" s="403">
        <f t="shared" si="15"/>
        <v>4</v>
      </c>
      <c r="DI54" s="343">
        <v>0</v>
      </c>
      <c r="DJ54" s="343" t="str">
        <v>Kompetansetiltak (grunn-, videre- og etterutdanning)</v>
      </c>
      <c r="DK54" s="343" t="str">
        <v>ABC-opplæring</v>
      </c>
      <c r="DL54" s="343" t="str">
        <v>2.5.</v>
      </c>
      <c r="DM54" s="343" t="str">
        <v/>
      </c>
      <c r="DN54" s="343">
        <v>0</v>
      </c>
      <c r="DO54" s="343">
        <v>0</v>
      </c>
      <c r="DP54" s="343">
        <v>0</v>
      </c>
      <c r="DQ54" s="343">
        <v>0</v>
      </c>
      <c r="DR54" s="343">
        <v>0</v>
      </c>
      <c r="DS54" s="343">
        <v>0</v>
      </c>
      <c r="DT54" s="343">
        <v>0</v>
      </c>
      <c r="DU54" s="343" t="str">
        <v/>
      </c>
      <c r="DV54" s="343">
        <v>2</v>
      </c>
    </row>
    <row r="55" spans="5:126" x14ac:dyDescent="0.35">
      <c r="E55" s="317">
        <v>0</v>
      </c>
      <c r="F55" s="317">
        <v>0</v>
      </c>
      <c r="G55" s="317" t="str">
        <v>2.4a</v>
      </c>
      <c r="H55" s="317" t="str">
        <v>Psykisk helsearbeid og rusarbeid</v>
      </c>
      <c r="I55" s="312">
        <f>IF(H55='Kompetansetilskudd og BPA'!$E$12,4,IF(E55=0,IF(F55=0,IF(G55=0,FALSE,3),2),1))</f>
        <v>3</v>
      </c>
      <c r="J55" s="312" t="str">
        <f t="shared" si="1"/>
        <v>2.4a</v>
      </c>
      <c r="K55" s="312" t="str">
        <f t="shared" si="2"/>
        <v>Psykisk helsearbeid og rusarbeid</v>
      </c>
      <c r="L55" s="320">
        <v>3</v>
      </c>
      <c r="M55" s="320" t="str">
        <v>2.6b</v>
      </c>
      <c r="N55" s="320" t="str">
        <v>Kreftomsorg/lindrende pleie</v>
      </c>
      <c r="R55" s="327">
        <f>'Forside og oppsummering'!$E$23</f>
        <v>0</v>
      </c>
      <c r="S55" s="328" t="str">
        <f t="shared" si="38"/>
        <v>3.</v>
      </c>
      <c r="T55" s="328" t="str">
        <f t="shared" si="4"/>
        <v>Opplæringstilskudd BPA (brukerstyrt personlig assistanse)</v>
      </c>
      <c r="U55" s="325" t="str">
        <f t="shared" si="5"/>
        <v/>
      </c>
      <c r="V55" s="325" t="str">
        <f t="shared" si="6"/>
        <v/>
      </c>
      <c r="W55" s="325">
        <f t="shared" si="7"/>
        <v>0</v>
      </c>
      <c r="X55" s="325" t="str">
        <f t="shared" si="8"/>
        <v/>
      </c>
      <c r="Y55" s="325" t="b">
        <f t="shared" si="9"/>
        <v>0</v>
      </c>
      <c r="Z55" s="314" t="b">
        <f t="shared" si="10"/>
        <v>0</v>
      </c>
      <c r="AA55" s="314">
        <f t="shared" si="11"/>
        <v>0</v>
      </c>
      <c r="AC55" s="322">
        <f t="shared" si="36"/>
        <v>70</v>
      </c>
      <c r="AD55" s="322" t="str">
        <f t="shared" si="37"/>
        <v/>
      </c>
      <c r="AE55" s="344">
        <v>0</v>
      </c>
      <c r="AF55" s="344" t="str">
        <v>2.</v>
      </c>
      <c r="AG55" s="344" t="str">
        <v>Kompetansetiltak (grunn-, videre- og etterutdanning)</v>
      </c>
      <c r="AH55" s="344" t="str">
        <v>2.5.</v>
      </c>
      <c r="AI55" s="344" t="str">
        <v>ABC-opplæring</v>
      </c>
      <c r="AJ55" s="344" t="str">
        <v>2.5a</v>
      </c>
      <c r="AK55" s="344" t="str">
        <v>Demensomsorgens ABC</v>
      </c>
      <c r="AL55" s="344" t="b">
        <v>0</v>
      </c>
      <c r="AM55" s="344" cm="1">
        <f t="array" ref="AM55">IF(AND(NOT($AC55=FALSE),NOT(AM$2=FALSE)),INDEX('Kompetansetilskudd og BPA'!$A$1:$R$148,$AC55,AM$2),"")</f>
        <v>0</v>
      </c>
      <c r="AN55" s="344" cm="1">
        <f t="array" ref="AN55">IF(AND(NOT($AC55=FALSE),NOT(AN$2=FALSE)),INDEX('Kompetansetilskudd og BPA'!$A$1:$R$148,$AC55,IF($AF55="3.",AN$4,AN$2)),"")</f>
        <v>0</v>
      </c>
      <c r="AO55" s="344" t="str" cm="1">
        <f t="array" ref="AO55">IF(AND(NOT($AC55=FALSE),NOT(AO$2=FALSE)),INDEX('Kompetansetilskudd og BPA'!$A$1:$R$148,$AC55,IF($AF55="3.",AO$4,AO$2)),"")</f>
        <v/>
      </c>
      <c r="AP55" s="344" cm="1">
        <f t="array" ref="AP55">IF(AND(NOT($AC55=FALSE),NOT(AP$2=FALSE)),INDEX('Kompetansetilskudd og BPA'!$A$1:$R$148,$AC55,IF($AF55="3.",AP$4,AP$2)),"")</f>
        <v>0</v>
      </c>
      <c r="AQ55" s="344" cm="1">
        <f t="array" ref="AQ55">IF(AND(NOT($AC55=FALSE),NOT(AQ$2=FALSE)),INDEX('Kompetansetilskudd og BPA'!$A$1:$R$148,$AC55,IF($AF55="3.",AQ$4,AQ$2)),"")</f>
        <v>0</v>
      </c>
      <c r="AR55" s="344" cm="1">
        <f t="array" ref="AR55">IF(AND(NOT($AC55=FALSE),NOT(AR$2=FALSE)),INDEX('Kompetansetilskudd og BPA'!$A$1:$R$148,$AC55,IF($AF55="3.",AR$4,AR$2)),"")</f>
        <v>0</v>
      </c>
      <c r="AS55" s="344" t="str" cm="1">
        <f t="array" ref="AS55">IF(AND(NOT($AC55=FALSE),NOT(AS$2=FALSE)),INDEX('Kompetansetilskudd og BPA'!$A$1:$R$148,$AC55,IF($AF55="3.",AS$4,AS$2)),"")</f>
        <v/>
      </c>
      <c r="AT55" s="344" cm="1">
        <f t="array" ref="AT55">IF(AND(NOT($AC55=FALSE),NOT(AT$2=FALSE)),INDEX('Kompetansetilskudd og BPA'!$A$1:$R$148,$AC55,IF($AF55="3.",AT$4,AT$2)),"")</f>
        <v>0</v>
      </c>
      <c r="AU55" s="344" cm="1">
        <f t="array" ref="AU55">IF(AND(NOT($AC55=FALSE),NOT(AU$2=FALSE)),INDEX('Kompetansetilskudd og BPA'!$A$1:$R$148,$AC55,IF($AF55="3.",AU$4,AU$2)),"")</f>
        <v>0</v>
      </c>
      <c r="AV55" s="344" t="str" cm="1">
        <f t="array" ref="AV55">IF(AND(NOT(AV$2=FALSE),NOT(AD55="")),INDEX('Kompetansetilskudd og BPA'!$A$1:$R$148,$AD55,AV$2),"")</f>
        <v/>
      </c>
      <c r="AW55" s="344">
        <v>3</v>
      </c>
      <c r="AX55" s="345">
        <v>0</v>
      </c>
      <c r="AY55" s="345" t="str">
        <v>Kompetansetiltak (grunn-, videre- og etterutdanning)</v>
      </c>
      <c r="AZ55" s="345" t="str">
        <v>ABC-opplæring</v>
      </c>
      <c r="BA55" s="345" t="str">
        <v>2.5a</v>
      </c>
      <c r="BB55" s="345" t="str">
        <v>Demensomsorgens ABC</v>
      </c>
      <c r="BC55" s="345">
        <v>0</v>
      </c>
      <c r="BD55" s="345">
        <v>0</v>
      </c>
      <c r="BE55" s="345">
        <v>0</v>
      </c>
      <c r="BF55" s="345">
        <v>0</v>
      </c>
      <c r="BG55" s="345">
        <v>0</v>
      </c>
      <c r="BH55" s="345">
        <v>0</v>
      </c>
      <c r="BI55" s="345">
        <v>0</v>
      </c>
      <c r="BJ55" s="345" t="str">
        <v/>
      </c>
      <c r="BK55" s="345">
        <v>3</v>
      </c>
      <c r="BL55" s="345"/>
      <c r="BM55" s="345"/>
      <c r="BN55" s="345"/>
      <c r="BO55" s="376" t="b">
        <f t="shared" si="39"/>
        <v>1</v>
      </c>
      <c r="BQ55" s="390">
        <v>0</v>
      </c>
      <c r="BR55" s="390" t="str">
        <v>P1.5i</v>
      </c>
      <c r="BS55" s="390" t="str">
        <f>IF('Prosjekt 1'!$E$62=0,"",'Prosjekt 1'!$E$62)</f>
        <v/>
      </c>
      <c r="BT55" s="390"/>
      <c r="BU55" s="390"/>
      <c r="BV55" s="390"/>
      <c r="BW55" s="390"/>
      <c r="BX55" s="390"/>
      <c r="BY55" s="390"/>
      <c r="BZ55" s="390"/>
      <c r="CA55" s="390">
        <v>0</v>
      </c>
      <c r="CB55" s="394" t="b">
        <f t="shared" si="28"/>
        <v>0</v>
      </c>
      <c r="CC55" s="394" t="b">
        <f t="shared" si="29"/>
        <v>0</v>
      </c>
      <c r="CD55" s="376" t="b">
        <f t="shared" si="20"/>
        <v>1</v>
      </c>
      <c r="CE55" s="394" t="b">
        <f t="shared" si="33"/>
        <v>0</v>
      </c>
      <c r="CF55" s="394">
        <f t="shared" si="34"/>
        <v>4</v>
      </c>
      <c r="CG55" s="405">
        <f>'Forside og oppsummering'!$E$23</f>
        <v>0</v>
      </c>
      <c r="CH55" s="349" t="s">
        <v>218</v>
      </c>
      <c r="CI55" s="405" t="str">
        <f t="shared" si="30"/>
        <v>Alle estimerte kostnader for innovasjonsprosjektet (I året det søkes for)</v>
      </c>
      <c r="CJ55" s="405" t="str">
        <f t="shared" si="31"/>
        <v>P1.5i</v>
      </c>
      <c r="CK55" s="405" t="str">
        <f t="shared" si="32"/>
        <v/>
      </c>
      <c r="CL55" s="403">
        <v>0</v>
      </c>
      <c r="CM55" s="403">
        <v>0</v>
      </c>
      <c r="CN55" s="403">
        <v>0</v>
      </c>
      <c r="CO55" s="403">
        <v>0</v>
      </c>
      <c r="CP55" s="403">
        <v>0</v>
      </c>
      <c r="CQ55" s="403">
        <v>0</v>
      </c>
      <c r="CR55" s="403">
        <v>0</v>
      </c>
      <c r="CS55" s="403">
        <v>0</v>
      </c>
      <c r="CT55" s="403">
        <f t="shared" si="15"/>
        <v>4</v>
      </c>
      <c r="DI55" s="343">
        <v>0</v>
      </c>
      <c r="DJ55" s="343" t="str">
        <v>Kompetansetiltak (grunn-, videre- og etterutdanning)</v>
      </c>
      <c r="DK55" s="343" t="str">
        <v>ABC-opplæring</v>
      </c>
      <c r="DL55" s="343" t="str">
        <v>2.5a</v>
      </c>
      <c r="DM55" s="343" t="str">
        <v>Demensomsorgens ABC</v>
      </c>
      <c r="DN55" s="343">
        <v>0</v>
      </c>
      <c r="DO55" s="343">
        <v>0</v>
      </c>
      <c r="DP55" s="343">
        <v>0</v>
      </c>
      <c r="DQ55" s="343">
        <v>0</v>
      </c>
      <c r="DR55" s="343">
        <v>0</v>
      </c>
      <c r="DS55" s="343">
        <v>0</v>
      </c>
      <c r="DT55" s="343">
        <v>0</v>
      </c>
      <c r="DU55" s="343" t="str">
        <v/>
      </c>
      <c r="DV55" s="343">
        <v>3</v>
      </c>
    </row>
    <row r="56" spans="5:126" x14ac:dyDescent="0.35">
      <c r="E56" s="317">
        <v>0</v>
      </c>
      <c r="F56" s="317">
        <v>0</v>
      </c>
      <c r="G56" s="317" t="str">
        <v>2.4b</v>
      </c>
      <c r="H56" s="317" t="str">
        <v>Tverrfaglig videreutdanning i psykososialt arbeid med barn og unge</v>
      </c>
      <c r="I56" s="312">
        <f>IF(H56='Kompetansetilskudd og BPA'!$E$12,4,IF(E56=0,IF(F56=0,IF(G56=0,FALSE,3),2),1))</f>
        <v>3</v>
      </c>
      <c r="J56" s="312" t="str">
        <f t="shared" si="1"/>
        <v>2.4b</v>
      </c>
      <c r="K56" s="312" t="str">
        <f t="shared" si="2"/>
        <v>Tverrfaglig videreutdanning i psykososialt arbeid med barn og unge</v>
      </c>
      <c r="L56" s="320">
        <v>3</v>
      </c>
      <c r="M56" s="320" t="str">
        <v>2.6c</v>
      </c>
      <c r="N56" s="320" t="str">
        <v>Annet</v>
      </c>
      <c r="R56" s="327">
        <f>'Forside og oppsummering'!$E$23</f>
        <v>0</v>
      </c>
      <c r="S56" s="328" t="str">
        <f t="shared" si="38"/>
        <v>3.</v>
      </c>
      <c r="T56" s="328" t="str">
        <f t="shared" si="4"/>
        <v>Opplæringstilskudd BPA (brukerstyrt personlig assistanse)</v>
      </c>
      <c r="U56" s="325" t="str">
        <f t="shared" si="5"/>
        <v/>
      </c>
      <c r="V56" s="325" t="str">
        <f t="shared" si="6"/>
        <v/>
      </c>
      <c r="W56" s="325">
        <f t="shared" si="7"/>
        <v>0</v>
      </c>
      <c r="X56" s="325" t="str">
        <f t="shared" si="8"/>
        <v/>
      </c>
      <c r="Y56" s="325" t="b">
        <f t="shared" si="9"/>
        <v>0</v>
      </c>
      <c r="Z56" s="314" t="b">
        <f t="shared" si="10"/>
        <v>0</v>
      </c>
      <c r="AA56" s="314">
        <f t="shared" si="11"/>
        <v>0</v>
      </c>
      <c r="AC56" s="322">
        <f t="shared" si="36"/>
        <v>71</v>
      </c>
      <c r="AD56" s="322" t="str">
        <f t="shared" si="37"/>
        <v/>
      </c>
      <c r="AE56" s="344">
        <v>0</v>
      </c>
      <c r="AF56" s="344" t="str">
        <v>2.</v>
      </c>
      <c r="AG56" s="344" t="str">
        <v>Kompetansetiltak (grunn-, videre- og etterutdanning)</v>
      </c>
      <c r="AH56" s="344" t="str">
        <v>2.5.</v>
      </c>
      <c r="AI56" s="344" t="str">
        <v>ABC-opplæring</v>
      </c>
      <c r="AJ56" s="344" t="str">
        <v>2.5b</v>
      </c>
      <c r="AK56" s="344" t="str">
        <v>Eldreomsorgens ABC</v>
      </c>
      <c r="AL56" s="344" t="b">
        <v>0</v>
      </c>
      <c r="AM56" s="344" cm="1">
        <f t="array" ref="AM56">IF(AND(NOT($AC56=FALSE),NOT(AM$2=FALSE)),INDEX('Kompetansetilskudd og BPA'!$A$1:$R$148,$AC56,AM$2),"")</f>
        <v>0</v>
      </c>
      <c r="AN56" s="344" cm="1">
        <f t="array" ref="AN56">IF(AND(NOT($AC56=FALSE),NOT(AN$2=FALSE)),INDEX('Kompetansetilskudd og BPA'!$A$1:$R$148,$AC56,IF($AF56="3.",AN$4,AN$2)),"")</f>
        <v>0</v>
      </c>
      <c r="AO56" s="344" t="str" cm="1">
        <f t="array" ref="AO56">IF(AND(NOT($AC56=FALSE),NOT(AO$2=FALSE)),INDEX('Kompetansetilskudd og BPA'!$A$1:$R$148,$AC56,IF($AF56="3.",AO$4,AO$2)),"")</f>
        <v/>
      </c>
      <c r="AP56" s="344" cm="1">
        <f t="array" ref="AP56">IF(AND(NOT($AC56=FALSE),NOT(AP$2=FALSE)),INDEX('Kompetansetilskudd og BPA'!$A$1:$R$148,$AC56,IF($AF56="3.",AP$4,AP$2)),"")</f>
        <v>0</v>
      </c>
      <c r="AQ56" s="344" cm="1">
        <f t="array" ref="AQ56">IF(AND(NOT($AC56=FALSE),NOT(AQ$2=FALSE)),INDEX('Kompetansetilskudd og BPA'!$A$1:$R$148,$AC56,IF($AF56="3.",AQ$4,AQ$2)),"")</f>
        <v>0</v>
      </c>
      <c r="AR56" s="344" cm="1">
        <f t="array" ref="AR56">IF(AND(NOT($AC56=FALSE),NOT(AR$2=FALSE)),INDEX('Kompetansetilskudd og BPA'!$A$1:$R$148,$AC56,IF($AF56="3.",AR$4,AR$2)),"")</f>
        <v>0</v>
      </c>
      <c r="AS56" s="344" t="str" cm="1">
        <f t="array" ref="AS56">IF(AND(NOT($AC56=FALSE),NOT(AS$2=FALSE)),INDEX('Kompetansetilskudd og BPA'!$A$1:$R$148,$AC56,IF($AF56="3.",AS$4,AS$2)),"")</f>
        <v/>
      </c>
      <c r="AT56" s="344" cm="1">
        <f t="array" ref="AT56">IF(AND(NOT($AC56=FALSE),NOT(AT$2=FALSE)),INDEX('Kompetansetilskudd og BPA'!$A$1:$R$148,$AC56,IF($AF56="3.",AT$4,AT$2)),"")</f>
        <v>0</v>
      </c>
      <c r="AU56" s="344" cm="1">
        <f t="array" ref="AU56">IF(AND(NOT($AC56=FALSE),NOT(AU$2=FALSE)),INDEX('Kompetansetilskudd og BPA'!$A$1:$R$148,$AC56,IF($AF56="3.",AU$4,AU$2)),"")</f>
        <v>0</v>
      </c>
      <c r="AV56" s="344" t="str" cm="1">
        <f t="array" ref="AV56">IF(AND(NOT(AV$2=FALSE),NOT(AD56="")),INDEX('Kompetansetilskudd og BPA'!$A$1:$R$148,$AD56,AV$2),"")</f>
        <v/>
      </c>
      <c r="AW56" s="344">
        <v>3</v>
      </c>
      <c r="AX56" s="345">
        <v>0</v>
      </c>
      <c r="AY56" s="345" t="str">
        <v>Kompetansetiltak (grunn-, videre- og etterutdanning)</v>
      </c>
      <c r="AZ56" s="345" t="str">
        <v>ABC-opplæring</v>
      </c>
      <c r="BA56" s="345" t="str">
        <v>2.5b</v>
      </c>
      <c r="BB56" s="345" t="str">
        <v>Eldreomsorgens ABC</v>
      </c>
      <c r="BC56" s="345">
        <v>0</v>
      </c>
      <c r="BD56" s="345">
        <v>0</v>
      </c>
      <c r="BE56" s="345">
        <v>0</v>
      </c>
      <c r="BF56" s="345">
        <v>0</v>
      </c>
      <c r="BG56" s="345">
        <v>0</v>
      </c>
      <c r="BH56" s="345">
        <v>0</v>
      </c>
      <c r="BI56" s="345">
        <v>0</v>
      </c>
      <c r="BJ56" s="345" t="str">
        <v/>
      </c>
      <c r="BK56" s="345">
        <v>3</v>
      </c>
      <c r="BL56" s="345"/>
      <c r="BM56" s="345"/>
      <c r="BN56" s="345"/>
      <c r="BO56" s="376" t="b">
        <f t="shared" si="39"/>
        <v>1</v>
      </c>
      <c r="BQ56" s="390">
        <v>0</v>
      </c>
      <c r="BR56" s="390" t="str">
        <v>P1.5j</v>
      </c>
      <c r="BS56" s="390" t="str">
        <f>IF('Prosjekt 1'!$E$63=0,"",'Prosjekt 1'!$E$63)</f>
        <v/>
      </c>
      <c r="BT56" s="390"/>
      <c r="BU56" s="390"/>
      <c r="BV56" s="390"/>
      <c r="BW56" s="390"/>
      <c r="BX56" s="390"/>
      <c r="BY56" s="390"/>
      <c r="BZ56" s="390"/>
      <c r="CA56" s="390">
        <v>0</v>
      </c>
      <c r="CB56" s="394" t="b">
        <f t="shared" si="28"/>
        <v>0</v>
      </c>
      <c r="CC56" s="394" t="b">
        <f t="shared" si="29"/>
        <v>0</v>
      </c>
      <c r="CD56" s="376" t="b">
        <f t="shared" si="20"/>
        <v>1</v>
      </c>
      <c r="CE56" s="394" t="b">
        <f t="shared" si="33"/>
        <v>0</v>
      </c>
      <c r="CF56" s="394">
        <f t="shared" si="34"/>
        <v>4</v>
      </c>
      <c r="CG56" s="405">
        <f>'Forside og oppsummering'!$E$23</f>
        <v>0</v>
      </c>
      <c r="CH56" s="349" t="s">
        <v>218</v>
      </c>
      <c r="CI56" s="405" t="str">
        <f t="shared" si="30"/>
        <v>Alle estimerte kostnader for innovasjonsprosjektet (I året det søkes for)</v>
      </c>
      <c r="CJ56" s="405" t="str">
        <f t="shared" si="31"/>
        <v>P1.5j</v>
      </c>
      <c r="CK56" s="405" t="str">
        <f t="shared" si="32"/>
        <v/>
      </c>
      <c r="CL56" s="403">
        <v>0</v>
      </c>
      <c r="CM56" s="403">
        <v>0</v>
      </c>
      <c r="CN56" s="403">
        <v>0</v>
      </c>
      <c r="CO56" s="403">
        <v>0</v>
      </c>
      <c r="CP56" s="403">
        <v>0</v>
      </c>
      <c r="CQ56" s="403">
        <v>0</v>
      </c>
      <c r="CR56" s="403">
        <v>0</v>
      </c>
      <c r="CS56" s="403">
        <v>0</v>
      </c>
      <c r="CT56" s="403">
        <f t="shared" si="15"/>
        <v>4</v>
      </c>
      <c r="DI56" s="343">
        <v>0</v>
      </c>
      <c r="DJ56" s="343" t="str">
        <v>Kompetansetiltak (grunn-, videre- og etterutdanning)</v>
      </c>
      <c r="DK56" s="343" t="str">
        <v>ABC-opplæring</v>
      </c>
      <c r="DL56" s="343" t="str">
        <v>2.5b</v>
      </c>
      <c r="DM56" s="343" t="str">
        <v>Eldreomsorgens ABC</v>
      </c>
      <c r="DN56" s="343">
        <v>0</v>
      </c>
      <c r="DO56" s="343">
        <v>0</v>
      </c>
      <c r="DP56" s="343">
        <v>0</v>
      </c>
      <c r="DQ56" s="343">
        <v>0</v>
      </c>
      <c r="DR56" s="343">
        <v>0</v>
      </c>
      <c r="DS56" s="343">
        <v>0</v>
      </c>
      <c r="DT56" s="343">
        <v>0</v>
      </c>
      <c r="DU56" s="343" t="str">
        <v/>
      </c>
      <c r="DV56" s="343">
        <v>3</v>
      </c>
    </row>
    <row r="57" spans="5:126" x14ac:dyDescent="0.35">
      <c r="E57" s="317">
        <v>0</v>
      </c>
      <c r="F57" s="317">
        <v>0</v>
      </c>
      <c r="G57" s="317" t="str">
        <v>2.4c</v>
      </c>
      <c r="H57" s="317" t="str">
        <v>Eldreomsorg/demens</v>
      </c>
      <c r="I57" s="312">
        <f>IF(H57='Kompetansetilskudd og BPA'!$E$12,4,IF(E57=0,IF(F57=0,IF(G57=0,FALSE,3),2),1))</f>
        <v>3</v>
      </c>
      <c r="J57" s="312" t="str">
        <f t="shared" si="1"/>
        <v>2.4c</v>
      </c>
      <c r="K57" s="312" t="str">
        <f t="shared" si="2"/>
        <v>Eldreomsorg/demens</v>
      </c>
      <c r="L57" s="320">
        <v>4</v>
      </c>
      <c r="M57" s="320" t="str">
        <v>2.6d</v>
      </c>
      <c r="N57" s="320" t="str">
        <v>Merknader
Nærmere om hvilken annen utdanning
Forsøk å skrive mindre enn 100 ord</v>
      </c>
      <c r="R57" s="327">
        <f>'Forside og oppsummering'!$E$23</f>
        <v>0</v>
      </c>
      <c r="S57" s="328" t="str">
        <f t="shared" si="38"/>
        <v>3.</v>
      </c>
      <c r="T57" s="328" t="str">
        <f t="shared" si="4"/>
        <v>Opplæringstilskudd BPA (brukerstyrt personlig assistanse)</v>
      </c>
      <c r="U57" s="325" t="str">
        <f t="shared" si="5"/>
        <v/>
      </c>
      <c r="V57" s="325" t="str">
        <f t="shared" si="6"/>
        <v/>
      </c>
      <c r="W57" s="325">
        <f t="shared" si="7"/>
        <v>0</v>
      </c>
      <c r="X57" s="325" t="str">
        <f t="shared" si="8"/>
        <v/>
      </c>
      <c r="Y57" s="325" t="b">
        <f t="shared" si="9"/>
        <v>0</v>
      </c>
      <c r="Z57" s="314" t="b">
        <f t="shared" si="10"/>
        <v>0</v>
      </c>
      <c r="AA57" s="314">
        <f t="shared" si="11"/>
        <v>0</v>
      </c>
      <c r="AC57" s="322">
        <f t="shared" si="36"/>
        <v>72</v>
      </c>
      <c r="AD57" s="322" t="str">
        <f t="shared" si="37"/>
        <v/>
      </c>
      <c r="AE57" s="344">
        <v>0</v>
      </c>
      <c r="AF57" s="344" t="str">
        <v>2.</v>
      </c>
      <c r="AG57" s="344" t="str">
        <v>Kompetansetiltak (grunn-, videre- og etterutdanning)</v>
      </c>
      <c r="AH57" s="344" t="str">
        <v>2.5.</v>
      </c>
      <c r="AI57" s="344" t="str">
        <v>ABC-opplæring</v>
      </c>
      <c r="AJ57" s="344" t="str">
        <v>2.5c</v>
      </c>
      <c r="AK57" s="344" t="str">
        <v>Mitt livs ABC</v>
      </c>
      <c r="AL57" s="344" t="b">
        <v>0</v>
      </c>
      <c r="AM57" s="344" cm="1">
        <f t="array" ref="AM57">IF(AND(NOT($AC57=FALSE),NOT(AM$2=FALSE)),INDEX('Kompetansetilskudd og BPA'!$A$1:$R$148,$AC57,AM$2),"")</f>
        <v>0</v>
      </c>
      <c r="AN57" s="344" cm="1">
        <f t="array" ref="AN57">IF(AND(NOT($AC57=FALSE),NOT(AN$2=FALSE)),INDEX('Kompetansetilskudd og BPA'!$A$1:$R$148,$AC57,IF($AF57="3.",AN$4,AN$2)),"")</f>
        <v>0</v>
      </c>
      <c r="AO57" s="344" t="str" cm="1">
        <f t="array" ref="AO57">IF(AND(NOT($AC57=FALSE),NOT(AO$2=FALSE)),INDEX('Kompetansetilskudd og BPA'!$A$1:$R$148,$AC57,IF($AF57="3.",AO$4,AO$2)),"")</f>
        <v/>
      </c>
      <c r="AP57" s="344" cm="1">
        <f t="array" ref="AP57">IF(AND(NOT($AC57=FALSE),NOT(AP$2=FALSE)),INDEX('Kompetansetilskudd og BPA'!$A$1:$R$148,$AC57,IF($AF57="3.",AP$4,AP$2)),"")</f>
        <v>0</v>
      </c>
      <c r="AQ57" s="344" cm="1">
        <f t="array" ref="AQ57">IF(AND(NOT($AC57=FALSE),NOT(AQ$2=FALSE)),INDEX('Kompetansetilskudd og BPA'!$A$1:$R$148,$AC57,IF($AF57="3.",AQ$4,AQ$2)),"")</f>
        <v>0</v>
      </c>
      <c r="AR57" s="344" cm="1">
        <f t="array" ref="AR57">IF(AND(NOT($AC57=FALSE),NOT(AR$2=FALSE)),INDEX('Kompetansetilskudd og BPA'!$A$1:$R$148,$AC57,IF($AF57="3.",AR$4,AR$2)),"")</f>
        <v>0</v>
      </c>
      <c r="AS57" s="344" t="str" cm="1">
        <f t="array" ref="AS57">IF(AND(NOT($AC57=FALSE),NOT(AS$2=FALSE)),INDEX('Kompetansetilskudd og BPA'!$A$1:$R$148,$AC57,IF($AF57="3.",AS$4,AS$2)),"")</f>
        <v/>
      </c>
      <c r="AT57" s="344" cm="1">
        <f t="array" ref="AT57">IF(AND(NOT($AC57=FALSE),NOT(AT$2=FALSE)),INDEX('Kompetansetilskudd og BPA'!$A$1:$R$148,$AC57,IF($AF57="3.",AT$4,AT$2)),"")</f>
        <v>0</v>
      </c>
      <c r="AU57" s="344" cm="1">
        <f t="array" ref="AU57">IF(AND(NOT($AC57=FALSE),NOT(AU$2=FALSE)),INDEX('Kompetansetilskudd og BPA'!$A$1:$R$148,$AC57,IF($AF57="3.",AU$4,AU$2)),"")</f>
        <v>0</v>
      </c>
      <c r="AV57" s="344" t="str" cm="1">
        <f t="array" ref="AV57">IF(AND(NOT(AV$2=FALSE),NOT(AD57="")),INDEX('Kompetansetilskudd og BPA'!$A$1:$R$148,$AD57,AV$2),"")</f>
        <v/>
      </c>
      <c r="AW57" s="344">
        <v>3</v>
      </c>
      <c r="AX57" s="345">
        <v>0</v>
      </c>
      <c r="AY57" s="345" t="str">
        <v>Kompetansetiltak (grunn-, videre- og etterutdanning)</v>
      </c>
      <c r="AZ57" s="345" t="str">
        <v>ABC-opplæring</v>
      </c>
      <c r="BA57" s="345" t="str">
        <v>2.5c</v>
      </c>
      <c r="BB57" s="345" t="str">
        <v>Mitt livs ABC</v>
      </c>
      <c r="BC57" s="345">
        <v>0</v>
      </c>
      <c r="BD57" s="345">
        <v>0</v>
      </c>
      <c r="BE57" s="345">
        <v>0</v>
      </c>
      <c r="BF57" s="345">
        <v>0</v>
      </c>
      <c r="BG57" s="345">
        <v>0</v>
      </c>
      <c r="BH57" s="345">
        <v>0</v>
      </c>
      <c r="BI57" s="345">
        <v>0</v>
      </c>
      <c r="BJ57" s="345" t="str">
        <v/>
      </c>
      <c r="BK57" s="345">
        <v>3</v>
      </c>
      <c r="BL57" s="345"/>
      <c r="BM57" s="345"/>
      <c r="BN57" s="345"/>
      <c r="BO57" s="376" t="b">
        <f t="shared" si="39"/>
        <v>1</v>
      </c>
      <c r="BQ57" s="390">
        <v>0</v>
      </c>
      <c r="BR57" s="390" t="str">
        <v>P1.5k</v>
      </c>
      <c r="BS57" s="390" t="str">
        <f>IF('Prosjekt 1'!$E$64=0,"",'Prosjekt 1'!$E$64)</f>
        <v/>
      </c>
      <c r="BT57" s="390"/>
      <c r="BU57" s="390"/>
      <c r="BV57" s="390"/>
      <c r="BW57" s="390"/>
      <c r="BX57" s="390"/>
      <c r="BY57" s="390"/>
      <c r="BZ57" s="390"/>
      <c r="CA57" s="390">
        <v>0</v>
      </c>
      <c r="CB57" s="394" t="b">
        <f t="shared" si="28"/>
        <v>0</v>
      </c>
      <c r="CC57" s="394" t="b">
        <f t="shared" si="29"/>
        <v>0</v>
      </c>
      <c r="CD57" s="376" t="b">
        <f t="shared" si="20"/>
        <v>1</v>
      </c>
      <c r="CE57" s="394" t="b">
        <f t="shared" si="33"/>
        <v>0</v>
      </c>
      <c r="CF57" s="394">
        <f t="shared" si="34"/>
        <v>4</v>
      </c>
      <c r="CG57" s="405">
        <f>'Forside og oppsummering'!$E$23</f>
        <v>0</v>
      </c>
      <c r="CH57" s="349" t="s">
        <v>218</v>
      </c>
      <c r="CI57" s="405" t="str">
        <f t="shared" si="30"/>
        <v>Alle estimerte kostnader for innovasjonsprosjektet (I året det søkes for)</v>
      </c>
      <c r="CJ57" s="405" t="str">
        <f t="shared" si="31"/>
        <v>P1.5k</v>
      </c>
      <c r="CK57" s="405" t="str">
        <f t="shared" si="32"/>
        <v/>
      </c>
      <c r="CL57" s="403">
        <v>0</v>
      </c>
      <c r="CM57" s="403">
        <v>0</v>
      </c>
      <c r="CN57" s="403">
        <v>0</v>
      </c>
      <c r="CO57" s="403">
        <v>0</v>
      </c>
      <c r="CP57" s="403">
        <v>0</v>
      </c>
      <c r="CQ57" s="403">
        <v>0</v>
      </c>
      <c r="CR57" s="403">
        <v>0</v>
      </c>
      <c r="CS57" s="403">
        <v>0</v>
      </c>
      <c r="CT57" s="403">
        <f t="shared" si="15"/>
        <v>4</v>
      </c>
      <c r="DI57" s="343">
        <v>0</v>
      </c>
      <c r="DJ57" s="343" t="str">
        <v>Kompetansetiltak (grunn-, videre- og etterutdanning)</v>
      </c>
      <c r="DK57" s="343" t="str">
        <v>ABC-opplæring</v>
      </c>
      <c r="DL57" s="343" t="str">
        <v>2.5c</v>
      </c>
      <c r="DM57" s="343" t="str">
        <v>Mitt livs ABC</v>
      </c>
      <c r="DN57" s="343">
        <v>0</v>
      </c>
      <c r="DO57" s="343">
        <v>0</v>
      </c>
      <c r="DP57" s="343">
        <v>0</v>
      </c>
      <c r="DQ57" s="343">
        <v>0</v>
      </c>
      <c r="DR57" s="343">
        <v>0</v>
      </c>
      <c r="DS57" s="343">
        <v>0</v>
      </c>
      <c r="DT57" s="343">
        <v>0</v>
      </c>
      <c r="DU57" s="343" t="str">
        <v/>
      </c>
      <c r="DV57" s="343">
        <v>3</v>
      </c>
    </row>
    <row r="58" spans="5:126" x14ac:dyDescent="0.35">
      <c r="E58" s="317">
        <v>0</v>
      </c>
      <c r="F58" s="317">
        <v>0</v>
      </c>
      <c r="G58" s="317" t="str">
        <v>2.4d</v>
      </c>
      <c r="H58" s="317" t="str">
        <v>Kreftomsorg/lindrende pleie</v>
      </c>
      <c r="I58" s="312">
        <f>IF(H58='Kompetansetilskudd og BPA'!$E$12,4,IF(E58=0,IF(F58=0,IF(G58=0,FALSE,3),2),1))</f>
        <v>3</v>
      </c>
      <c r="J58" s="312" t="str">
        <f t="shared" si="1"/>
        <v>2.4d</v>
      </c>
      <c r="K58" s="312" t="str">
        <f t="shared" si="2"/>
        <v>Kreftomsorg/lindrende pleie</v>
      </c>
      <c r="L58" s="320">
        <v>1</v>
      </c>
      <c r="M58" s="320" t="str">
        <v>3.</v>
      </c>
      <c r="N58" s="320" t="str">
        <v>Opplæringstilskudd BPA (brukerstyrt personlig assistanse)</v>
      </c>
      <c r="R58" s="327">
        <f>'Forside og oppsummering'!$E$23</f>
        <v>0</v>
      </c>
      <c r="S58" s="328" t="str">
        <f t="shared" si="38"/>
        <v>3.</v>
      </c>
      <c r="T58" s="328" t="str">
        <f t="shared" si="4"/>
        <v>Opplæringstilskudd BPA (brukerstyrt personlig assistanse)</v>
      </c>
      <c r="U58" s="325" t="str">
        <f t="shared" si="5"/>
        <v/>
      </c>
      <c r="V58" s="325" t="str">
        <f t="shared" si="6"/>
        <v/>
      </c>
      <c r="W58" s="325">
        <f t="shared" si="7"/>
        <v>0</v>
      </c>
      <c r="X58" s="325" t="str">
        <f t="shared" si="8"/>
        <v/>
      </c>
      <c r="Y58" s="325" t="b">
        <f t="shared" si="9"/>
        <v>0</v>
      </c>
      <c r="Z58" s="314" t="b">
        <f t="shared" si="10"/>
        <v>0</v>
      </c>
      <c r="AA58" s="314">
        <f t="shared" si="11"/>
        <v>0</v>
      </c>
      <c r="AC58" s="322">
        <f t="shared" si="36"/>
        <v>73</v>
      </c>
      <c r="AD58" s="322">
        <f t="shared" si="37"/>
        <v>76</v>
      </c>
      <c r="AE58" s="344">
        <v>0</v>
      </c>
      <c r="AF58" s="344" t="str">
        <v>2.</v>
      </c>
      <c r="AG58" s="344" t="str">
        <v>Kompetansetiltak (grunn-, videre- og etterutdanning)</v>
      </c>
      <c r="AH58" s="344" t="str">
        <v>2.5.</v>
      </c>
      <c r="AI58" s="344" t="str">
        <v>ABC-opplæring</v>
      </c>
      <c r="AJ58" s="344" t="str">
        <v>2.5d</v>
      </c>
      <c r="AK58" s="344" t="str">
        <v>Velferdsteknologien ABC</v>
      </c>
      <c r="AL58" s="344" t="str">
        <v>2.5e</v>
      </c>
      <c r="AM58" s="344" cm="1">
        <f t="array" ref="AM58">IF(AND(NOT($AC58=FALSE),NOT(AM$2=FALSE)),INDEX('Kompetansetilskudd og BPA'!$A$1:$R$148,$AC58,AM$2),"")</f>
        <v>0</v>
      </c>
      <c r="AN58" s="344" cm="1">
        <f t="array" ref="AN58">IF(AND(NOT($AC58=FALSE),NOT(AN$2=FALSE)),INDEX('Kompetansetilskudd og BPA'!$A$1:$R$148,$AC58,IF($AF58="3.",AN$4,AN$2)),"")</f>
        <v>0</v>
      </c>
      <c r="AO58" s="344" t="str" cm="1">
        <f t="array" ref="AO58">IF(AND(NOT($AC58=FALSE),NOT(AO$2=FALSE)),INDEX('Kompetansetilskudd og BPA'!$A$1:$R$148,$AC58,IF($AF58="3.",AO$4,AO$2)),"")</f>
        <v/>
      </c>
      <c r="AP58" s="344" cm="1">
        <f t="array" ref="AP58">IF(AND(NOT($AC58=FALSE),NOT(AP$2=FALSE)),INDEX('Kompetansetilskudd og BPA'!$A$1:$R$148,$AC58,IF($AF58="3.",AP$4,AP$2)),"")</f>
        <v>0</v>
      </c>
      <c r="AQ58" s="344" cm="1">
        <f t="array" ref="AQ58">IF(AND(NOT($AC58=FALSE),NOT(AQ$2=FALSE)),INDEX('Kompetansetilskudd og BPA'!$A$1:$R$148,$AC58,IF($AF58="3.",AQ$4,AQ$2)),"")</f>
        <v>0</v>
      </c>
      <c r="AR58" s="344" cm="1">
        <f t="array" ref="AR58">IF(AND(NOT($AC58=FALSE),NOT(AR$2=FALSE)),INDEX('Kompetansetilskudd og BPA'!$A$1:$R$148,$AC58,IF($AF58="3.",AR$4,AR$2)),"")</f>
        <v>0</v>
      </c>
      <c r="AS58" s="344" t="str" cm="1">
        <f t="array" ref="AS58">IF(AND(NOT($AC58=FALSE),NOT(AS$2=FALSE)),INDEX('Kompetansetilskudd og BPA'!$A$1:$R$148,$AC58,IF($AF58="3.",AS$4,AS$2)),"")</f>
        <v/>
      </c>
      <c r="AT58" s="344" cm="1">
        <f t="array" ref="AT58">IF(AND(NOT($AC58=FALSE),NOT(AT$2=FALSE)),INDEX('Kompetansetilskudd og BPA'!$A$1:$R$148,$AC58,IF($AF58="3.",AT$4,AT$2)),"")</f>
        <v>0</v>
      </c>
      <c r="AU58" s="344" cm="1">
        <f t="array" ref="AU58">IF(AND(NOT($AC58=FALSE),NOT(AU$2=FALSE)),INDEX('Kompetansetilskudd og BPA'!$A$1:$R$148,$AC58,IF($AF58="3.",AU$4,AU$2)),"")</f>
        <v>0</v>
      </c>
      <c r="AV58" s="344" cm="1">
        <f t="array" ref="AV58">IF(AND(NOT(AV$2=FALSE),NOT(AD58="")),INDEX('Kompetansetilskudd og BPA'!$A$1:$R$148,$AD58,AV$2),"")</f>
        <v>0</v>
      </c>
      <c r="AW58" s="344">
        <v>3</v>
      </c>
      <c r="AX58" s="345">
        <v>0</v>
      </c>
      <c r="AY58" s="345" t="str">
        <v>Kompetansetiltak (grunn-, videre- og etterutdanning)</v>
      </c>
      <c r="AZ58" s="345" t="str">
        <v>ABC-opplæring</v>
      </c>
      <c r="BA58" s="345" t="str">
        <v>2.5d</v>
      </c>
      <c r="BB58" s="345" t="str">
        <v>Velferdsteknologien ABC</v>
      </c>
      <c r="BC58" s="345">
        <v>0</v>
      </c>
      <c r="BD58" s="345">
        <v>0</v>
      </c>
      <c r="BE58" s="345">
        <v>0</v>
      </c>
      <c r="BF58" s="345">
        <v>0</v>
      </c>
      <c r="BG58" s="345">
        <v>0</v>
      </c>
      <c r="BH58" s="345">
        <v>0</v>
      </c>
      <c r="BI58" s="345">
        <v>0</v>
      </c>
      <c r="BJ58" s="345">
        <v>0</v>
      </c>
      <c r="BK58" s="345">
        <v>3</v>
      </c>
      <c r="BL58" s="345"/>
      <c r="BM58" s="345"/>
      <c r="BN58" s="345"/>
      <c r="BO58" s="376" t="b">
        <f t="shared" si="39"/>
        <v>1</v>
      </c>
      <c r="BP58" s="376" t="str">
        <f>'Prosjekt 1'!$H$50</f>
        <v>P1.6  Alternative inntekter for innovasjonsprosjekt</v>
      </c>
      <c r="CB58" s="394" t="b">
        <f t="shared" si="28"/>
        <v>0</v>
      </c>
      <c r="CC58" s="394" t="b">
        <f t="shared" si="29"/>
        <v>1</v>
      </c>
      <c r="CD58" s="376" t="b">
        <f t="shared" si="20"/>
        <v>1</v>
      </c>
      <c r="CE58" s="394" t="b">
        <f t="shared" si="33"/>
        <v>0</v>
      </c>
      <c r="CF58" s="394">
        <f t="shared" si="34"/>
        <v>5</v>
      </c>
      <c r="CG58" s="405">
        <f>'Forside og oppsummering'!$E$23</f>
        <v>0</v>
      </c>
      <c r="CH58" s="349" t="s">
        <v>218</v>
      </c>
      <c r="CI58" s="405" t="str">
        <f t="shared" si="30"/>
        <v>Alle estimerte kostnader for innovasjonsprosjektet (I året det søkes for)</v>
      </c>
      <c r="CJ58" s="405">
        <f t="shared" si="31"/>
        <v>0</v>
      </c>
      <c r="CK58" s="405">
        <f t="shared" si="32"/>
        <v>0</v>
      </c>
      <c r="CL58" s="403">
        <v>0</v>
      </c>
      <c r="CM58" s="403">
        <v>0</v>
      </c>
      <c r="CN58" s="403">
        <v>0</v>
      </c>
      <c r="CO58" s="403">
        <v>0</v>
      </c>
      <c r="CP58" s="403">
        <v>0</v>
      </c>
      <c r="CQ58" s="403">
        <v>0</v>
      </c>
      <c r="CR58" s="403">
        <v>0</v>
      </c>
      <c r="CS58" s="403">
        <v>0</v>
      </c>
      <c r="CT58" s="403">
        <f t="shared" si="15"/>
        <v>5</v>
      </c>
      <c r="DI58" s="343">
        <v>0</v>
      </c>
      <c r="DJ58" s="343" t="str">
        <v>Kompetansetiltak (grunn-, videre- og etterutdanning)</v>
      </c>
      <c r="DK58" s="343" t="str">
        <v>ABC-opplæring</v>
      </c>
      <c r="DL58" s="343" t="str">
        <v>2.5d</v>
      </c>
      <c r="DM58" s="343" t="str">
        <v>Velferdsteknologien ABC</v>
      </c>
      <c r="DN58" s="343">
        <v>0</v>
      </c>
      <c r="DO58" s="343">
        <v>0</v>
      </c>
      <c r="DP58" s="343">
        <v>0</v>
      </c>
      <c r="DQ58" s="343">
        <v>0</v>
      </c>
      <c r="DR58" s="343">
        <v>0</v>
      </c>
      <c r="DS58" s="343">
        <v>0</v>
      </c>
      <c r="DT58" s="343">
        <v>0</v>
      </c>
      <c r="DU58" s="343">
        <v>0</v>
      </c>
      <c r="DV58" s="343">
        <v>3</v>
      </c>
    </row>
    <row r="59" spans="5:126" x14ac:dyDescent="0.35">
      <c r="E59" s="317">
        <v>0</v>
      </c>
      <c r="F59" s="317">
        <v>0</v>
      </c>
      <c r="G59" s="317" t="str">
        <v>2.4e</v>
      </c>
      <c r="H59" s="317" t="str">
        <v>Habilitering/rehabilitering</v>
      </c>
      <c r="I59" s="312">
        <f>IF(H59='Kompetansetilskudd og BPA'!$E$12,4,IF(E59=0,IF(F59=0,IF(G59=0,FALSE,3),2),1))</f>
        <v>3</v>
      </c>
      <c r="J59" s="312" t="str">
        <f t="shared" si="1"/>
        <v>2.4e</v>
      </c>
      <c r="K59" s="312" t="str">
        <f t="shared" si="2"/>
        <v>Habilitering/rehabilitering</v>
      </c>
      <c r="L59" s="320">
        <v>3</v>
      </c>
      <c r="M59" s="320" t="str">
        <v/>
      </c>
      <c r="N59" s="320">
        <v>0</v>
      </c>
      <c r="R59" s="327">
        <f>'Forside og oppsummering'!$E$23</f>
        <v>0</v>
      </c>
      <c r="S59" s="328" t="str">
        <f t="shared" si="38"/>
        <v>3.</v>
      </c>
      <c r="T59" s="328" t="str">
        <f t="shared" si="4"/>
        <v>Opplæringstilskudd BPA (brukerstyrt personlig assistanse)</v>
      </c>
      <c r="U59" s="325" t="str">
        <f t="shared" si="5"/>
        <v/>
      </c>
      <c r="V59" s="325" t="str">
        <f t="shared" si="6"/>
        <v/>
      </c>
      <c r="W59" s="325">
        <f t="shared" si="7"/>
        <v>0</v>
      </c>
      <c r="X59" s="325" t="str">
        <f t="shared" si="8"/>
        <v/>
      </c>
      <c r="Y59" s="325" t="b">
        <f t="shared" si="9"/>
        <v>0</v>
      </c>
      <c r="Z59" s="314" t="b">
        <f t="shared" si="10"/>
        <v>0</v>
      </c>
      <c r="AA59" s="314">
        <f t="shared" si="11"/>
        <v>0</v>
      </c>
      <c r="AC59" s="322">
        <f t="shared" si="36"/>
        <v>76</v>
      </c>
      <c r="AD59" s="322" t="str">
        <f t="shared" si="37"/>
        <v/>
      </c>
      <c r="AE59" s="344">
        <v>0</v>
      </c>
      <c r="AF59" s="344" t="str">
        <v>2.</v>
      </c>
      <c r="AG59" s="344" t="str">
        <v>Kompetansetiltak (grunn-, videre- og etterutdanning)</v>
      </c>
      <c r="AH59" s="344" t="str">
        <v>2.5.</v>
      </c>
      <c r="AI59" s="344" t="str">
        <v>ABC-opplæring</v>
      </c>
      <c r="AJ59" s="344" t="str">
        <v>2.5e</v>
      </c>
      <c r="AK59" s="344" t="str">
        <v>Velferdsteknologien ABC</v>
      </c>
      <c r="AL59" s="344" t="b">
        <v>0</v>
      </c>
      <c r="AM59" s="344" cm="1">
        <f t="array" ref="AM59">IF(AND(NOT($AC59=FALSE),NOT(AM$2=FALSE)),INDEX('Kompetansetilskudd og BPA'!$A$1:$R$148,$AC59,AM$2),"")</f>
        <v>0</v>
      </c>
      <c r="AN59" s="344" cm="1">
        <f t="array" ref="AN59">IF(AND(NOT($AC59=FALSE),NOT(AN$2=FALSE)),INDEX('Kompetansetilskudd og BPA'!$A$1:$R$148,$AC59,IF($AF59="3.",AN$4,AN$2)),"")</f>
        <v>0</v>
      </c>
      <c r="AO59" s="344" t="str" cm="1">
        <f t="array" ref="AO59">IF(AND(NOT($AC59=FALSE),NOT(AO$2=FALSE)),INDEX('Kompetansetilskudd og BPA'!$A$1:$R$148,$AC59,IF($AF59="3.",AO$4,AO$2)),"")</f>
        <v/>
      </c>
      <c r="AP59" s="344" cm="1">
        <f t="array" ref="AP59">IF(AND(NOT($AC59=FALSE),NOT(AP$2=FALSE)),INDEX('Kompetansetilskudd og BPA'!$A$1:$R$148,$AC59,IF($AF59="3.",AP$4,AP$2)),"")</f>
        <v>0</v>
      </c>
      <c r="AQ59" s="344" cm="1">
        <f t="array" ref="AQ59">IF(AND(NOT($AC59=FALSE),NOT(AQ$2=FALSE)),INDEX('Kompetansetilskudd og BPA'!$A$1:$R$148,$AC59,IF($AF59="3.",AQ$4,AQ$2)),"")</f>
        <v>0</v>
      </c>
      <c r="AR59" s="344" cm="1">
        <f t="array" ref="AR59">IF(AND(NOT($AC59=FALSE),NOT(AR$2=FALSE)),INDEX('Kompetansetilskudd og BPA'!$A$1:$R$148,$AC59,IF($AF59="3.",AR$4,AR$2)),"")</f>
        <v>0</v>
      </c>
      <c r="AS59" s="344" t="str" cm="1">
        <f t="array" ref="AS59">IF(AND(NOT($AC59=FALSE),NOT(AS$2=FALSE)),INDEX('Kompetansetilskudd og BPA'!$A$1:$R$148,$AC59,IF($AF59="3.",AS$4,AS$2)),"")</f>
        <v/>
      </c>
      <c r="AT59" s="344" cm="1">
        <f t="array" ref="AT59">IF(AND(NOT($AC59=FALSE),NOT(AT$2=FALSE)),INDEX('Kompetansetilskudd og BPA'!$A$1:$R$148,$AC59,IF($AF59="3.",AT$4,AT$2)),"")</f>
        <v>0</v>
      </c>
      <c r="AU59" s="344" cm="1">
        <f t="array" ref="AU59">IF(AND(NOT($AC59=FALSE),NOT(AU$2=FALSE)),INDEX('Kompetansetilskudd og BPA'!$A$1:$R$148,$AC59,IF($AF59="3.",AU$4,AU$2)),"")</f>
        <v>0</v>
      </c>
      <c r="AV59" s="344" t="str" cm="1">
        <f t="array" ref="AV59">IF(AND(NOT(AV$2=FALSE),NOT(AD59="")),INDEX('Kompetansetilskudd og BPA'!$A$1:$R$148,$AD59,AV$2),"")</f>
        <v/>
      </c>
      <c r="AW59" s="344">
        <v>5</v>
      </c>
      <c r="AX59" s="345">
        <v>0</v>
      </c>
      <c r="AY59" s="345" t="str">
        <v>Kompetansetiltak (grunn-, videre- og etterutdanning)</v>
      </c>
      <c r="AZ59" s="345" t="str">
        <v>ABC-opplæring</v>
      </c>
      <c r="BA59" s="345" t="str">
        <v>2.5e</v>
      </c>
      <c r="BB59" s="345" t="str">
        <v>Velferdsteknologien ABC</v>
      </c>
      <c r="BC59" s="345">
        <v>0</v>
      </c>
      <c r="BD59" s="345">
        <v>0</v>
      </c>
      <c r="BE59" s="345">
        <v>0</v>
      </c>
      <c r="BF59" s="345">
        <v>0</v>
      </c>
      <c r="BG59" s="345">
        <v>0</v>
      </c>
      <c r="BH59" s="345">
        <v>0</v>
      </c>
      <c r="BI59" s="345">
        <v>0</v>
      </c>
      <c r="BJ59" s="345" t="str">
        <v/>
      </c>
      <c r="BK59" s="345">
        <v>5</v>
      </c>
      <c r="BL59" s="345"/>
      <c r="BM59" s="345"/>
      <c r="BN59" s="345"/>
      <c r="BO59" s="376" t="b">
        <f t="shared" si="39"/>
        <v>1</v>
      </c>
      <c r="BP59" s="376">
        <f>FIND(" ",BP58)</f>
        <v>5</v>
      </c>
      <c r="BQ59" s="390" t="str">
        <f>LEFT(BP58,BP59)</f>
        <v xml:space="preserve">P1.6 </v>
      </c>
      <c r="BR59" s="390" t="str">
        <f>RIGHT(BP58,LEN(BP58)-BP59-1)</f>
        <v>Alternative inntekter for innovasjonsprosjekt</v>
      </c>
      <c r="BS59" s="390"/>
      <c r="BT59" s="390"/>
      <c r="BU59" s="390"/>
      <c r="BV59" s="390"/>
      <c r="BW59" s="390"/>
      <c r="BX59" s="390"/>
      <c r="BY59" s="390"/>
      <c r="BZ59" s="390"/>
      <c r="CA59" s="390"/>
      <c r="CB59" s="394" t="b">
        <f t="shared" si="28"/>
        <v>1</v>
      </c>
      <c r="CC59" s="394" t="b">
        <f t="shared" si="29"/>
        <v>0</v>
      </c>
      <c r="CD59" s="376" t="b">
        <f t="shared" si="20"/>
        <v>1</v>
      </c>
      <c r="CE59" s="394" t="b">
        <f t="shared" si="33"/>
        <v>0</v>
      </c>
      <c r="CF59" s="394">
        <f t="shared" si="34"/>
        <v>2</v>
      </c>
      <c r="CG59" s="405">
        <f>'Forside og oppsummering'!$E$23</f>
        <v>0</v>
      </c>
      <c r="CH59" s="349" t="s">
        <v>218</v>
      </c>
      <c r="CI59" s="405" t="str">
        <f t="shared" si="30"/>
        <v>Alternative inntekter for innovasjonsprosjekt</v>
      </c>
      <c r="CJ59" s="405" t="str">
        <f t="shared" si="31"/>
        <v xml:space="preserve">P1.6 </v>
      </c>
      <c r="CK59" s="405">
        <f t="shared" si="32"/>
        <v>0</v>
      </c>
      <c r="CL59" s="403">
        <v>0</v>
      </c>
      <c r="CM59" s="403">
        <v>0</v>
      </c>
      <c r="CN59" s="403">
        <v>0</v>
      </c>
      <c r="CO59" s="403">
        <v>0</v>
      </c>
      <c r="CP59" s="403">
        <v>0</v>
      </c>
      <c r="CQ59" s="403">
        <v>0</v>
      </c>
      <c r="CR59" s="403">
        <v>0</v>
      </c>
      <c r="CS59" s="403">
        <v>0</v>
      </c>
      <c r="CT59" s="403">
        <f t="shared" si="15"/>
        <v>2</v>
      </c>
      <c r="DI59" s="343">
        <v>0</v>
      </c>
      <c r="DJ59" s="343" t="str">
        <v>Kompetansetiltak (grunn-, videre- og etterutdanning)</v>
      </c>
      <c r="DK59" s="343" t="str">
        <v>ABC-opplæring</v>
      </c>
      <c r="DL59" s="343" t="str">
        <v>2.5e</v>
      </c>
      <c r="DM59" s="343" t="str">
        <v>Velferdsteknologien ABC</v>
      </c>
      <c r="DN59" s="343">
        <v>0</v>
      </c>
      <c r="DO59" s="343">
        <v>0</v>
      </c>
      <c r="DP59" s="343">
        <v>0</v>
      </c>
      <c r="DQ59" s="343">
        <v>0</v>
      </c>
      <c r="DR59" s="343">
        <v>0</v>
      </c>
      <c r="DS59" s="343">
        <v>0</v>
      </c>
      <c r="DT59" s="343">
        <v>0</v>
      </c>
      <c r="DU59" s="343" t="str">
        <v/>
      </c>
      <c r="DV59" s="343">
        <v>5</v>
      </c>
    </row>
    <row r="60" spans="5:126" x14ac:dyDescent="0.35">
      <c r="E60" s="317">
        <v>0</v>
      </c>
      <c r="F60" s="317">
        <v>0</v>
      </c>
      <c r="G60" s="317" t="str">
        <v>2.4f</v>
      </c>
      <c r="H60" s="317" t="str">
        <v>Veiledning</v>
      </c>
      <c r="I60" s="312">
        <f>IF(H60='Kompetansetilskudd og BPA'!$E$12,4,IF(E60=0,IF(F60=0,IF(G60=0,FALSE,3),2),1))</f>
        <v>3</v>
      </c>
      <c r="J60" s="312" t="str">
        <f t="shared" si="1"/>
        <v>2.4f</v>
      </c>
      <c r="K60" s="312" t="str">
        <f t="shared" si="2"/>
        <v>Veiledning</v>
      </c>
      <c r="L60" s="320">
        <v>3</v>
      </c>
      <c r="M60" s="320" t="str">
        <v>3.1.</v>
      </c>
      <c r="N60" s="320" t="str">
        <v xml:space="preserve">Arbeidsledere </v>
      </c>
      <c r="R60" s="385"/>
      <c r="S60" s="385"/>
      <c r="T60" s="385"/>
      <c r="U60" s="385"/>
      <c r="V60" s="385"/>
      <c r="W60" s="385"/>
      <c r="X60" s="385"/>
      <c r="Y60" s="385"/>
      <c r="Z60" s="385"/>
      <c r="AA60" s="385"/>
      <c r="AC60" s="322">
        <f t="shared" si="36"/>
        <v>78</v>
      </c>
      <c r="AD60" s="322" t="str">
        <f t="shared" si="37"/>
        <v/>
      </c>
      <c r="AE60" s="344">
        <v>0</v>
      </c>
      <c r="AF60" s="344" t="str">
        <v>2.</v>
      </c>
      <c r="AG60" s="344" t="str">
        <v>Kompetansetiltak (grunn-, videre- og etterutdanning)</v>
      </c>
      <c r="AH60" s="344" t="str">
        <v>2.6.</v>
      </c>
      <c r="AI60" s="344" t="str">
        <v>Annen internopplæring / korte etterutdanninger /kurs mv.</v>
      </c>
      <c r="AJ60" s="344" t="str">
        <v>2.6.</v>
      </c>
      <c r="AK60" s="344" t="str">
        <v/>
      </c>
      <c r="AL60" s="344" t="b">
        <v>0</v>
      </c>
      <c r="AM60" s="344" cm="1">
        <f t="array" ref="AM60">IF(AND(NOT($AC60=FALSE),NOT(AM$2=FALSE)),INDEX('Kompetansetilskudd og BPA'!$A$1:$R$148,$AC60,AM$2),"")</f>
        <v>0</v>
      </c>
      <c r="AN60" s="344" cm="1">
        <f t="array" ref="AN60">IF(AND(NOT($AC60=FALSE),NOT(AN$2=FALSE)),INDEX('Kompetansetilskudd og BPA'!$A$1:$R$148,$AC60,IF($AF60="3.",AN$4,AN$2)),"")</f>
        <v>0</v>
      </c>
      <c r="AO60" s="344" t="str" cm="1">
        <f t="array" ref="AO60">IF(AND(NOT($AC60=FALSE),NOT(AO$2=FALSE)),INDEX('Kompetansetilskudd og BPA'!$A$1:$R$148,$AC60,IF($AF60="3.",AO$4,AO$2)),"")</f>
        <v/>
      </c>
      <c r="AP60" s="344" cm="1">
        <f t="array" ref="AP60">IF(AND(NOT($AC60=FALSE),NOT(AP$2=FALSE)),INDEX('Kompetansetilskudd og BPA'!$A$1:$R$148,$AC60,IF($AF60="3.",AP$4,AP$2)),"")</f>
        <v>0</v>
      </c>
      <c r="AQ60" s="344" cm="1">
        <f t="array" ref="AQ60">IF(AND(NOT($AC60=FALSE),NOT(AQ$2=FALSE)),INDEX('Kompetansetilskudd og BPA'!$A$1:$R$148,$AC60,IF($AF60="3.",AQ$4,AQ$2)),"")</f>
        <v>0</v>
      </c>
      <c r="AR60" s="344" cm="1">
        <f t="array" ref="AR60">IF(AND(NOT($AC60=FALSE),NOT(AR$2=FALSE)),INDEX('Kompetansetilskudd og BPA'!$A$1:$R$148,$AC60,IF($AF60="3.",AR$4,AR$2)),"")</f>
        <v>0</v>
      </c>
      <c r="AS60" s="344" t="str" cm="1">
        <f t="array" ref="AS60">IF(AND(NOT($AC60=FALSE),NOT(AS$2=FALSE)),INDEX('Kompetansetilskudd og BPA'!$A$1:$R$148,$AC60,IF($AF60="3.",AS$4,AS$2)),"")</f>
        <v/>
      </c>
      <c r="AT60" s="344" cm="1">
        <f t="array" ref="AT60">IF(AND(NOT($AC60=FALSE),NOT(AT$2=FALSE)),INDEX('Kompetansetilskudd og BPA'!$A$1:$R$148,$AC60,IF($AF60="3.",AT$4,AT$2)),"")</f>
        <v>0</v>
      </c>
      <c r="AU60" s="344" cm="1">
        <f t="array" ref="AU60">IF(AND(NOT($AC60=FALSE),NOT(AU$2=FALSE)),INDEX('Kompetansetilskudd og BPA'!$A$1:$R$148,$AC60,IF($AF60="3.",AU$4,AU$2)),"")</f>
        <v>0</v>
      </c>
      <c r="AV60" s="344" t="str" cm="1">
        <f t="array" ref="AV60">IF(AND(NOT(AV$2=FALSE),NOT(AD60="")),INDEX('Kompetansetilskudd og BPA'!$A$1:$R$148,$AD60,AV$2),"")</f>
        <v/>
      </c>
      <c r="AW60" s="344">
        <v>2</v>
      </c>
      <c r="AX60" s="345">
        <v>0</v>
      </c>
      <c r="AY60" s="345" t="str">
        <v>Kompetansetiltak (grunn-, videre- og etterutdanning)</v>
      </c>
      <c r="AZ60" s="345" t="str">
        <v>Annen internopplæring / korte etterutdanninger /kurs mv.</v>
      </c>
      <c r="BA60" s="345" t="str">
        <v>2.6.</v>
      </c>
      <c r="BB60" s="345" t="str">
        <v/>
      </c>
      <c r="BC60" s="345">
        <v>0</v>
      </c>
      <c r="BD60" s="345">
        <v>0</v>
      </c>
      <c r="BE60" s="345">
        <v>0</v>
      </c>
      <c r="BF60" s="345">
        <v>0</v>
      </c>
      <c r="BG60" s="345">
        <v>0</v>
      </c>
      <c r="BH60" s="345">
        <v>0</v>
      </c>
      <c r="BI60" s="345">
        <v>0</v>
      </c>
      <c r="BJ60" s="345" t="str">
        <v/>
      </c>
      <c r="BK60" s="345">
        <v>2</v>
      </c>
      <c r="BL60" s="345"/>
      <c r="BM60" s="345"/>
      <c r="BN60" s="345"/>
      <c r="BO60" s="376" t="b">
        <f t="shared" si="39"/>
        <v>1</v>
      </c>
      <c r="BQ60" s="390"/>
      <c r="BR60" s="390" t="str" cm="1">
        <f t="array" ref="BR60:BS69">'Prosjekt 1'!$H$53:$I$62</f>
        <v>P1.6a</v>
      </c>
      <c r="BS60" s="390" t="str">
        <v>Beløp fra egenfinansiering 
Beløp dere har fått innvilget eller har søkt om til innovasjonsprosjektet fra egen virksomhet.</v>
      </c>
      <c r="BT60" s="390"/>
      <c r="BU60" s="390"/>
      <c r="BV60" s="390"/>
      <c r="BW60" s="390"/>
      <c r="BX60" s="390"/>
      <c r="BY60" s="390"/>
      <c r="BZ60" s="390"/>
      <c r="CA60" s="390" cm="1">
        <f t="array" ref="CA60:CA69">'Prosjekt 1'!$K$53:$K$62</f>
        <v>0</v>
      </c>
      <c r="CB60" s="394" t="b">
        <f t="shared" si="28"/>
        <v>0</v>
      </c>
      <c r="CC60" s="394" t="b">
        <f t="shared" si="29"/>
        <v>0</v>
      </c>
      <c r="CD60" s="376" t="b">
        <f t="shared" si="20"/>
        <v>1</v>
      </c>
      <c r="CE60" s="394" t="b">
        <f t="shared" si="33"/>
        <v>0</v>
      </c>
      <c r="CF60" s="394">
        <f t="shared" si="34"/>
        <v>4</v>
      </c>
      <c r="CG60" s="405">
        <f>'Forside og oppsummering'!$E$23</f>
        <v>0</v>
      </c>
      <c r="CH60" s="349" t="s">
        <v>218</v>
      </c>
      <c r="CI60" s="405" t="str">
        <f t="shared" si="30"/>
        <v>Alternative inntekter for innovasjonsprosjekt</v>
      </c>
      <c r="CJ60" s="405" t="str">
        <f t="shared" si="31"/>
        <v>P1.6a</v>
      </c>
      <c r="CK60" s="405" t="str">
        <f t="shared" si="32"/>
        <v>Beløp fra egenfinansiering 
Beløp dere har fått innvilget eller har søkt om til innovasjonsprosjektet fra egen virksomhet.</v>
      </c>
      <c r="CL60" s="403">
        <v>0</v>
      </c>
      <c r="CM60" s="403">
        <v>0</v>
      </c>
      <c r="CN60" s="403">
        <v>0</v>
      </c>
      <c r="CO60" s="403">
        <v>0</v>
      </c>
      <c r="CP60" s="403">
        <v>0</v>
      </c>
      <c r="CQ60" s="403">
        <v>0</v>
      </c>
      <c r="CR60" s="403">
        <v>0</v>
      </c>
      <c r="CS60" s="403">
        <v>0</v>
      </c>
      <c r="CT60" s="403">
        <f t="shared" si="15"/>
        <v>4</v>
      </c>
      <c r="DI60" s="343">
        <v>0</v>
      </c>
      <c r="DJ60" s="343" t="str">
        <v>Kompetansetiltak (grunn-, videre- og etterutdanning)</v>
      </c>
      <c r="DK60" s="343" t="str">
        <v>Annen internopplæring / korte etterutdanninger /kurs mv.</v>
      </c>
      <c r="DL60" s="343" t="str">
        <v>2.6.</v>
      </c>
      <c r="DM60" s="343" t="str">
        <v/>
      </c>
      <c r="DN60" s="343">
        <v>0</v>
      </c>
      <c r="DO60" s="343">
        <v>0</v>
      </c>
      <c r="DP60" s="343">
        <v>0</v>
      </c>
      <c r="DQ60" s="343">
        <v>0</v>
      </c>
      <c r="DR60" s="343">
        <v>0</v>
      </c>
      <c r="DS60" s="343">
        <v>0</v>
      </c>
      <c r="DT60" s="343">
        <v>0</v>
      </c>
      <c r="DU60" s="343" t="str">
        <v/>
      </c>
      <c r="DV60" s="343">
        <v>2</v>
      </c>
    </row>
    <row r="61" spans="5:126" x14ac:dyDescent="0.35">
      <c r="E61" s="317">
        <v>0</v>
      </c>
      <c r="F61" s="317">
        <v>0</v>
      </c>
      <c r="G61" s="317" t="str">
        <v>2.4g</v>
      </c>
      <c r="H61" s="317" t="str">
        <v>Lederutdanning</v>
      </c>
      <c r="I61" s="312">
        <f>IF(H61='Kompetansetilskudd og BPA'!$E$12,4,IF(E61=0,IF(F61=0,IF(G61=0,FALSE,3),2),1))</f>
        <v>3</v>
      </c>
      <c r="J61" s="312" t="str">
        <f t="shared" si="1"/>
        <v>2.4g</v>
      </c>
      <c r="K61" s="312" t="str">
        <f t="shared" si="2"/>
        <v>Lederutdanning</v>
      </c>
      <c r="L61" s="320">
        <v>3</v>
      </c>
      <c r="M61" s="320" t="str">
        <v>3.2.</v>
      </c>
      <c r="N61" s="320" t="str">
        <v xml:space="preserve">Saksbehandlere </v>
      </c>
      <c r="R61" s="385"/>
      <c r="S61" s="385"/>
      <c r="T61" s="385"/>
      <c r="U61" s="385"/>
      <c r="V61" s="385"/>
      <c r="W61" s="385"/>
      <c r="X61" s="385"/>
      <c r="Y61" s="385"/>
      <c r="Z61" s="385"/>
      <c r="AA61" s="385"/>
      <c r="AC61" s="322">
        <f t="shared" si="36"/>
        <v>83</v>
      </c>
      <c r="AD61" s="322" t="str">
        <f t="shared" si="37"/>
        <v/>
      </c>
      <c r="AE61" s="344">
        <v>0</v>
      </c>
      <c r="AF61" s="344" t="str">
        <v>2.</v>
      </c>
      <c r="AG61" s="344" t="str">
        <v>Kompetansetiltak (grunn-, videre- og etterutdanning)</v>
      </c>
      <c r="AH61" s="344" t="str">
        <v>2.6.</v>
      </c>
      <c r="AI61" s="344" t="str">
        <v>Annen internopplæring / korte etterutdanninger /kurs mv.</v>
      </c>
      <c r="AJ61" s="344" t="str">
        <v>2.6a</v>
      </c>
      <c r="AK61" s="344" t="str">
        <v>Psykisk helsearbeid og rusarbeid</v>
      </c>
      <c r="AL61" s="344" t="b">
        <v>0</v>
      </c>
      <c r="AM61" s="344" cm="1">
        <f t="array" ref="AM61">IF(AND(NOT($AC61=FALSE),NOT(AM$2=FALSE)),INDEX('Kompetansetilskudd og BPA'!$A$1:$R$148,$AC61,AM$2),"")</f>
        <v>0</v>
      </c>
      <c r="AN61" s="344" cm="1">
        <f t="array" ref="AN61">IF(AND(NOT($AC61=FALSE),NOT(AN$2=FALSE)),INDEX('Kompetansetilskudd og BPA'!$A$1:$R$148,$AC61,IF($AF61="3.",AN$4,AN$2)),"")</f>
        <v>0</v>
      </c>
      <c r="AO61" s="344" t="str" cm="1">
        <f t="array" ref="AO61">IF(AND(NOT($AC61=FALSE),NOT(AO$2=FALSE)),INDEX('Kompetansetilskudd og BPA'!$A$1:$R$148,$AC61,IF($AF61="3.",AO$4,AO$2)),"")</f>
        <v/>
      </c>
      <c r="AP61" s="344" cm="1">
        <f t="array" ref="AP61">IF(AND(NOT($AC61=FALSE),NOT(AP$2=FALSE)),INDEX('Kompetansetilskudd og BPA'!$A$1:$R$148,$AC61,IF($AF61="3.",AP$4,AP$2)),"")</f>
        <v>0</v>
      </c>
      <c r="AQ61" s="344" cm="1">
        <f t="array" ref="AQ61">IF(AND(NOT($AC61=FALSE),NOT(AQ$2=FALSE)),INDEX('Kompetansetilskudd og BPA'!$A$1:$R$148,$AC61,IF($AF61="3.",AQ$4,AQ$2)),"")</f>
        <v>0</v>
      </c>
      <c r="AR61" s="344" cm="1">
        <f t="array" ref="AR61">IF(AND(NOT($AC61=FALSE),NOT(AR$2=FALSE)),INDEX('Kompetansetilskudd og BPA'!$A$1:$R$148,$AC61,IF($AF61="3.",AR$4,AR$2)),"")</f>
        <v>0</v>
      </c>
      <c r="AS61" s="344" t="str" cm="1">
        <f t="array" ref="AS61">IF(AND(NOT($AC61=FALSE),NOT(AS$2=FALSE)),INDEX('Kompetansetilskudd og BPA'!$A$1:$R$148,$AC61,IF($AF61="3.",AS$4,AS$2)),"")</f>
        <v/>
      </c>
      <c r="AT61" s="344" cm="1">
        <f t="array" ref="AT61">IF(AND(NOT($AC61=FALSE),NOT(AT$2=FALSE)),INDEX('Kompetansetilskudd og BPA'!$A$1:$R$148,$AC61,IF($AF61="3.",AT$4,AT$2)),"")</f>
        <v>0</v>
      </c>
      <c r="AU61" s="344" cm="1">
        <f t="array" ref="AU61">IF(AND(NOT($AC61=FALSE),NOT(AU$2=FALSE)),INDEX('Kompetansetilskudd og BPA'!$A$1:$R$148,$AC61,IF($AF61="3.",AU$4,AU$2)),"")</f>
        <v>0</v>
      </c>
      <c r="AV61" s="344" t="str" cm="1">
        <f t="array" ref="AV61">IF(AND(NOT(AV$2=FALSE),NOT(AD61="")),INDEX('Kompetansetilskudd og BPA'!$A$1:$R$148,$AD61,AV$2),"")</f>
        <v/>
      </c>
      <c r="AW61" s="344">
        <v>3</v>
      </c>
      <c r="AX61" s="345">
        <v>0</v>
      </c>
      <c r="AY61" s="345" t="str">
        <v>Kompetansetiltak (grunn-, videre- og etterutdanning)</v>
      </c>
      <c r="AZ61" s="345" t="str">
        <v>Annen internopplæring / korte etterutdanninger /kurs mv.</v>
      </c>
      <c r="BA61" s="345" t="str">
        <v>2.6a</v>
      </c>
      <c r="BB61" s="345" t="str">
        <v>Psykisk helsearbeid og rusarbeid</v>
      </c>
      <c r="BC61" s="345">
        <v>0</v>
      </c>
      <c r="BD61" s="345">
        <v>0</v>
      </c>
      <c r="BE61" s="345">
        <v>0</v>
      </c>
      <c r="BF61" s="345">
        <v>0</v>
      </c>
      <c r="BG61" s="345">
        <v>0</v>
      </c>
      <c r="BH61" s="345">
        <v>0</v>
      </c>
      <c r="BI61" s="345">
        <v>0</v>
      </c>
      <c r="BJ61" s="345" t="str">
        <v/>
      </c>
      <c r="BK61" s="345">
        <v>3</v>
      </c>
      <c r="BL61" s="345"/>
      <c r="BM61" s="345"/>
      <c r="BN61" s="345"/>
      <c r="BO61" s="376" t="b">
        <f t="shared" si="39"/>
        <v>1</v>
      </c>
      <c r="BQ61" s="390"/>
      <c r="BR61" s="390">
        <v>0</v>
      </c>
      <c r="BS61" s="390">
        <v>0</v>
      </c>
      <c r="BT61" s="390"/>
      <c r="BU61" s="390"/>
      <c r="BV61" s="390"/>
      <c r="BW61" s="390"/>
      <c r="BX61" s="390"/>
      <c r="BY61" s="390"/>
      <c r="BZ61" s="390"/>
      <c r="CA61" s="390">
        <v>0</v>
      </c>
      <c r="CB61" s="394" t="b">
        <f t="shared" si="28"/>
        <v>0</v>
      </c>
      <c r="CC61" s="394" t="b">
        <f t="shared" si="29"/>
        <v>1</v>
      </c>
      <c r="CD61" s="376" t="b">
        <f t="shared" si="20"/>
        <v>1</v>
      </c>
      <c r="CE61" s="394" t="b">
        <f t="shared" si="33"/>
        <v>0</v>
      </c>
      <c r="CF61" s="394">
        <f t="shared" si="34"/>
        <v>4</v>
      </c>
      <c r="CG61" s="405">
        <f>'Forside og oppsummering'!$E$23</f>
        <v>0</v>
      </c>
      <c r="CH61" s="349" t="s">
        <v>218</v>
      </c>
      <c r="CI61" s="405" t="str">
        <f t="shared" si="30"/>
        <v>Alternative inntekter for innovasjonsprosjekt</v>
      </c>
      <c r="CJ61" s="405">
        <f t="shared" si="31"/>
        <v>0</v>
      </c>
      <c r="CK61" s="405">
        <f t="shared" si="32"/>
        <v>0</v>
      </c>
      <c r="CL61" s="403">
        <v>0</v>
      </c>
      <c r="CM61" s="403">
        <v>0</v>
      </c>
      <c r="CN61" s="403">
        <v>0</v>
      </c>
      <c r="CO61" s="403">
        <v>0</v>
      </c>
      <c r="CP61" s="403">
        <v>0</v>
      </c>
      <c r="CQ61" s="403">
        <v>0</v>
      </c>
      <c r="CR61" s="403">
        <v>0</v>
      </c>
      <c r="CS61" s="403">
        <v>0</v>
      </c>
      <c r="CT61" s="403">
        <f t="shared" si="15"/>
        <v>4</v>
      </c>
      <c r="DI61" s="343">
        <v>0</v>
      </c>
      <c r="DJ61" s="343" t="str">
        <v>Kompetansetiltak (grunn-, videre- og etterutdanning)</v>
      </c>
      <c r="DK61" s="343" t="str">
        <v>Annen internopplæring / korte etterutdanninger /kurs mv.</v>
      </c>
      <c r="DL61" s="343" t="str">
        <v>2.6a</v>
      </c>
      <c r="DM61" s="343" t="str">
        <v>Psykisk helsearbeid og rusarbeid</v>
      </c>
      <c r="DN61" s="343">
        <v>0</v>
      </c>
      <c r="DO61" s="343">
        <v>0</v>
      </c>
      <c r="DP61" s="343">
        <v>0</v>
      </c>
      <c r="DQ61" s="343">
        <v>0</v>
      </c>
      <c r="DR61" s="343">
        <v>0</v>
      </c>
      <c r="DS61" s="343">
        <v>0</v>
      </c>
      <c r="DT61" s="343">
        <v>0</v>
      </c>
      <c r="DU61" s="343" t="str">
        <v/>
      </c>
      <c r="DV61" s="343">
        <v>3</v>
      </c>
    </row>
    <row r="62" spans="5:126" x14ac:dyDescent="0.35">
      <c r="E62" s="317">
        <v>0</v>
      </c>
      <c r="F62" s="317">
        <v>0</v>
      </c>
      <c r="G62" s="317" t="str">
        <v>2.4h</v>
      </c>
      <c r="H62" s="317" t="str">
        <v>Annen videreutdanning og/eller masterutdanning</v>
      </c>
      <c r="I62" s="312">
        <f>IF(H62='Kompetansetilskudd og BPA'!$E$12,4,IF(E62=0,IF(F62=0,IF(G62=0,FALSE,3),2),1))</f>
        <v>3</v>
      </c>
      <c r="J62" s="312" t="str">
        <f t="shared" si="1"/>
        <v>2.4h</v>
      </c>
      <c r="K62" s="312" t="str">
        <f t="shared" si="2"/>
        <v>Annen videreutdanning og/eller masterutdanning</v>
      </c>
      <c r="L62" s="320">
        <v>3</v>
      </c>
      <c r="M62" s="320" t="str">
        <v>3.3.</v>
      </c>
      <c r="N62" s="320" t="str">
        <v xml:space="preserve">Assistenter </v>
      </c>
      <c r="R62" s="385"/>
      <c r="S62" s="385"/>
      <c r="T62" s="385"/>
      <c r="U62" s="385"/>
      <c r="V62" s="385"/>
      <c r="W62" s="385"/>
      <c r="X62" s="385"/>
      <c r="Y62" s="385"/>
      <c r="Z62" s="385"/>
      <c r="AA62" s="385"/>
      <c r="AC62" s="322">
        <f t="shared" si="36"/>
        <v>84</v>
      </c>
      <c r="AD62" s="322" t="str">
        <f t="shared" si="37"/>
        <v/>
      </c>
      <c r="AE62" s="344">
        <v>0</v>
      </c>
      <c r="AF62" s="344" t="str">
        <v>2.</v>
      </c>
      <c r="AG62" s="344" t="str">
        <v>Kompetansetiltak (grunn-, videre- og etterutdanning)</v>
      </c>
      <c r="AH62" s="344" t="str">
        <v>2.6.</v>
      </c>
      <c r="AI62" s="344" t="str">
        <v>Annen internopplæring / korte etterutdanninger /kurs mv.</v>
      </c>
      <c r="AJ62" s="344" t="str">
        <v>2.6b</v>
      </c>
      <c r="AK62" s="344" t="str">
        <v>Kreftomsorg/lindrende pleie</v>
      </c>
      <c r="AL62" s="344" t="b">
        <v>0</v>
      </c>
      <c r="AM62" s="344" cm="1">
        <f t="array" ref="AM62">IF(AND(NOT($AC62=FALSE),NOT(AM$2=FALSE)),INDEX('Kompetansetilskudd og BPA'!$A$1:$R$148,$AC62,AM$2),"")</f>
        <v>0</v>
      </c>
      <c r="AN62" s="344" cm="1">
        <f t="array" ref="AN62">IF(AND(NOT($AC62=FALSE),NOT(AN$2=FALSE)),INDEX('Kompetansetilskudd og BPA'!$A$1:$R$148,$AC62,IF($AF62="3.",AN$4,AN$2)),"")</f>
        <v>0</v>
      </c>
      <c r="AO62" s="344" t="str" cm="1">
        <f t="array" ref="AO62">IF(AND(NOT($AC62=FALSE),NOT(AO$2=FALSE)),INDEX('Kompetansetilskudd og BPA'!$A$1:$R$148,$AC62,IF($AF62="3.",AO$4,AO$2)),"")</f>
        <v/>
      </c>
      <c r="AP62" s="344" cm="1">
        <f t="array" ref="AP62">IF(AND(NOT($AC62=FALSE),NOT(AP$2=FALSE)),INDEX('Kompetansetilskudd og BPA'!$A$1:$R$148,$AC62,IF($AF62="3.",AP$4,AP$2)),"")</f>
        <v>0</v>
      </c>
      <c r="AQ62" s="344" cm="1">
        <f t="array" ref="AQ62">IF(AND(NOT($AC62=FALSE),NOT(AQ$2=FALSE)),INDEX('Kompetansetilskudd og BPA'!$A$1:$R$148,$AC62,IF($AF62="3.",AQ$4,AQ$2)),"")</f>
        <v>0</v>
      </c>
      <c r="AR62" s="344" cm="1">
        <f t="array" ref="AR62">IF(AND(NOT($AC62=FALSE),NOT(AR$2=FALSE)),INDEX('Kompetansetilskudd og BPA'!$A$1:$R$148,$AC62,IF($AF62="3.",AR$4,AR$2)),"")</f>
        <v>0</v>
      </c>
      <c r="AS62" s="344" t="str" cm="1">
        <f t="array" ref="AS62">IF(AND(NOT($AC62=FALSE),NOT(AS$2=FALSE)),INDEX('Kompetansetilskudd og BPA'!$A$1:$R$148,$AC62,IF($AF62="3.",AS$4,AS$2)),"")</f>
        <v/>
      </c>
      <c r="AT62" s="344" cm="1">
        <f t="array" ref="AT62">IF(AND(NOT($AC62=FALSE),NOT(AT$2=FALSE)),INDEX('Kompetansetilskudd og BPA'!$A$1:$R$148,$AC62,IF($AF62="3.",AT$4,AT$2)),"")</f>
        <v>0</v>
      </c>
      <c r="AU62" s="344" cm="1">
        <f t="array" ref="AU62">IF(AND(NOT($AC62=FALSE),NOT(AU$2=FALSE)),INDEX('Kompetansetilskudd og BPA'!$A$1:$R$148,$AC62,IF($AF62="3.",AU$4,AU$2)),"")</f>
        <v>0</v>
      </c>
      <c r="AV62" s="344" t="str" cm="1">
        <f t="array" ref="AV62">IF(AND(NOT(AV$2=FALSE),NOT(AD62="")),INDEX('Kompetansetilskudd og BPA'!$A$1:$R$148,$AD62,AV$2),"")</f>
        <v/>
      </c>
      <c r="AW62" s="344">
        <v>3</v>
      </c>
      <c r="AX62" s="345">
        <v>0</v>
      </c>
      <c r="AY62" s="345" t="str">
        <v>Kompetansetiltak (grunn-, videre- og etterutdanning)</v>
      </c>
      <c r="AZ62" s="345" t="str">
        <v>Annen internopplæring / korte etterutdanninger /kurs mv.</v>
      </c>
      <c r="BA62" s="345" t="str">
        <v>2.6b</v>
      </c>
      <c r="BB62" s="345" t="str">
        <v>Kreftomsorg/lindrende pleie</v>
      </c>
      <c r="BC62" s="345">
        <v>0</v>
      </c>
      <c r="BD62" s="345">
        <v>0</v>
      </c>
      <c r="BE62" s="345">
        <v>0</v>
      </c>
      <c r="BF62" s="345">
        <v>0</v>
      </c>
      <c r="BG62" s="345">
        <v>0</v>
      </c>
      <c r="BH62" s="345">
        <v>0</v>
      </c>
      <c r="BI62" s="345">
        <v>0</v>
      </c>
      <c r="BJ62" s="345" t="str">
        <v/>
      </c>
      <c r="BK62" s="345">
        <v>3</v>
      </c>
      <c r="BL62" s="345"/>
      <c r="BM62" s="345"/>
      <c r="BN62" s="345"/>
      <c r="BO62" s="376" t="b">
        <f t="shared" si="39"/>
        <v>1</v>
      </c>
      <c r="BQ62" s="390"/>
      <c r="BR62" s="390" t="str">
        <v>P1.6b</v>
      </c>
      <c r="BS62" s="390" t="str">
        <v>Beskriv med ord stillingsressurs eller frivillig innsats 
Innsats dere har fått innvilget eller har søkt om til innovasjonsprosjektet fra egen virksomhet</v>
      </c>
      <c r="BT62" s="390"/>
      <c r="BU62" s="390"/>
      <c r="BV62" s="390"/>
      <c r="BW62" s="390"/>
      <c r="BX62" s="390"/>
      <c r="BY62" s="390"/>
      <c r="BZ62" s="390"/>
      <c r="CA62" s="390">
        <v>0</v>
      </c>
      <c r="CB62" s="394" t="b">
        <f t="shared" si="28"/>
        <v>0</v>
      </c>
      <c r="CC62" s="394" t="b">
        <f t="shared" si="29"/>
        <v>0</v>
      </c>
      <c r="CD62" s="376" t="b">
        <f t="shared" si="20"/>
        <v>1</v>
      </c>
      <c r="CE62" s="394" t="b">
        <f t="shared" si="33"/>
        <v>0</v>
      </c>
      <c r="CF62" s="394">
        <f t="shared" si="34"/>
        <v>4</v>
      </c>
      <c r="CG62" s="405">
        <f>'Forside og oppsummering'!$E$23</f>
        <v>0</v>
      </c>
      <c r="CH62" s="349" t="s">
        <v>218</v>
      </c>
      <c r="CI62" s="405" t="str">
        <f t="shared" si="30"/>
        <v>Alternative inntekter for innovasjonsprosjekt</v>
      </c>
      <c r="CJ62" s="405" t="str">
        <f t="shared" si="31"/>
        <v>P1.6b</v>
      </c>
      <c r="CK62" s="405" t="str">
        <f t="shared" si="32"/>
        <v>Beskriv med ord stillingsressurs eller frivillig innsats 
Innsats dere har fått innvilget eller har søkt om til innovasjonsprosjektet fra egen virksomhet</v>
      </c>
      <c r="CL62" s="403">
        <v>0</v>
      </c>
      <c r="CM62" s="403">
        <v>0</v>
      </c>
      <c r="CN62" s="403">
        <v>0</v>
      </c>
      <c r="CO62" s="403">
        <v>0</v>
      </c>
      <c r="CP62" s="403">
        <v>0</v>
      </c>
      <c r="CQ62" s="403">
        <v>0</v>
      </c>
      <c r="CR62" s="403">
        <v>0</v>
      </c>
      <c r="CS62" s="403">
        <v>0</v>
      </c>
      <c r="CT62" s="403">
        <f t="shared" si="15"/>
        <v>4</v>
      </c>
      <c r="DI62" s="343">
        <v>0</v>
      </c>
      <c r="DJ62" s="343" t="str">
        <v>Kompetansetiltak (grunn-, videre- og etterutdanning)</v>
      </c>
      <c r="DK62" s="343" t="str">
        <v>Annen internopplæring / korte etterutdanninger /kurs mv.</v>
      </c>
      <c r="DL62" s="343" t="str">
        <v>2.6b</v>
      </c>
      <c r="DM62" s="343" t="str">
        <v>Kreftomsorg/lindrende pleie</v>
      </c>
      <c r="DN62" s="343">
        <v>0</v>
      </c>
      <c r="DO62" s="343">
        <v>0</v>
      </c>
      <c r="DP62" s="343">
        <v>0</v>
      </c>
      <c r="DQ62" s="343">
        <v>0</v>
      </c>
      <c r="DR62" s="343">
        <v>0</v>
      </c>
      <c r="DS62" s="343">
        <v>0</v>
      </c>
      <c r="DT62" s="343">
        <v>0</v>
      </c>
      <c r="DU62" s="343" t="str">
        <v/>
      </c>
      <c r="DV62" s="343">
        <v>3</v>
      </c>
    </row>
    <row r="63" spans="5:126" x14ac:dyDescent="0.35">
      <c r="E63" s="317">
        <v>0</v>
      </c>
      <c r="F63" s="317">
        <v>0</v>
      </c>
      <c r="G63" s="317">
        <v>0</v>
      </c>
      <c r="H63" s="317" t="str">
        <v>2.4.  SUM:</v>
      </c>
      <c r="I63" s="312" t="b">
        <f>IF(H63='Kompetansetilskudd og BPA'!$E$12,4,IF(E63=0,IF(F63=0,IF(G63=0,FALSE,3),2),1))</f>
        <v>0</v>
      </c>
      <c r="J63" s="312" t="b">
        <f t="shared" si="1"/>
        <v>0</v>
      </c>
      <c r="K63" s="312" t="b">
        <f t="shared" si="2"/>
        <v>0</v>
      </c>
      <c r="R63" s="385"/>
      <c r="S63" s="385"/>
      <c r="T63" s="385"/>
      <c r="U63" s="385"/>
      <c r="V63" s="385"/>
      <c r="W63" s="385"/>
      <c r="X63" s="385"/>
      <c r="Y63" s="385"/>
      <c r="Z63" s="385"/>
      <c r="AA63" s="385"/>
      <c r="AC63" s="322">
        <f t="shared" si="36"/>
        <v>85</v>
      </c>
      <c r="AD63" s="322">
        <f t="shared" si="37"/>
        <v>88</v>
      </c>
      <c r="AE63" s="344">
        <v>0</v>
      </c>
      <c r="AF63" s="344" t="str">
        <v>2.</v>
      </c>
      <c r="AG63" s="344" t="str">
        <v>Kompetansetiltak (grunn-, videre- og etterutdanning)</v>
      </c>
      <c r="AH63" s="344" t="str">
        <v>2.6.</v>
      </c>
      <c r="AI63" s="344" t="str">
        <v>Annen internopplæring / korte etterutdanninger /kurs mv.</v>
      </c>
      <c r="AJ63" s="344" t="str">
        <v>2.6c</v>
      </c>
      <c r="AK63" s="344" t="str">
        <v>Annet</v>
      </c>
      <c r="AL63" s="344" t="str">
        <v>2.6d</v>
      </c>
      <c r="AM63" s="344" cm="1">
        <f t="array" ref="AM63">IF(AND(NOT($AC63=FALSE),NOT(AM$2=FALSE)),INDEX('Kompetansetilskudd og BPA'!$A$1:$R$148,$AC63,AM$2),"")</f>
        <v>0</v>
      </c>
      <c r="AN63" s="344" cm="1">
        <f t="array" ref="AN63">IF(AND(NOT($AC63=FALSE),NOT(AN$2=FALSE)),INDEX('Kompetansetilskudd og BPA'!$A$1:$R$148,$AC63,IF($AF63="3.",AN$4,AN$2)),"")</f>
        <v>0</v>
      </c>
      <c r="AO63" s="344" t="str" cm="1">
        <f t="array" ref="AO63">IF(AND(NOT($AC63=FALSE),NOT(AO$2=FALSE)),INDEX('Kompetansetilskudd og BPA'!$A$1:$R$148,$AC63,IF($AF63="3.",AO$4,AO$2)),"")</f>
        <v/>
      </c>
      <c r="AP63" s="344" cm="1">
        <f t="array" ref="AP63">IF(AND(NOT($AC63=FALSE),NOT(AP$2=FALSE)),INDEX('Kompetansetilskudd og BPA'!$A$1:$R$148,$AC63,IF($AF63="3.",AP$4,AP$2)),"")</f>
        <v>0</v>
      </c>
      <c r="AQ63" s="344" cm="1">
        <f t="array" ref="AQ63">IF(AND(NOT($AC63=FALSE),NOT(AQ$2=FALSE)),INDEX('Kompetansetilskudd og BPA'!$A$1:$R$148,$AC63,IF($AF63="3.",AQ$4,AQ$2)),"")</f>
        <v>0</v>
      </c>
      <c r="AR63" s="344" cm="1">
        <f t="array" ref="AR63">IF(AND(NOT($AC63=FALSE),NOT(AR$2=FALSE)),INDEX('Kompetansetilskudd og BPA'!$A$1:$R$148,$AC63,IF($AF63="3.",AR$4,AR$2)),"")</f>
        <v>0</v>
      </c>
      <c r="AS63" s="344" t="str" cm="1">
        <f t="array" ref="AS63">IF(AND(NOT($AC63=FALSE),NOT(AS$2=FALSE)),INDEX('Kompetansetilskudd og BPA'!$A$1:$R$148,$AC63,IF($AF63="3.",AS$4,AS$2)),"")</f>
        <v/>
      </c>
      <c r="AT63" s="344" cm="1">
        <f t="array" ref="AT63">IF(AND(NOT($AC63=FALSE),NOT(AT$2=FALSE)),INDEX('Kompetansetilskudd og BPA'!$A$1:$R$148,$AC63,IF($AF63="3.",AT$4,AT$2)),"")</f>
        <v>0</v>
      </c>
      <c r="AU63" s="344" cm="1">
        <f t="array" ref="AU63">IF(AND(NOT($AC63=FALSE),NOT(AU$2=FALSE)),INDEX('Kompetansetilskudd og BPA'!$A$1:$R$148,$AC63,IF($AF63="3.",AU$4,AU$2)),"")</f>
        <v>0</v>
      </c>
      <c r="AV63" s="344" cm="1">
        <f t="array" ref="AV63">IF(AND(NOT(AV$2=FALSE),NOT(AD63="")),INDEX('Kompetansetilskudd og BPA'!$A$1:$R$148,$AD63,AV$2),"")</f>
        <v>0</v>
      </c>
      <c r="AW63" s="344">
        <v>3</v>
      </c>
      <c r="AX63" s="345">
        <v>0</v>
      </c>
      <c r="AY63" s="345" t="str">
        <v>Kompetansetiltak (grunn-, videre- og etterutdanning)</v>
      </c>
      <c r="AZ63" s="345" t="str">
        <v>Annen internopplæring / korte etterutdanninger /kurs mv.</v>
      </c>
      <c r="BA63" s="345" t="str">
        <v>2.6c</v>
      </c>
      <c r="BB63" s="345" t="str">
        <v>Annet</v>
      </c>
      <c r="BC63" s="345">
        <v>0</v>
      </c>
      <c r="BD63" s="345">
        <v>0</v>
      </c>
      <c r="BE63" s="345">
        <v>0</v>
      </c>
      <c r="BF63" s="345">
        <v>0</v>
      </c>
      <c r="BG63" s="345">
        <v>0</v>
      </c>
      <c r="BH63" s="345">
        <v>0</v>
      </c>
      <c r="BI63" s="345">
        <v>0</v>
      </c>
      <c r="BJ63" s="345">
        <v>0</v>
      </c>
      <c r="BK63" s="345">
        <v>3</v>
      </c>
      <c r="BL63" s="345"/>
      <c r="BM63" s="345"/>
      <c r="BN63" s="345"/>
      <c r="BO63" s="376" t="b">
        <f t="shared" si="39"/>
        <v>1</v>
      </c>
      <c r="BQ63" s="390"/>
      <c r="BR63" s="390">
        <v>0</v>
      </c>
      <c r="BS63" s="390">
        <v>0</v>
      </c>
      <c r="BT63" s="390"/>
      <c r="BU63" s="390"/>
      <c r="BV63" s="390"/>
      <c r="BW63" s="390"/>
      <c r="BX63" s="390"/>
      <c r="BY63" s="390"/>
      <c r="BZ63" s="390"/>
      <c r="CA63" s="390">
        <v>0</v>
      </c>
      <c r="CB63" s="394" t="b">
        <f t="shared" si="28"/>
        <v>0</v>
      </c>
      <c r="CC63" s="394" t="b">
        <f t="shared" si="29"/>
        <v>1</v>
      </c>
      <c r="CD63" s="376" t="b">
        <f t="shared" si="20"/>
        <v>1</v>
      </c>
      <c r="CE63" s="394" t="b">
        <f t="shared" si="33"/>
        <v>0</v>
      </c>
      <c r="CF63" s="394">
        <f t="shared" si="34"/>
        <v>4</v>
      </c>
      <c r="CG63" s="405">
        <f>'Forside og oppsummering'!$E$23</f>
        <v>0</v>
      </c>
      <c r="CH63" s="349" t="s">
        <v>218</v>
      </c>
      <c r="CI63" s="405" t="str">
        <f t="shared" si="30"/>
        <v>Alternative inntekter for innovasjonsprosjekt</v>
      </c>
      <c r="CJ63" s="405">
        <f t="shared" si="31"/>
        <v>0</v>
      </c>
      <c r="CK63" s="405">
        <f t="shared" si="32"/>
        <v>0</v>
      </c>
      <c r="CL63" s="403">
        <v>0</v>
      </c>
      <c r="CM63" s="403">
        <v>0</v>
      </c>
      <c r="CN63" s="403">
        <v>0</v>
      </c>
      <c r="CO63" s="403">
        <v>0</v>
      </c>
      <c r="CP63" s="403">
        <v>0</v>
      </c>
      <c r="CQ63" s="403">
        <v>0</v>
      </c>
      <c r="CR63" s="403">
        <v>0</v>
      </c>
      <c r="CS63" s="403">
        <v>0</v>
      </c>
      <c r="CT63" s="403">
        <f t="shared" si="15"/>
        <v>4</v>
      </c>
      <c r="DI63" s="343">
        <v>0</v>
      </c>
      <c r="DJ63" s="343" t="str">
        <v>Kompetansetiltak (grunn-, videre- og etterutdanning)</v>
      </c>
      <c r="DK63" s="343" t="str">
        <v>Annen internopplæring / korte etterutdanninger /kurs mv.</v>
      </c>
      <c r="DL63" s="343" t="str">
        <v>2.6c</v>
      </c>
      <c r="DM63" s="343" t="str">
        <v>Annet</v>
      </c>
      <c r="DN63" s="343">
        <v>0</v>
      </c>
      <c r="DO63" s="343">
        <v>0</v>
      </c>
      <c r="DP63" s="343">
        <v>0</v>
      </c>
      <c r="DQ63" s="343">
        <v>0</v>
      </c>
      <c r="DR63" s="343">
        <v>0</v>
      </c>
      <c r="DS63" s="343">
        <v>0</v>
      </c>
      <c r="DT63" s="343">
        <v>0</v>
      </c>
      <c r="DU63" s="343">
        <v>0</v>
      </c>
      <c r="DV63" s="343">
        <v>3</v>
      </c>
    </row>
    <row r="64" spans="5:126" x14ac:dyDescent="0.35">
      <c r="E64" s="317">
        <v>0</v>
      </c>
      <c r="F64" s="317">
        <v>0</v>
      </c>
      <c r="G64" s="317">
        <v>0</v>
      </c>
      <c r="H64" s="317">
        <v>0</v>
      </c>
      <c r="I64" s="312" t="b">
        <f>IF(H64='Kompetansetilskudd og BPA'!$E$12,4,IF(E64=0,IF(F64=0,IF(G64=0,FALSE,3),2),1))</f>
        <v>0</v>
      </c>
      <c r="J64" s="312" t="b">
        <f t="shared" si="1"/>
        <v>0</v>
      </c>
      <c r="K64" s="312" t="b">
        <f t="shared" si="2"/>
        <v>0</v>
      </c>
      <c r="R64" s="385"/>
      <c r="S64" s="385"/>
      <c r="T64" s="385"/>
      <c r="U64" s="385"/>
      <c r="V64" s="385"/>
      <c r="W64" s="385"/>
      <c r="X64" s="385"/>
      <c r="Y64" s="385"/>
      <c r="Z64" s="385"/>
      <c r="AA64" s="385"/>
      <c r="AC64" s="322">
        <f t="shared" si="36"/>
        <v>88</v>
      </c>
      <c r="AD64" s="322" t="str">
        <f t="shared" si="37"/>
        <v/>
      </c>
      <c r="AE64" s="344">
        <v>0</v>
      </c>
      <c r="AF64" s="344" t="str">
        <v>2.</v>
      </c>
      <c r="AG64" s="344" t="str">
        <v>Kompetansetiltak (grunn-, videre- og etterutdanning)</v>
      </c>
      <c r="AH64" s="344" t="str">
        <v>2.6.</v>
      </c>
      <c r="AI64" s="344" t="str">
        <v>Annen internopplæring / korte etterutdanninger /kurs mv.</v>
      </c>
      <c r="AJ64" s="344" t="str">
        <v>2.6d</v>
      </c>
      <c r="AK64" s="344" t="str">
        <v>Annet</v>
      </c>
      <c r="AL64" s="344" t="b">
        <v>0</v>
      </c>
      <c r="AM64" s="344" cm="1">
        <f t="array" ref="AM64">IF(AND(NOT($AC64=FALSE),NOT(AM$2=FALSE)),INDEX('Kompetansetilskudd og BPA'!$A$1:$R$148,$AC64,AM$2),"")</f>
        <v>0</v>
      </c>
      <c r="AN64" s="344" cm="1">
        <f t="array" ref="AN64">IF(AND(NOT($AC64=FALSE),NOT(AN$2=FALSE)),INDEX('Kompetansetilskudd og BPA'!$A$1:$R$148,$AC64,IF($AF64="3.",AN$4,AN$2)),"")</f>
        <v>0</v>
      </c>
      <c r="AO64" s="344" t="str" cm="1">
        <f t="array" ref="AO64">IF(AND(NOT($AC64=FALSE),NOT(AO$2=FALSE)),INDEX('Kompetansetilskudd og BPA'!$A$1:$R$148,$AC64,IF($AF64="3.",AO$4,AO$2)),"")</f>
        <v/>
      </c>
      <c r="AP64" s="344" cm="1">
        <f t="array" ref="AP64">IF(AND(NOT($AC64=FALSE),NOT(AP$2=FALSE)),INDEX('Kompetansetilskudd og BPA'!$A$1:$R$148,$AC64,IF($AF64="3.",AP$4,AP$2)),"")</f>
        <v>0</v>
      </c>
      <c r="AQ64" s="344" cm="1">
        <f t="array" ref="AQ64">IF(AND(NOT($AC64=FALSE),NOT(AQ$2=FALSE)),INDEX('Kompetansetilskudd og BPA'!$A$1:$R$148,$AC64,IF($AF64="3.",AQ$4,AQ$2)),"")</f>
        <v>0</v>
      </c>
      <c r="AR64" s="344" cm="1">
        <f t="array" ref="AR64">IF(AND(NOT($AC64=FALSE),NOT(AR$2=FALSE)),INDEX('Kompetansetilskudd og BPA'!$A$1:$R$148,$AC64,IF($AF64="3.",AR$4,AR$2)),"")</f>
        <v>0</v>
      </c>
      <c r="AS64" s="344" t="str" cm="1">
        <f t="array" ref="AS64">IF(AND(NOT($AC64=FALSE),NOT(AS$2=FALSE)),INDEX('Kompetansetilskudd og BPA'!$A$1:$R$148,$AC64,IF($AF64="3.",AS$4,AS$2)),"")</f>
        <v/>
      </c>
      <c r="AT64" s="344" cm="1">
        <f t="array" ref="AT64">IF(AND(NOT($AC64=FALSE),NOT(AT$2=FALSE)),INDEX('Kompetansetilskudd og BPA'!$A$1:$R$148,$AC64,IF($AF64="3.",AT$4,AT$2)),"")</f>
        <v>0</v>
      </c>
      <c r="AU64" s="344" cm="1">
        <f t="array" ref="AU64">IF(AND(NOT($AC64=FALSE),NOT(AU$2=FALSE)),INDEX('Kompetansetilskudd og BPA'!$A$1:$R$148,$AC64,IF($AF64="3.",AU$4,AU$2)),"")</f>
        <v>0</v>
      </c>
      <c r="AV64" s="344" t="str" cm="1">
        <f t="array" ref="AV64">IF(AND(NOT(AV$2=FALSE),NOT(AD64="")),INDEX('Kompetansetilskudd og BPA'!$A$1:$R$148,$AD64,AV$2),"")</f>
        <v/>
      </c>
      <c r="AW64" s="344">
        <v>5</v>
      </c>
      <c r="AX64" s="345">
        <v>0</v>
      </c>
      <c r="AY64" s="345" t="str">
        <v>Kompetansetiltak (grunn-, videre- og etterutdanning)</v>
      </c>
      <c r="AZ64" s="345" t="str">
        <v>Annen internopplæring / korte etterutdanninger /kurs mv.</v>
      </c>
      <c r="BA64" s="345" t="str">
        <v>2.6d</v>
      </c>
      <c r="BB64" s="345" t="str">
        <v>Annet</v>
      </c>
      <c r="BC64" s="345">
        <v>0</v>
      </c>
      <c r="BD64" s="345">
        <v>0</v>
      </c>
      <c r="BE64" s="345">
        <v>0</v>
      </c>
      <c r="BF64" s="345">
        <v>0</v>
      </c>
      <c r="BG64" s="345">
        <v>0</v>
      </c>
      <c r="BH64" s="345">
        <v>0</v>
      </c>
      <c r="BI64" s="345">
        <v>0</v>
      </c>
      <c r="BJ64" s="345" t="str">
        <v/>
      </c>
      <c r="BK64" s="345">
        <v>5</v>
      </c>
      <c r="BL64" s="345"/>
      <c r="BM64" s="345"/>
      <c r="BN64" s="345"/>
      <c r="BO64" s="376" t="b">
        <f t="shared" si="39"/>
        <v>1</v>
      </c>
      <c r="BQ64" s="390"/>
      <c r="BR64" s="390">
        <v>0</v>
      </c>
      <c r="BS64" s="390">
        <v>0</v>
      </c>
      <c r="BT64" s="390"/>
      <c r="BU64" s="390"/>
      <c r="BV64" s="390"/>
      <c r="BW64" s="390"/>
      <c r="BX64" s="390"/>
      <c r="BY64" s="390"/>
      <c r="BZ64" s="390"/>
      <c r="CA64" s="390">
        <v>0</v>
      </c>
      <c r="CB64" s="394" t="b">
        <f t="shared" si="28"/>
        <v>0</v>
      </c>
      <c r="CC64" s="394" t="b">
        <f t="shared" si="29"/>
        <v>1</v>
      </c>
      <c r="CD64" s="376" t="b">
        <f t="shared" si="20"/>
        <v>1</v>
      </c>
      <c r="CE64" s="394" t="b">
        <f t="shared" si="33"/>
        <v>0</v>
      </c>
      <c r="CF64" s="394">
        <f t="shared" si="34"/>
        <v>4</v>
      </c>
      <c r="CG64" s="405">
        <f>'Forside og oppsummering'!$E$23</f>
        <v>0</v>
      </c>
      <c r="CH64" s="349" t="s">
        <v>218</v>
      </c>
      <c r="CI64" s="405" t="str">
        <f t="shared" si="30"/>
        <v>Alternative inntekter for innovasjonsprosjekt</v>
      </c>
      <c r="CJ64" s="405">
        <f t="shared" si="31"/>
        <v>0</v>
      </c>
      <c r="CK64" s="405">
        <f t="shared" si="32"/>
        <v>0</v>
      </c>
      <c r="CL64" s="403">
        <v>0</v>
      </c>
      <c r="CM64" s="403">
        <v>0</v>
      </c>
      <c r="CN64" s="403">
        <v>0</v>
      </c>
      <c r="CO64" s="403">
        <v>0</v>
      </c>
      <c r="CP64" s="403">
        <v>0</v>
      </c>
      <c r="CQ64" s="403">
        <v>0</v>
      </c>
      <c r="CR64" s="403">
        <v>0</v>
      </c>
      <c r="CS64" s="403">
        <v>0</v>
      </c>
      <c r="CT64" s="403">
        <f t="shared" si="15"/>
        <v>4</v>
      </c>
      <c r="DI64" s="343">
        <v>0</v>
      </c>
      <c r="DJ64" s="343" t="str">
        <v>Kompetansetiltak (grunn-, videre- og etterutdanning)</v>
      </c>
      <c r="DK64" s="343" t="str">
        <v>Annen internopplæring / korte etterutdanninger /kurs mv.</v>
      </c>
      <c r="DL64" s="343" t="str">
        <v>2.6d</v>
      </c>
      <c r="DM64" s="343" t="str">
        <v>Annet</v>
      </c>
      <c r="DN64" s="343">
        <v>0</v>
      </c>
      <c r="DO64" s="343">
        <v>0</v>
      </c>
      <c r="DP64" s="343">
        <v>0</v>
      </c>
      <c r="DQ64" s="343">
        <v>0</v>
      </c>
      <c r="DR64" s="343">
        <v>0</v>
      </c>
      <c r="DS64" s="343">
        <v>0</v>
      </c>
      <c r="DT64" s="343">
        <v>0</v>
      </c>
      <c r="DU64" s="343" t="str">
        <v/>
      </c>
      <c r="DV64" s="343">
        <v>5</v>
      </c>
    </row>
    <row r="65" spans="5:126" x14ac:dyDescent="0.35">
      <c r="E65" s="317">
        <v>0</v>
      </c>
      <c r="F65" s="317">
        <v>0</v>
      </c>
      <c r="G65" s="317" t="str">
        <v>2.4i</v>
      </c>
      <c r="H65" s="317" t="str">
        <v>Merknader
Nærmere om hvilken annen utdanning
Forsøk å skrive mindre enn 100 ord</v>
      </c>
      <c r="I65" s="312">
        <f>IF(H65='Kompetansetilskudd og BPA'!$E$12,4,IF(E65=0,IF(F65=0,IF(G65=0,FALSE,3),2),1))</f>
        <v>4</v>
      </c>
      <c r="J65" s="312" t="str">
        <f t="shared" si="1"/>
        <v>2.4i</v>
      </c>
      <c r="K65" s="312" t="str">
        <f t="shared" si="2"/>
        <v>Merknader
Nærmere om hvilken annen utdanning
Forsøk å skrive mindre enn 100 ord</v>
      </c>
      <c r="R65" s="385"/>
      <c r="S65" s="385"/>
      <c r="T65" s="385"/>
      <c r="U65" s="385"/>
      <c r="V65" s="385"/>
      <c r="W65" s="385"/>
      <c r="X65" s="385"/>
      <c r="Y65" s="385"/>
      <c r="Z65" s="385"/>
      <c r="AA65" s="385"/>
      <c r="AC65" s="322">
        <f t="shared" si="36"/>
        <v>94</v>
      </c>
      <c r="AD65" s="322" t="str">
        <f t="shared" si="37"/>
        <v/>
      </c>
      <c r="AE65" s="344">
        <v>0</v>
      </c>
      <c r="AF65" s="344" t="str">
        <v>3.</v>
      </c>
      <c r="AG65" s="344" t="str">
        <v>Opplæringstilskudd BPA (brukerstyrt personlig assistanse)</v>
      </c>
      <c r="AH65" s="344" t="str">
        <v/>
      </c>
      <c r="AI65" s="344" t="str">
        <v/>
      </c>
      <c r="AJ65" s="344" t="str">
        <v>3.</v>
      </c>
      <c r="AK65" s="344" t="str">
        <v/>
      </c>
      <c r="AL65" s="344" t="b">
        <v>0</v>
      </c>
      <c r="AM65" s="344" cm="1">
        <f t="array" ref="AM65">IF(AND(NOT($AC65=FALSE),NOT(AM$2=FALSE)),INDEX('Kompetansetilskudd og BPA'!$A$1:$R$148,$AC65,AM$2),"")</f>
        <v>0</v>
      </c>
      <c r="AN65" s="344" cm="1">
        <f t="array" ref="AN65">IF(AND(NOT($AC65=FALSE),NOT(AN$2=FALSE)),INDEX('Kompetansetilskudd og BPA'!$A$1:$R$148,$AC65,IF($AF65="3.",AN$4,AN$2)),"")</f>
        <v>0</v>
      </c>
      <c r="AO65" s="344" t="str" cm="1">
        <f t="array" ref="AO65">IF(AND(NOT($AC65=FALSE),NOT(AO$2=FALSE)),INDEX('Kompetansetilskudd og BPA'!$A$1:$R$148,$AC65,IF($AF65="3.",AO$4,AO$2)),"")</f>
        <v/>
      </c>
      <c r="AP65" s="344" cm="1">
        <f t="array" ref="AP65">IF(AND(NOT($AC65=FALSE),NOT(AP$2=FALSE)),INDEX('Kompetansetilskudd og BPA'!$A$1:$R$148,$AC65,IF($AF65="3.",AP$4,AP$2)),"")</f>
        <v>0</v>
      </c>
      <c r="AQ65" s="344" cm="1">
        <f t="array" ref="AQ65">IF(AND(NOT($AC65=FALSE),NOT(AQ$2=FALSE)),INDEX('Kompetansetilskudd og BPA'!$A$1:$R$148,$AC65,IF($AF65="3.",AQ$4,AQ$2)),"")</f>
        <v>0</v>
      </c>
      <c r="AR65" s="344" cm="1">
        <f t="array" ref="AR65">IF(AND(NOT($AC65=FALSE),NOT(AR$2=FALSE)),INDEX('Kompetansetilskudd og BPA'!$A$1:$R$148,$AC65,IF($AF65="3.",AR$4,AR$2)),"")</f>
        <v>0</v>
      </c>
      <c r="AS65" s="344" t="str" cm="1">
        <f t="array" ref="AS65">IF(AND(NOT($AC65=FALSE),NOT(AS$2=FALSE)),INDEX('Kompetansetilskudd og BPA'!$A$1:$R$148,$AC65,IF($AF65="3.",AS$4,AS$2)),"")</f>
        <v/>
      </c>
      <c r="AT65" s="344" cm="1">
        <f t="array" ref="AT65">IF(AND(NOT($AC65=FALSE),NOT(AT$2=FALSE)),INDEX('Kompetansetilskudd og BPA'!$A$1:$R$148,$AC65,IF($AF65="3.",AT$4,AT$2)),"")</f>
        <v>0</v>
      </c>
      <c r="AU65" s="344" cm="1">
        <f t="array" ref="AU65">IF(AND(NOT($AC65=FALSE),NOT(AU$2=FALSE)),INDEX('Kompetansetilskudd og BPA'!$A$1:$R$148,$AC65,IF($AF65="3.",AU$4,AU$2)),"")</f>
        <v>0</v>
      </c>
      <c r="AV65" s="344" t="str" cm="1">
        <f t="array" ref="AV65">IF(AND(NOT(AV$2=FALSE),NOT(AD65="")),INDEX('Kompetansetilskudd og BPA'!$A$1:$R$148,$AD65,AV$2),"")</f>
        <v/>
      </c>
      <c r="AW65" s="344">
        <v>1</v>
      </c>
      <c r="AX65" s="345">
        <v>0</v>
      </c>
      <c r="AY65" s="345" t="str">
        <v>Opplæringstilskudd BPA (brukerstyrt personlig assistanse)</v>
      </c>
      <c r="AZ65" s="345" t="str">
        <v/>
      </c>
      <c r="BA65" s="345" t="str">
        <v>3.</v>
      </c>
      <c r="BB65" s="345" t="str">
        <v/>
      </c>
      <c r="BC65" s="345">
        <v>0</v>
      </c>
      <c r="BD65" s="345">
        <v>0</v>
      </c>
      <c r="BE65" s="345">
        <v>0</v>
      </c>
      <c r="BF65" s="345">
        <v>0</v>
      </c>
      <c r="BG65" s="345">
        <v>0</v>
      </c>
      <c r="BH65" s="345">
        <v>0</v>
      </c>
      <c r="BI65" s="345">
        <v>0</v>
      </c>
      <c r="BJ65" s="345" t="str">
        <v/>
      </c>
      <c r="BK65" s="345">
        <v>1</v>
      </c>
      <c r="BL65" s="345"/>
      <c r="BM65" s="345"/>
      <c r="BN65" s="345"/>
      <c r="BO65" s="376" t="b">
        <f t="shared" si="39"/>
        <v>1</v>
      </c>
      <c r="BQ65" s="390"/>
      <c r="BR65" s="390">
        <v>0</v>
      </c>
      <c r="BS65" s="390">
        <v>0</v>
      </c>
      <c r="BT65" s="390"/>
      <c r="BU65" s="390"/>
      <c r="BV65" s="390"/>
      <c r="BW65" s="390"/>
      <c r="BX65" s="390"/>
      <c r="BY65" s="390"/>
      <c r="BZ65" s="390"/>
      <c r="CA65" s="390">
        <v>0</v>
      </c>
      <c r="CB65" s="394" t="b">
        <f t="shared" si="28"/>
        <v>0</v>
      </c>
      <c r="CC65" s="394" t="b">
        <f t="shared" si="29"/>
        <v>1</v>
      </c>
      <c r="CD65" s="376" t="b">
        <f t="shared" si="20"/>
        <v>1</v>
      </c>
      <c r="CE65" s="394" t="b">
        <f t="shared" si="33"/>
        <v>0</v>
      </c>
      <c r="CF65" s="394">
        <f t="shared" si="34"/>
        <v>4</v>
      </c>
      <c r="CG65" s="405">
        <f>'Forside og oppsummering'!$E$23</f>
        <v>0</v>
      </c>
      <c r="CH65" s="349" t="s">
        <v>218</v>
      </c>
      <c r="CI65" s="405" t="str">
        <f t="shared" si="30"/>
        <v>Alternative inntekter for innovasjonsprosjekt</v>
      </c>
      <c r="CJ65" s="405">
        <f t="shared" si="31"/>
        <v>0</v>
      </c>
      <c r="CK65" s="405">
        <f t="shared" si="32"/>
        <v>0</v>
      </c>
      <c r="CL65" s="403">
        <v>0</v>
      </c>
      <c r="CM65" s="403">
        <v>0</v>
      </c>
      <c r="CN65" s="403">
        <v>0</v>
      </c>
      <c r="CO65" s="403">
        <v>0</v>
      </c>
      <c r="CP65" s="403">
        <v>0</v>
      </c>
      <c r="CQ65" s="403">
        <v>0</v>
      </c>
      <c r="CR65" s="403">
        <v>0</v>
      </c>
      <c r="CS65" s="403">
        <v>0</v>
      </c>
      <c r="CT65" s="403">
        <f t="shared" si="15"/>
        <v>4</v>
      </c>
      <c r="DI65" s="343">
        <v>0</v>
      </c>
      <c r="DJ65" s="343" t="str">
        <v>Opplæringstilskudd BPA (brukerstyrt personlig assistanse)</v>
      </c>
      <c r="DK65" s="343" t="str">
        <v/>
      </c>
      <c r="DL65" s="343" t="str">
        <v>3.</v>
      </c>
      <c r="DM65" s="343" t="str">
        <v/>
      </c>
      <c r="DN65" s="343">
        <v>0</v>
      </c>
      <c r="DO65" s="343">
        <v>0</v>
      </c>
      <c r="DP65" s="343">
        <v>0</v>
      </c>
      <c r="DQ65" s="343">
        <v>0</v>
      </c>
      <c r="DR65" s="343">
        <v>0</v>
      </c>
      <c r="DS65" s="343">
        <v>0</v>
      </c>
      <c r="DT65" s="343">
        <v>0</v>
      </c>
      <c r="DU65" s="343" t="str">
        <v/>
      </c>
      <c r="DV65" s="343">
        <v>1</v>
      </c>
    </row>
    <row r="66" spans="5:126" x14ac:dyDescent="0.35">
      <c r="E66" s="317">
        <v>0</v>
      </c>
      <c r="F66" s="317">
        <v>0</v>
      </c>
      <c r="G66" s="317">
        <v>0</v>
      </c>
      <c r="H66" s="317">
        <v>0</v>
      </c>
      <c r="I66" s="312" t="b">
        <f>IF(H66='Kompetansetilskudd og BPA'!$E$12,4,IF(E66=0,IF(F66=0,IF(G66=0,FALSE,3),2),1))</f>
        <v>0</v>
      </c>
      <c r="J66" s="312" t="b">
        <f t="shared" si="1"/>
        <v>0</v>
      </c>
      <c r="K66" s="312" t="b">
        <f t="shared" si="2"/>
        <v>0</v>
      </c>
      <c r="R66" s="385"/>
      <c r="S66" s="385"/>
      <c r="T66" s="385"/>
      <c r="U66" s="385"/>
      <c r="V66" s="385"/>
      <c r="W66" s="385"/>
      <c r="X66" s="385"/>
      <c r="Y66" s="385"/>
      <c r="Z66" s="385"/>
      <c r="AA66" s="385"/>
      <c r="AC66" s="322">
        <f t="shared" si="36"/>
        <v>99</v>
      </c>
      <c r="AD66" s="322" t="str">
        <f t="shared" si="37"/>
        <v/>
      </c>
      <c r="AE66" s="344">
        <v>0</v>
      </c>
      <c r="AF66" s="344" t="str">
        <v>3.</v>
      </c>
      <c r="AG66" s="344" t="str">
        <v>Opplæringstilskudd BPA (brukerstyrt personlig assistanse)</v>
      </c>
      <c r="AH66" s="344" t="str">
        <v/>
      </c>
      <c r="AI66" s="344" t="str">
        <v/>
      </c>
      <c r="AJ66" s="344" t="str">
        <v>3.1.</v>
      </c>
      <c r="AK66" s="344" t="str">
        <v xml:space="preserve">Arbeidsledere </v>
      </c>
      <c r="AL66" s="344" t="b">
        <v>0</v>
      </c>
      <c r="AM66" s="344" cm="1">
        <f t="array" ref="AM66">IF(AND(NOT($AC66=FALSE),NOT(AM$2=FALSE)),INDEX('Kompetansetilskudd og BPA'!$A$1:$R$148,$AC66,AM$2),"")</f>
        <v>0</v>
      </c>
      <c r="AN66" s="344" cm="1">
        <f t="array" ref="AN66">IF(AND(NOT($AC66=FALSE),NOT(AN$2=FALSE)),INDEX('Kompetansetilskudd og BPA'!$A$1:$R$148,$AC66,IF($AF66="3.",AN$4,AN$2)),"")</f>
        <v>0</v>
      </c>
      <c r="AO66" s="344" t="str" cm="1">
        <f t="array" ref="AO66">IF(AND(NOT($AC66=FALSE),NOT(AO$2=FALSE)),INDEX('Kompetansetilskudd og BPA'!$A$1:$R$148,$AC66,IF($AF66="3.",AO$4,AO$2)),"")</f>
        <v/>
      </c>
      <c r="AP66" s="344" cm="1">
        <f t="array" ref="AP66">IF(AND(NOT($AC66=FALSE),NOT(AP$2=FALSE)),INDEX('Kompetansetilskudd og BPA'!$A$1:$R$148,$AC66,IF($AF66="3.",AP$4,AP$2)),"")</f>
        <v>0</v>
      </c>
      <c r="AQ66" s="344" cm="1">
        <f t="array" ref="AQ66">IF(AND(NOT($AC66=FALSE),NOT(AQ$2=FALSE)),INDEX('Kompetansetilskudd og BPA'!$A$1:$R$148,$AC66,IF($AF66="3.",AQ$4,AQ$2)),"")</f>
        <v>0</v>
      </c>
      <c r="AR66" s="344" cm="1">
        <f t="array" ref="AR66">IF(AND(NOT($AC66=FALSE),NOT(AR$2=FALSE)),INDEX('Kompetansetilskudd og BPA'!$A$1:$R$148,$AC66,IF($AF66="3.",AR$4,AR$2)),"")</f>
        <v>0</v>
      </c>
      <c r="AS66" s="344" t="str" cm="1">
        <f t="array" ref="AS66">IF(AND(NOT($AC66=FALSE),NOT(AS$2=FALSE)),INDEX('Kompetansetilskudd og BPA'!$A$1:$R$148,$AC66,IF($AF66="3.",AS$4,AS$2)),"")</f>
        <v/>
      </c>
      <c r="AT66" s="344" cm="1">
        <f t="array" ref="AT66">IF(AND(NOT($AC66=FALSE),NOT(AT$2=FALSE)),INDEX('Kompetansetilskudd og BPA'!$A$1:$R$148,$AC66,IF($AF66="3.",AT$4,AT$2)),"")</f>
        <v>0</v>
      </c>
      <c r="AU66" s="344" cm="1">
        <f t="array" ref="AU66">IF(AND(NOT($AC66=FALSE),NOT(AU$2=FALSE)),INDEX('Kompetansetilskudd og BPA'!$A$1:$R$148,$AC66,IF($AF66="3.",AU$4,AU$2)),"")</f>
        <v>0</v>
      </c>
      <c r="AV66" s="344" t="str" cm="1">
        <f t="array" ref="AV66">IF(AND(NOT(AV$2=FALSE),NOT(AD66="")),INDEX('Kompetansetilskudd og BPA'!$A$1:$R$148,$AD66,AV$2),"")</f>
        <v/>
      </c>
      <c r="AW66" s="344">
        <v>3</v>
      </c>
      <c r="AX66" s="345">
        <v>0</v>
      </c>
      <c r="AY66" s="345" t="str">
        <v>Opplæringstilskudd BPA (brukerstyrt personlig assistanse)</v>
      </c>
      <c r="AZ66" s="345" t="str">
        <v/>
      </c>
      <c r="BA66" s="345" t="str">
        <v>3.1.</v>
      </c>
      <c r="BB66" s="345" t="str">
        <v xml:space="preserve">Arbeidsledere </v>
      </c>
      <c r="BC66" s="345">
        <v>0</v>
      </c>
      <c r="BD66" s="345">
        <v>0</v>
      </c>
      <c r="BE66" s="345">
        <v>0</v>
      </c>
      <c r="BF66" s="345">
        <v>0</v>
      </c>
      <c r="BG66" s="345">
        <v>0</v>
      </c>
      <c r="BH66" s="345">
        <v>0</v>
      </c>
      <c r="BI66" s="345">
        <v>0</v>
      </c>
      <c r="BJ66" s="345" t="str">
        <v/>
      </c>
      <c r="BK66" s="345">
        <v>3</v>
      </c>
      <c r="BL66" s="345"/>
      <c r="BM66" s="345"/>
      <c r="BN66" s="345"/>
      <c r="BO66" s="376" t="b">
        <f t="shared" si="39"/>
        <v>1</v>
      </c>
      <c r="BQ66" s="390"/>
      <c r="BR66" s="390" t="str">
        <v>Inntekter fra andre kilder (Hvis aktuelt)</v>
      </c>
      <c r="BS66" s="390">
        <v>0</v>
      </c>
      <c r="BT66" s="390"/>
      <c r="BU66" s="390"/>
      <c r="BV66" s="390"/>
      <c r="BW66" s="390"/>
      <c r="BX66" s="390"/>
      <c r="BY66" s="390"/>
      <c r="BZ66" s="390"/>
      <c r="CA66" s="390">
        <v>0</v>
      </c>
      <c r="CB66" s="394" t="b">
        <f t="shared" si="28"/>
        <v>0</v>
      </c>
      <c r="CC66" s="394" t="b">
        <f t="shared" si="29"/>
        <v>1</v>
      </c>
      <c r="CD66" s="376" t="b">
        <f t="shared" si="20"/>
        <v>1</v>
      </c>
      <c r="CE66" s="394" t="b">
        <f t="shared" si="33"/>
        <v>0</v>
      </c>
      <c r="CF66" s="394">
        <f t="shared" si="34"/>
        <v>4</v>
      </c>
      <c r="CG66" s="405">
        <f>'Forside og oppsummering'!$E$23</f>
        <v>0</v>
      </c>
      <c r="CH66" s="349" t="s">
        <v>218</v>
      </c>
      <c r="CI66" s="405" t="str">
        <f t="shared" si="30"/>
        <v>Alternative inntekter for innovasjonsprosjekt</v>
      </c>
      <c r="CJ66" s="405" t="str">
        <f t="shared" si="31"/>
        <v>Inntekter fra andre kilder (Hvis aktuelt)</v>
      </c>
      <c r="CK66" s="405">
        <f t="shared" si="32"/>
        <v>0</v>
      </c>
      <c r="CL66" s="403">
        <v>0</v>
      </c>
      <c r="CM66" s="403">
        <v>0</v>
      </c>
      <c r="CN66" s="403">
        <v>0</v>
      </c>
      <c r="CO66" s="403">
        <v>0</v>
      </c>
      <c r="CP66" s="403">
        <v>0</v>
      </c>
      <c r="CQ66" s="403">
        <v>0</v>
      </c>
      <c r="CR66" s="403">
        <v>0</v>
      </c>
      <c r="CS66" s="403">
        <v>0</v>
      </c>
      <c r="CT66" s="403">
        <f t="shared" si="15"/>
        <v>4</v>
      </c>
      <c r="DI66" s="343">
        <v>0</v>
      </c>
      <c r="DJ66" s="343" t="str">
        <v>Opplæringstilskudd BPA (brukerstyrt personlig assistanse)</v>
      </c>
      <c r="DK66" s="343" t="str">
        <v/>
      </c>
      <c r="DL66" s="343" t="str">
        <v>3.1.</v>
      </c>
      <c r="DM66" s="343" t="str">
        <v xml:space="preserve">Arbeidsledere </v>
      </c>
      <c r="DN66" s="343">
        <v>0</v>
      </c>
      <c r="DO66" s="343">
        <v>0</v>
      </c>
      <c r="DP66" s="343">
        <v>0</v>
      </c>
      <c r="DQ66" s="343">
        <v>0</v>
      </c>
      <c r="DR66" s="343">
        <v>0</v>
      </c>
      <c r="DS66" s="343">
        <v>0</v>
      </c>
      <c r="DT66" s="343">
        <v>0</v>
      </c>
      <c r="DU66" s="343" t="str">
        <v/>
      </c>
      <c r="DV66" s="343">
        <v>3</v>
      </c>
    </row>
    <row r="67" spans="5:126" x14ac:dyDescent="0.35">
      <c r="E67" s="317">
        <v>0</v>
      </c>
      <c r="F67" s="317" t="str">
        <v>2.5.</v>
      </c>
      <c r="G67" s="317" t="str">
        <v>ABC-opplæring</v>
      </c>
      <c r="H67" s="317">
        <v>0</v>
      </c>
      <c r="I67" s="312">
        <f>IF(H67='Kompetansetilskudd og BPA'!$E$12,4,IF(E67=0,IF(F67=0,IF(G67=0,FALSE,3),2),1))</f>
        <v>2</v>
      </c>
      <c r="J67" s="312" t="str">
        <f t="shared" si="1"/>
        <v>2.5.</v>
      </c>
      <c r="K67" s="312" t="str">
        <f t="shared" si="2"/>
        <v>ABC-opplæring</v>
      </c>
      <c r="R67" s="385"/>
      <c r="S67" s="385"/>
      <c r="T67" s="385"/>
      <c r="U67" s="385"/>
      <c r="V67" s="385"/>
      <c r="W67" s="385"/>
      <c r="X67" s="385"/>
      <c r="Y67" s="385"/>
      <c r="Z67" s="385"/>
      <c r="AA67" s="385"/>
      <c r="AC67" s="322">
        <f t="shared" si="36"/>
        <v>100</v>
      </c>
      <c r="AD67" s="322" t="str">
        <f t="shared" si="37"/>
        <v/>
      </c>
      <c r="AE67" s="344">
        <v>0</v>
      </c>
      <c r="AF67" s="344" t="str">
        <v>3.</v>
      </c>
      <c r="AG67" s="344" t="str">
        <v>Opplæringstilskudd BPA (brukerstyrt personlig assistanse)</v>
      </c>
      <c r="AH67" s="344" t="str">
        <v/>
      </c>
      <c r="AI67" s="344" t="str">
        <v/>
      </c>
      <c r="AJ67" s="344" t="str">
        <v>3.2.</v>
      </c>
      <c r="AK67" s="344" t="str">
        <v xml:space="preserve">Saksbehandlere </v>
      </c>
      <c r="AL67" s="344" t="b">
        <v>0</v>
      </c>
      <c r="AM67" s="344" cm="1">
        <f t="array" ref="AM67">IF(AND(NOT($AC67=FALSE),NOT(AM$2=FALSE)),INDEX('Kompetansetilskudd og BPA'!$A$1:$R$148,$AC67,AM$2),"")</f>
        <v>0</v>
      </c>
      <c r="AN67" s="344" cm="1">
        <f t="array" ref="AN67">IF(AND(NOT($AC67=FALSE),NOT(AN$2=FALSE)),INDEX('Kompetansetilskudd og BPA'!$A$1:$R$148,$AC67,IF($AF67="3.",AN$4,AN$2)),"")</f>
        <v>0</v>
      </c>
      <c r="AO67" s="344" t="str" cm="1">
        <f t="array" ref="AO67">IF(AND(NOT($AC67=FALSE),NOT(AO$2=FALSE)),INDEX('Kompetansetilskudd og BPA'!$A$1:$R$148,$AC67,IF($AF67="3.",AO$4,AO$2)),"")</f>
        <v/>
      </c>
      <c r="AP67" s="344" cm="1">
        <f t="array" ref="AP67">IF(AND(NOT($AC67=FALSE),NOT(AP$2=FALSE)),INDEX('Kompetansetilskudd og BPA'!$A$1:$R$148,$AC67,IF($AF67="3.",AP$4,AP$2)),"")</f>
        <v>0</v>
      </c>
      <c r="AQ67" s="344" cm="1">
        <f t="array" ref="AQ67">IF(AND(NOT($AC67=FALSE),NOT(AQ$2=FALSE)),INDEX('Kompetansetilskudd og BPA'!$A$1:$R$148,$AC67,IF($AF67="3.",AQ$4,AQ$2)),"")</f>
        <v>0</v>
      </c>
      <c r="AR67" s="344" cm="1">
        <f t="array" ref="AR67">IF(AND(NOT($AC67=FALSE),NOT(AR$2=FALSE)),INDEX('Kompetansetilskudd og BPA'!$A$1:$R$148,$AC67,IF($AF67="3.",AR$4,AR$2)),"")</f>
        <v>0</v>
      </c>
      <c r="AS67" s="344" t="str" cm="1">
        <f t="array" ref="AS67">IF(AND(NOT($AC67=FALSE),NOT(AS$2=FALSE)),INDEX('Kompetansetilskudd og BPA'!$A$1:$R$148,$AC67,IF($AF67="3.",AS$4,AS$2)),"")</f>
        <v/>
      </c>
      <c r="AT67" s="344" cm="1">
        <f t="array" ref="AT67">IF(AND(NOT($AC67=FALSE),NOT(AT$2=FALSE)),INDEX('Kompetansetilskudd og BPA'!$A$1:$R$148,$AC67,IF($AF67="3.",AT$4,AT$2)),"")</f>
        <v>0</v>
      </c>
      <c r="AU67" s="344" cm="1">
        <f t="array" ref="AU67">IF(AND(NOT($AC67=FALSE),NOT(AU$2=FALSE)),INDEX('Kompetansetilskudd og BPA'!$A$1:$R$148,$AC67,IF($AF67="3.",AU$4,AU$2)),"")</f>
        <v>0</v>
      </c>
      <c r="AV67" s="344" t="str" cm="1">
        <f t="array" ref="AV67">IF(AND(NOT(AV$2=FALSE),NOT(AD67="")),INDEX('Kompetansetilskudd og BPA'!$A$1:$R$148,$AD67,AV$2),"")</f>
        <v/>
      </c>
      <c r="AW67" s="344">
        <v>3</v>
      </c>
      <c r="AX67" s="345">
        <v>0</v>
      </c>
      <c r="AY67" s="345" t="str">
        <v>Opplæringstilskudd BPA (brukerstyrt personlig assistanse)</v>
      </c>
      <c r="AZ67" s="345" t="str">
        <v/>
      </c>
      <c r="BA67" s="345" t="str">
        <v>3.2.</v>
      </c>
      <c r="BB67" s="345" t="str">
        <v xml:space="preserve">Saksbehandlere </v>
      </c>
      <c r="BC67" s="345">
        <v>0</v>
      </c>
      <c r="BD67" s="345">
        <v>0</v>
      </c>
      <c r="BE67" s="345">
        <v>0</v>
      </c>
      <c r="BF67" s="345">
        <v>0</v>
      </c>
      <c r="BG67" s="345">
        <v>0</v>
      </c>
      <c r="BH67" s="345">
        <v>0</v>
      </c>
      <c r="BI67" s="345">
        <v>0</v>
      </c>
      <c r="BJ67" s="345" t="str">
        <v/>
      </c>
      <c r="BK67" s="345">
        <v>3</v>
      </c>
      <c r="BL67" s="345"/>
      <c r="BM67" s="345"/>
      <c r="BN67" s="345"/>
      <c r="BO67" s="376" t="b">
        <f t="shared" si="39"/>
        <v>1</v>
      </c>
      <c r="BQ67" s="390"/>
      <c r="BR67" s="390" t="str">
        <v>P1.6c</v>
      </c>
      <c r="BS67" s="390" t="str">
        <v>Bekreftet beløp fra andre inntektskilder</v>
      </c>
      <c r="BT67" s="390"/>
      <c r="BU67" s="390"/>
      <c r="BV67" s="390"/>
      <c r="BW67" s="390"/>
      <c r="BX67" s="390"/>
      <c r="BY67" s="390"/>
      <c r="BZ67" s="390"/>
      <c r="CA67" s="390">
        <v>0</v>
      </c>
      <c r="CB67" s="394" t="b">
        <f t="shared" si="28"/>
        <v>0</v>
      </c>
      <c r="CC67" s="394" t="b">
        <f t="shared" si="29"/>
        <v>0</v>
      </c>
      <c r="CD67" s="376" t="b">
        <f t="shared" si="20"/>
        <v>1</v>
      </c>
      <c r="CE67" s="394" t="b">
        <f t="shared" si="33"/>
        <v>0</v>
      </c>
      <c r="CF67" s="394">
        <f t="shared" si="34"/>
        <v>4</v>
      </c>
      <c r="CG67" s="405">
        <f>'Forside og oppsummering'!$E$23</f>
        <v>0</v>
      </c>
      <c r="CH67" s="349" t="s">
        <v>218</v>
      </c>
      <c r="CI67" s="405" t="str">
        <f t="shared" si="30"/>
        <v>Alternative inntekter for innovasjonsprosjekt</v>
      </c>
      <c r="CJ67" s="405" t="str">
        <f t="shared" si="31"/>
        <v>P1.6c</v>
      </c>
      <c r="CK67" s="405" t="str">
        <f t="shared" si="32"/>
        <v>Bekreftet beløp fra andre inntektskilder</v>
      </c>
      <c r="CL67" s="403">
        <v>0</v>
      </c>
      <c r="CM67" s="403">
        <v>0</v>
      </c>
      <c r="CN67" s="403">
        <v>0</v>
      </c>
      <c r="CO67" s="403">
        <v>0</v>
      </c>
      <c r="CP67" s="403">
        <v>0</v>
      </c>
      <c r="CQ67" s="403">
        <v>0</v>
      </c>
      <c r="CR67" s="403">
        <v>0</v>
      </c>
      <c r="CS67" s="403">
        <v>0</v>
      </c>
      <c r="CT67" s="403">
        <f t="shared" si="15"/>
        <v>4</v>
      </c>
      <c r="DI67" s="343">
        <v>0</v>
      </c>
      <c r="DJ67" s="343" t="str">
        <v>Opplæringstilskudd BPA (brukerstyrt personlig assistanse)</v>
      </c>
      <c r="DK67" s="343" t="str">
        <v/>
      </c>
      <c r="DL67" s="343" t="str">
        <v>3.2.</v>
      </c>
      <c r="DM67" s="343" t="str">
        <v xml:space="preserve">Saksbehandlere </v>
      </c>
      <c r="DN67" s="343">
        <v>0</v>
      </c>
      <c r="DO67" s="343">
        <v>0</v>
      </c>
      <c r="DP67" s="343">
        <v>0</v>
      </c>
      <c r="DQ67" s="343">
        <v>0</v>
      </c>
      <c r="DR67" s="343">
        <v>0</v>
      </c>
      <c r="DS67" s="343">
        <v>0</v>
      </c>
      <c r="DT67" s="343">
        <v>0</v>
      </c>
      <c r="DU67" s="343" t="str">
        <v/>
      </c>
      <c r="DV67" s="343">
        <v>3</v>
      </c>
    </row>
    <row r="68" spans="5:126" x14ac:dyDescent="0.35">
      <c r="E68" s="317">
        <v>0</v>
      </c>
      <c r="F68" s="317">
        <v>0</v>
      </c>
      <c r="G68" s="317">
        <v>0</v>
      </c>
      <c r="H68" s="317">
        <v>0</v>
      </c>
      <c r="I68" s="312" t="b">
        <f>IF(H68='Kompetansetilskudd og BPA'!$E$12,4,IF(E68=0,IF(F68=0,IF(G68=0,FALSE,3),2),1))</f>
        <v>0</v>
      </c>
      <c r="J68" s="312" t="b">
        <f t="shared" si="1"/>
        <v>0</v>
      </c>
      <c r="K68" s="312" t="b">
        <f t="shared" si="2"/>
        <v>0</v>
      </c>
      <c r="R68" s="385"/>
      <c r="S68" s="385"/>
      <c r="T68" s="385"/>
      <c r="U68" s="385"/>
      <c r="V68" s="385"/>
      <c r="W68" s="385"/>
      <c r="X68" s="385"/>
      <c r="Y68" s="385"/>
      <c r="Z68" s="385"/>
      <c r="AA68" s="385"/>
      <c r="AC68" s="322">
        <f t="shared" si="36"/>
        <v>101</v>
      </c>
      <c r="AD68" s="322" t="str">
        <f t="shared" si="37"/>
        <v/>
      </c>
      <c r="AE68" s="344">
        <v>0</v>
      </c>
      <c r="AF68" s="344" t="str">
        <v>3.</v>
      </c>
      <c r="AG68" s="344" t="str">
        <v>Opplæringstilskudd BPA (brukerstyrt personlig assistanse)</v>
      </c>
      <c r="AH68" s="344" t="str">
        <v/>
      </c>
      <c r="AI68" s="344" t="str">
        <v/>
      </c>
      <c r="AJ68" s="344" t="str">
        <v>3.3.</v>
      </c>
      <c r="AK68" s="344" t="str">
        <v xml:space="preserve">Assistenter </v>
      </c>
      <c r="AL68" s="344" t="b">
        <v>0</v>
      </c>
      <c r="AM68" s="344" cm="1">
        <f t="array" ref="AM68">IF(AND(NOT($AC68=FALSE),NOT(AM$2=FALSE)),INDEX('Kompetansetilskudd og BPA'!$A$1:$R$148,$AC68,AM$2),"")</f>
        <v>0</v>
      </c>
      <c r="AN68" s="344" cm="1">
        <f t="array" ref="AN68">IF(AND(NOT($AC68=FALSE),NOT(AN$2=FALSE)),INDEX('Kompetansetilskudd og BPA'!$A$1:$R$148,$AC68,IF($AF68="3.",AN$4,AN$2)),"")</f>
        <v>0</v>
      </c>
      <c r="AO68" s="344" t="str" cm="1">
        <f t="array" ref="AO68">IF(AND(NOT($AC68=FALSE),NOT(AO$2=FALSE)),INDEX('Kompetansetilskudd og BPA'!$A$1:$R$148,$AC68,IF($AF68="3.",AO$4,AO$2)),"")</f>
        <v/>
      </c>
      <c r="AP68" s="344" cm="1">
        <f t="array" ref="AP68">IF(AND(NOT($AC68=FALSE),NOT(AP$2=FALSE)),INDEX('Kompetansetilskudd og BPA'!$A$1:$R$148,$AC68,IF($AF68="3.",AP$4,AP$2)),"")</f>
        <v>0</v>
      </c>
      <c r="AQ68" s="344" cm="1">
        <f t="array" ref="AQ68">IF(AND(NOT($AC68=FALSE),NOT(AQ$2=FALSE)),INDEX('Kompetansetilskudd og BPA'!$A$1:$R$148,$AC68,IF($AF68="3.",AQ$4,AQ$2)),"")</f>
        <v>0</v>
      </c>
      <c r="AR68" s="344" cm="1">
        <f t="array" ref="AR68">IF(AND(NOT($AC68=FALSE),NOT(AR$2=FALSE)),INDEX('Kompetansetilskudd og BPA'!$A$1:$R$148,$AC68,IF($AF68="3.",AR$4,AR$2)),"")</f>
        <v>0</v>
      </c>
      <c r="AS68" s="344" t="str" cm="1">
        <f t="array" ref="AS68">IF(AND(NOT($AC68=FALSE),NOT(AS$2=FALSE)),INDEX('Kompetansetilskudd og BPA'!$A$1:$R$148,$AC68,IF($AF68="3.",AS$4,AS$2)),"")</f>
        <v/>
      </c>
      <c r="AT68" s="344" cm="1">
        <f t="array" ref="AT68">IF(AND(NOT($AC68=FALSE),NOT(AT$2=FALSE)),INDEX('Kompetansetilskudd og BPA'!$A$1:$R$148,$AC68,IF($AF68="3.",AT$4,AT$2)),"")</f>
        <v>0</v>
      </c>
      <c r="AU68" s="344" cm="1">
        <f t="array" ref="AU68">IF(AND(NOT($AC68=FALSE),NOT(AU$2=FALSE)),INDEX('Kompetansetilskudd og BPA'!$A$1:$R$148,$AC68,IF($AF68="3.",AU$4,AU$2)),"")</f>
        <v>0</v>
      </c>
      <c r="AV68" s="344" t="str" cm="1">
        <f t="array" ref="AV68">IF(AND(NOT(AV$2=FALSE),NOT(AD68="")),INDEX('Kompetansetilskudd og BPA'!$A$1:$R$148,$AD68,AV$2),"")</f>
        <v/>
      </c>
      <c r="AW68" s="344">
        <v>3</v>
      </c>
      <c r="AX68" s="345">
        <v>0</v>
      </c>
      <c r="AY68" s="345" t="str">
        <v>Opplæringstilskudd BPA (brukerstyrt personlig assistanse)</v>
      </c>
      <c r="AZ68" s="345" t="str">
        <v/>
      </c>
      <c r="BA68" s="345" t="str">
        <v>3.3.</v>
      </c>
      <c r="BB68" s="345" t="str">
        <v xml:space="preserve">Assistenter </v>
      </c>
      <c r="BC68" s="345">
        <v>0</v>
      </c>
      <c r="BD68" s="345">
        <v>0</v>
      </c>
      <c r="BE68" s="345">
        <v>0</v>
      </c>
      <c r="BF68" s="345">
        <v>0</v>
      </c>
      <c r="BG68" s="345">
        <v>0</v>
      </c>
      <c r="BH68" s="345">
        <v>0</v>
      </c>
      <c r="BI68" s="345">
        <v>0</v>
      </c>
      <c r="BJ68" s="345" t="str">
        <v/>
      </c>
      <c r="BK68" s="345">
        <v>3</v>
      </c>
      <c r="BL68" s="345"/>
      <c r="BM68" s="345"/>
      <c r="BN68" s="345"/>
      <c r="BO68" s="376" t="b">
        <f t="shared" si="39"/>
        <v>1</v>
      </c>
      <c r="BQ68" s="390"/>
      <c r="BR68" s="390" t="str">
        <v>P1.6d</v>
      </c>
      <c r="BS68" s="390" t="str">
        <v>Beløp dere har søkt om fra andre inntektskilder (Der det er uavklart hvorvidt søknaden blir innvilget eller avslått)</v>
      </c>
      <c r="BT68" s="390"/>
      <c r="BU68" s="390"/>
      <c r="BV68" s="390"/>
      <c r="BW68" s="390"/>
      <c r="BX68" s="390"/>
      <c r="BY68" s="390"/>
      <c r="BZ68" s="390"/>
      <c r="CA68" s="390">
        <v>0</v>
      </c>
      <c r="CB68" s="394" t="b">
        <f t="shared" si="28"/>
        <v>0</v>
      </c>
      <c r="CC68" s="394" t="b">
        <f t="shared" si="29"/>
        <v>0</v>
      </c>
      <c r="CD68" s="376" t="b">
        <f t="shared" si="20"/>
        <v>1</v>
      </c>
      <c r="CE68" s="394" t="b">
        <f t="shared" si="33"/>
        <v>0</v>
      </c>
      <c r="CF68" s="394">
        <f t="shared" si="34"/>
        <v>4</v>
      </c>
      <c r="CG68" s="405">
        <f>'Forside og oppsummering'!$E$23</f>
        <v>0</v>
      </c>
      <c r="CH68" s="349" t="s">
        <v>218</v>
      </c>
      <c r="CI68" s="405" t="str">
        <f t="shared" si="30"/>
        <v>Alternative inntekter for innovasjonsprosjekt</v>
      </c>
      <c r="CJ68" s="405" t="str">
        <f t="shared" si="31"/>
        <v>P1.6d</v>
      </c>
      <c r="CK68" s="405" t="str">
        <f t="shared" si="32"/>
        <v>Beløp dere har søkt om fra andre inntektskilder (Der det er uavklart hvorvidt søknaden blir innvilget eller avslått)</v>
      </c>
      <c r="CL68" s="403">
        <v>0</v>
      </c>
      <c r="CM68" s="403">
        <v>0</v>
      </c>
      <c r="CN68" s="403">
        <v>0</v>
      </c>
      <c r="CO68" s="403">
        <v>0</v>
      </c>
      <c r="CP68" s="403">
        <v>0</v>
      </c>
      <c r="CQ68" s="403">
        <v>0</v>
      </c>
      <c r="CR68" s="403">
        <v>0</v>
      </c>
      <c r="CS68" s="403">
        <v>0</v>
      </c>
      <c r="CT68" s="403">
        <f t="shared" si="15"/>
        <v>4</v>
      </c>
      <c r="DI68" s="343">
        <v>0</v>
      </c>
      <c r="DJ68" s="343" t="str">
        <v>Opplæringstilskudd BPA (brukerstyrt personlig assistanse)</v>
      </c>
      <c r="DK68" s="343" t="str">
        <v/>
      </c>
      <c r="DL68" s="343" t="str">
        <v>3.3.</v>
      </c>
      <c r="DM68" s="343" t="str">
        <v xml:space="preserve">Assistenter </v>
      </c>
      <c r="DN68" s="343">
        <v>0</v>
      </c>
      <c r="DO68" s="343">
        <v>0</v>
      </c>
      <c r="DP68" s="343">
        <v>0</v>
      </c>
      <c r="DQ68" s="343">
        <v>0</v>
      </c>
      <c r="DR68" s="343">
        <v>0</v>
      </c>
      <c r="DS68" s="343">
        <v>0</v>
      </c>
      <c r="DT68" s="343">
        <v>0</v>
      </c>
      <c r="DU68" s="343" t="str">
        <v/>
      </c>
      <c r="DV68" s="343">
        <v>3</v>
      </c>
    </row>
    <row r="69" spans="5:126" x14ac:dyDescent="0.35">
      <c r="E69" s="317">
        <v>0</v>
      </c>
      <c r="F69" s="317">
        <v>0</v>
      </c>
      <c r="G69" s="317">
        <v>0</v>
      </c>
      <c r="H69" s="317">
        <v>0</v>
      </c>
      <c r="I69" s="312" t="b">
        <f>IF(H69='Kompetansetilskudd og BPA'!$E$12,4,IF(E69=0,IF(F69=0,IF(G69=0,FALSE,3),2),1))</f>
        <v>0</v>
      </c>
      <c r="J69" s="312" t="b">
        <f t="shared" ref="J69:J132" si="40">IF(I69=1,E69,IF(I69=2,F69,IF(I69=3,G69,IF(I69=4,G69))))</f>
        <v>0</v>
      </c>
      <c r="K69" s="312" t="b">
        <f t="shared" ref="K69:K132" si="41">IF(I69=1,F69,IF(I69=2,G69,IF(I69=3,H69,IF(I69=4,H69))))</f>
        <v>0</v>
      </c>
      <c r="R69" s="385"/>
      <c r="S69" s="385"/>
      <c r="T69" s="385"/>
      <c r="U69" s="385"/>
      <c r="V69" s="385"/>
      <c r="W69" s="385"/>
      <c r="X69" s="385"/>
      <c r="Y69" s="385"/>
      <c r="Z69" s="385"/>
      <c r="AA69" s="385"/>
      <c r="AC69" s="322" t="e">
        <f t="shared" si="36"/>
        <v>#N/A</v>
      </c>
      <c r="AD69" s="322" t="str">
        <f t="shared" si="37"/>
        <v/>
      </c>
      <c r="AE69" s="344">
        <v>0</v>
      </c>
      <c r="AF69" s="344" t="str">
        <v>3.</v>
      </c>
      <c r="AG69" s="344" t="str">
        <v>Opplæringstilskudd BPA (brukerstyrt personlig assistanse)</v>
      </c>
      <c r="AH69" s="344" t="str">
        <v/>
      </c>
      <c r="AI69" s="344" t="str">
        <v/>
      </c>
      <c r="AJ69" s="344">
        <v>0</v>
      </c>
      <c r="AK69" s="344" t="str">
        <v/>
      </c>
      <c r="AL69" s="344" t="b">
        <v>0</v>
      </c>
      <c r="AM69" s="344" t="e" cm="1">
        <f t="array" ref="AM69">IF(AND(NOT($AC69=FALSE),NOT(AM$2=FALSE)),INDEX('Kompetansetilskudd og BPA'!$A$1:$R$148,$AC69,AM$2),"")</f>
        <v>#N/A</v>
      </c>
      <c r="AN69" s="344" t="e" cm="1">
        <f t="array" ref="AN69">IF(AND(NOT($AC69=FALSE),NOT(AN$2=FALSE)),INDEX('Kompetansetilskudd og BPA'!$A$1:$R$148,$AC69,IF($AF69="3.",AN$4,AN$2)),"")</f>
        <v>#N/A</v>
      </c>
      <c r="AO69" s="344" t="e" cm="1">
        <f t="array" ref="AO69">IF(AND(NOT($AC69=FALSE),NOT(AO$2=FALSE)),INDEX('Kompetansetilskudd og BPA'!$A$1:$R$148,$AC69,IF($AF69="3.",AO$4,AO$2)),"")</f>
        <v>#N/A</v>
      </c>
      <c r="AP69" s="344" t="e" cm="1">
        <f t="array" ref="AP69">IF(AND(NOT($AC69=FALSE),NOT(AP$2=FALSE)),INDEX('Kompetansetilskudd og BPA'!$A$1:$R$148,$AC69,IF($AF69="3.",AP$4,AP$2)),"")</f>
        <v>#N/A</v>
      </c>
      <c r="AQ69" s="344" t="e" cm="1">
        <f t="array" ref="AQ69">IF(AND(NOT($AC69=FALSE),NOT(AQ$2=FALSE)),INDEX('Kompetansetilskudd og BPA'!$A$1:$R$148,$AC69,IF($AF69="3.",AQ$4,AQ$2)),"")</f>
        <v>#N/A</v>
      </c>
      <c r="AR69" s="344" t="e" cm="1">
        <f t="array" ref="AR69">IF(AND(NOT($AC69=FALSE),NOT(AR$2=FALSE)),INDEX('Kompetansetilskudd og BPA'!$A$1:$R$148,$AC69,IF($AF69="3.",AR$4,AR$2)),"")</f>
        <v>#N/A</v>
      </c>
      <c r="AS69" s="344" t="e" cm="1">
        <f t="array" ref="AS69">IF(AND(NOT($AC69=FALSE),NOT(AS$2=FALSE)),INDEX('Kompetansetilskudd og BPA'!$A$1:$R$148,$AC69,IF($AF69="3.",AS$4,AS$2)),"")</f>
        <v>#N/A</v>
      </c>
      <c r="AT69" s="344" t="e" cm="1">
        <f t="array" ref="AT69">IF(AND(NOT($AC69=FALSE),NOT(AT$2=FALSE)),INDEX('Kompetansetilskudd og BPA'!$A$1:$R$148,$AC69,IF($AF69="3.",AT$4,AT$2)),"")</f>
        <v>#N/A</v>
      </c>
      <c r="AU69" s="344" t="e" cm="1">
        <f t="array" ref="AU69">IF(AND(NOT($AC69=FALSE),NOT(AU$2=FALSE)),INDEX('Kompetansetilskudd og BPA'!$A$1:$R$148,$AC69,IF($AF69="3.",AU$4,AU$2)),"")</f>
        <v>#N/A</v>
      </c>
      <c r="AV69" s="344" t="str" cm="1">
        <f t="array" ref="AV69">IF(AND(NOT(AV$2=FALSE),NOT(AD69="")),INDEX('Kompetansetilskudd og BPA'!$A$1:$R$148,$AD69,AV$2),"")</f>
        <v/>
      </c>
      <c r="AW69" s="344">
        <v>0</v>
      </c>
      <c r="AX69" s="345">
        <v>0</v>
      </c>
      <c r="AY69" s="345" t="str">
        <v>Opplæringstilskudd BPA (brukerstyrt personlig assistanse)</v>
      </c>
      <c r="AZ69" s="345" t="str">
        <v/>
      </c>
      <c r="BA69" s="345">
        <v>0</v>
      </c>
      <c r="BB69" s="345" t="str">
        <v/>
      </c>
      <c r="BC69" s="345" t="e">
        <v>#N/A</v>
      </c>
      <c r="BD69" s="345" t="e">
        <v>#N/A</v>
      </c>
      <c r="BE69" s="345" t="e">
        <v>#N/A</v>
      </c>
      <c r="BF69" s="345" t="e">
        <v>#N/A</v>
      </c>
      <c r="BG69" s="345" t="e">
        <v>#N/A</v>
      </c>
      <c r="BH69" s="345" t="e">
        <v>#N/A</v>
      </c>
      <c r="BI69" s="345" t="e">
        <v>#N/A</v>
      </c>
      <c r="BJ69" s="345" t="str">
        <v/>
      </c>
      <c r="BK69" s="345">
        <v>0</v>
      </c>
      <c r="BL69" s="345"/>
      <c r="BM69" s="345"/>
      <c r="BN69" s="345"/>
      <c r="BO69" s="376" t="b">
        <f t="shared" si="39"/>
        <v>0</v>
      </c>
      <c r="BQ69" s="390"/>
      <c r="BR69" s="390" t="str">
        <v>P1.6e</v>
      </c>
      <c r="BS69" s="390" t="str">
        <v>Beskriv kort med ord hvor dere har søkt om finansiering og beskriv finansieringen.</v>
      </c>
      <c r="BT69" s="390"/>
      <c r="BU69" s="390"/>
      <c r="BV69" s="390"/>
      <c r="BW69" s="390"/>
      <c r="BX69" s="390"/>
      <c r="BY69" s="390"/>
      <c r="BZ69" s="390"/>
      <c r="CA69" s="390">
        <v>0</v>
      </c>
      <c r="CB69" s="394" t="b">
        <f t="shared" si="28"/>
        <v>0</v>
      </c>
      <c r="CC69" s="394" t="b">
        <f t="shared" si="29"/>
        <v>0</v>
      </c>
      <c r="CD69" s="376" t="b">
        <f t="shared" si="20"/>
        <v>1</v>
      </c>
      <c r="CE69" s="394" t="b">
        <f t="shared" si="33"/>
        <v>0</v>
      </c>
      <c r="CF69" s="394">
        <f t="shared" si="34"/>
        <v>4</v>
      </c>
      <c r="CG69" s="405">
        <f>'Forside og oppsummering'!$E$23</f>
        <v>0</v>
      </c>
      <c r="CH69" s="349" t="s">
        <v>218</v>
      </c>
      <c r="CI69" s="405" t="str">
        <f t="shared" si="30"/>
        <v>Alternative inntekter for innovasjonsprosjekt</v>
      </c>
      <c r="CJ69" s="405" t="str">
        <f t="shared" si="31"/>
        <v>P1.6e</v>
      </c>
      <c r="CK69" s="405" t="str">
        <f t="shared" si="32"/>
        <v>Beskriv kort med ord hvor dere har søkt om finansiering og beskriv finansieringen.</v>
      </c>
      <c r="CL69" s="403">
        <v>0</v>
      </c>
      <c r="CM69" s="403">
        <v>0</v>
      </c>
      <c r="CN69" s="403">
        <v>0</v>
      </c>
      <c r="CO69" s="403">
        <v>0</v>
      </c>
      <c r="CP69" s="403">
        <v>0</v>
      </c>
      <c r="CQ69" s="403">
        <v>0</v>
      </c>
      <c r="CR69" s="403">
        <v>0</v>
      </c>
      <c r="CS69" s="403">
        <v>0</v>
      </c>
      <c r="CT69" s="403">
        <f t="shared" ref="CT69:CT132" si="42">CF69</f>
        <v>4</v>
      </c>
    </row>
    <row r="70" spans="5:126" x14ac:dyDescent="0.35">
      <c r="E70" s="317">
        <v>0</v>
      </c>
      <c r="F70" s="317">
        <v>0</v>
      </c>
      <c r="G70" s="317" t="str">
        <v/>
      </c>
      <c r="H70" s="317">
        <v>0</v>
      </c>
      <c r="I70" s="312">
        <f>IF(H70='Kompetansetilskudd og BPA'!$E$12,4,IF(E70=0,IF(F70=0,IF(G70=0,FALSE,3),2),1))</f>
        <v>3</v>
      </c>
      <c r="J70" s="312" t="str">
        <f t="shared" si="40"/>
        <v/>
      </c>
      <c r="K70" s="312">
        <f t="shared" si="41"/>
        <v>0</v>
      </c>
      <c r="R70" s="385"/>
      <c r="S70" s="385"/>
      <c r="T70" s="385"/>
      <c r="U70" s="385"/>
      <c r="V70" s="385"/>
      <c r="W70" s="385"/>
      <c r="X70" s="385"/>
      <c r="Y70" s="385"/>
      <c r="Z70" s="385"/>
      <c r="AA70" s="385"/>
      <c r="AC70" s="322" t="e">
        <f t="shared" si="36"/>
        <v>#N/A</v>
      </c>
      <c r="AD70" s="322" t="str">
        <f t="shared" si="37"/>
        <v/>
      </c>
      <c r="AE70" s="344">
        <v>0</v>
      </c>
      <c r="AF70" s="344" t="str">
        <v>3.</v>
      </c>
      <c r="AG70" s="344" t="str">
        <v>Opplæringstilskudd BPA (brukerstyrt personlig assistanse)</v>
      </c>
      <c r="AH70" s="344" t="str">
        <v/>
      </c>
      <c r="AI70" s="344" t="str">
        <v/>
      </c>
      <c r="AJ70" s="344">
        <v>0</v>
      </c>
      <c r="AK70" s="344" t="str">
        <v/>
      </c>
      <c r="AL70" s="344" t="b">
        <v>0</v>
      </c>
      <c r="AM70" s="344" t="e" cm="1">
        <f t="array" ref="AM70">IF(AND(NOT($AC70=FALSE),NOT(AM$2=FALSE)),INDEX('Kompetansetilskudd og BPA'!$A$1:$R$148,$AC70,AM$2),"")</f>
        <v>#N/A</v>
      </c>
      <c r="AN70" s="344" t="e" cm="1">
        <f t="array" ref="AN70">IF(AND(NOT($AC70=FALSE),NOT(AN$2=FALSE)),INDEX('Kompetansetilskudd og BPA'!$A$1:$R$148,$AC70,IF($AF70="3.",AN$4,AN$2)),"")</f>
        <v>#N/A</v>
      </c>
      <c r="AO70" s="344" t="e" cm="1">
        <f t="array" ref="AO70">IF(AND(NOT($AC70=FALSE),NOT(AO$2=FALSE)),INDEX('Kompetansetilskudd og BPA'!$A$1:$R$148,$AC70,IF($AF70="3.",AO$4,AO$2)),"")</f>
        <v>#N/A</v>
      </c>
      <c r="AP70" s="344" t="e" cm="1">
        <f t="array" ref="AP70">IF(AND(NOT($AC70=FALSE),NOT(AP$2=FALSE)),INDEX('Kompetansetilskudd og BPA'!$A$1:$R$148,$AC70,IF($AF70="3.",AP$4,AP$2)),"")</f>
        <v>#N/A</v>
      </c>
      <c r="AQ70" s="344" t="e" cm="1">
        <f t="array" ref="AQ70">IF(AND(NOT($AC70=FALSE),NOT(AQ$2=FALSE)),INDEX('Kompetansetilskudd og BPA'!$A$1:$R$148,$AC70,IF($AF70="3.",AQ$4,AQ$2)),"")</f>
        <v>#N/A</v>
      </c>
      <c r="AR70" s="344" t="e" cm="1">
        <f t="array" ref="AR70">IF(AND(NOT($AC70=FALSE),NOT(AR$2=FALSE)),INDEX('Kompetansetilskudd og BPA'!$A$1:$R$148,$AC70,IF($AF70="3.",AR$4,AR$2)),"")</f>
        <v>#N/A</v>
      </c>
      <c r="AS70" s="344" t="e" cm="1">
        <f t="array" ref="AS70">IF(AND(NOT($AC70=FALSE),NOT(AS$2=FALSE)),INDEX('Kompetansetilskudd og BPA'!$A$1:$R$148,$AC70,IF($AF70="3.",AS$4,AS$2)),"")</f>
        <v>#N/A</v>
      </c>
      <c r="AT70" s="344" t="e" cm="1">
        <f t="array" ref="AT70">IF(AND(NOT($AC70=FALSE),NOT(AT$2=FALSE)),INDEX('Kompetansetilskudd og BPA'!$A$1:$R$148,$AC70,IF($AF70="3.",AT$4,AT$2)),"")</f>
        <v>#N/A</v>
      </c>
      <c r="AU70" s="344" t="e" cm="1">
        <f t="array" ref="AU70">IF(AND(NOT($AC70=FALSE),NOT(AU$2=FALSE)),INDEX('Kompetansetilskudd og BPA'!$A$1:$R$148,$AC70,IF($AF70="3.",AU$4,AU$2)),"")</f>
        <v>#N/A</v>
      </c>
      <c r="AV70" s="344" t="str" cm="1">
        <f t="array" ref="AV70">IF(AND(NOT(AV$2=FALSE),NOT(AD70="")),INDEX('Kompetansetilskudd og BPA'!$A$1:$R$148,$AD70,AV$2),"")</f>
        <v/>
      </c>
      <c r="AW70" s="344">
        <v>0</v>
      </c>
      <c r="AX70" s="345">
        <v>0</v>
      </c>
      <c r="AY70" s="345" t="str">
        <v>Opplæringstilskudd BPA (brukerstyrt personlig assistanse)</v>
      </c>
      <c r="AZ70" s="345" t="str">
        <v/>
      </c>
      <c r="BA70" s="345">
        <v>0</v>
      </c>
      <c r="BB70" s="345" t="str">
        <v/>
      </c>
      <c r="BC70" s="345" t="e">
        <v>#N/A</v>
      </c>
      <c r="BD70" s="345" t="e">
        <v>#N/A</v>
      </c>
      <c r="BE70" s="345" t="e">
        <v>#N/A</v>
      </c>
      <c r="BF70" s="345" t="e">
        <v>#N/A</v>
      </c>
      <c r="BG70" s="345" t="e">
        <v>#N/A</v>
      </c>
      <c r="BH70" s="345" t="e">
        <v>#N/A</v>
      </c>
      <c r="BI70" s="345" t="e">
        <v>#N/A</v>
      </c>
      <c r="BJ70" s="345" t="str">
        <v/>
      </c>
      <c r="BK70" s="345">
        <v>0</v>
      </c>
      <c r="BL70" s="345"/>
      <c r="BM70" s="345"/>
      <c r="BN70" s="345"/>
      <c r="BO70" s="376" t="b">
        <f t="shared" si="39"/>
        <v>0</v>
      </c>
      <c r="CB70" s="394" t="b">
        <f t="shared" si="28"/>
        <v>0</v>
      </c>
      <c r="CC70" s="394" t="b">
        <f t="shared" si="29"/>
        <v>1</v>
      </c>
      <c r="CD70" s="376" t="b">
        <f t="shared" si="20"/>
        <v>1</v>
      </c>
      <c r="CE70" s="394" t="b">
        <f t="shared" si="33"/>
        <v>0</v>
      </c>
      <c r="CF70" s="394">
        <f t="shared" si="34"/>
        <v>5</v>
      </c>
      <c r="CG70" s="405">
        <f>'Forside og oppsummering'!$E$23</f>
        <v>0</v>
      </c>
      <c r="CH70" s="349" t="s">
        <v>218</v>
      </c>
      <c r="CI70" s="405" t="str">
        <f t="shared" si="30"/>
        <v>Alternative inntekter for innovasjonsprosjekt</v>
      </c>
      <c r="CJ70" s="405">
        <f t="shared" si="31"/>
        <v>0</v>
      </c>
      <c r="CK70" s="405">
        <f t="shared" si="32"/>
        <v>0</v>
      </c>
      <c r="CL70" s="403">
        <v>0</v>
      </c>
      <c r="CM70" s="403">
        <v>0</v>
      </c>
      <c r="CN70" s="403">
        <v>0</v>
      </c>
      <c r="CO70" s="403">
        <v>0</v>
      </c>
      <c r="CP70" s="403">
        <v>0</v>
      </c>
      <c r="CQ70" s="403">
        <v>0</v>
      </c>
      <c r="CR70" s="403">
        <v>0</v>
      </c>
      <c r="CS70" s="403">
        <v>0</v>
      </c>
      <c r="CT70" s="403">
        <f t="shared" si="42"/>
        <v>5</v>
      </c>
    </row>
    <row r="71" spans="5:126" x14ac:dyDescent="0.35">
      <c r="E71" s="317">
        <v>0</v>
      </c>
      <c r="F71" s="317">
        <v>0</v>
      </c>
      <c r="G71" s="317">
        <v>0</v>
      </c>
      <c r="H71" s="317" t="str">
        <v>Utdanningstype</v>
      </c>
      <c r="I71" s="312" t="b">
        <f>IF(H71='Kompetansetilskudd og BPA'!$E$12,4,IF(E71=0,IF(F71=0,IF(G71=0,FALSE,3),2),1))</f>
        <v>0</v>
      </c>
      <c r="J71" s="312" t="b">
        <f t="shared" si="40"/>
        <v>0</v>
      </c>
      <c r="K71" s="312" t="b">
        <f t="shared" si="41"/>
        <v>0</v>
      </c>
      <c r="R71" s="385"/>
      <c r="S71" s="385"/>
      <c r="T71" s="385"/>
      <c r="U71" s="385"/>
      <c r="V71" s="385"/>
      <c r="W71" s="385"/>
      <c r="X71" s="385"/>
      <c r="Y71" s="385"/>
      <c r="Z71" s="385"/>
      <c r="AA71" s="385"/>
      <c r="AC71" s="322" t="e">
        <f t="shared" si="36"/>
        <v>#N/A</v>
      </c>
      <c r="AD71" s="322" t="str">
        <f t="shared" si="37"/>
        <v/>
      </c>
      <c r="AE71" s="344">
        <v>0</v>
      </c>
      <c r="AF71" s="344" t="str">
        <v>3.</v>
      </c>
      <c r="AG71" s="344" t="str">
        <v>Opplæringstilskudd BPA (brukerstyrt personlig assistanse)</v>
      </c>
      <c r="AH71" s="344" t="str">
        <v/>
      </c>
      <c r="AI71" s="344" t="str">
        <v/>
      </c>
      <c r="AJ71" s="344">
        <v>0</v>
      </c>
      <c r="AK71" s="344" t="str">
        <v/>
      </c>
      <c r="AL71" s="344" t="b">
        <v>0</v>
      </c>
      <c r="AM71" s="344" t="e" cm="1">
        <f t="array" ref="AM71">IF(AND(NOT($AC71=FALSE),NOT(AM$2=FALSE)),INDEX('Kompetansetilskudd og BPA'!$A$1:$R$148,$AC71,AM$2),"")</f>
        <v>#N/A</v>
      </c>
      <c r="AN71" s="344" t="e" cm="1">
        <f t="array" ref="AN71">IF(AND(NOT($AC71=FALSE),NOT(AN$2=FALSE)),INDEX('Kompetansetilskudd og BPA'!$A$1:$R$148,$AC71,IF($AF71="3.",AN$4,AN$2)),"")</f>
        <v>#N/A</v>
      </c>
      <c r="AO71" s="344" t="e" cm="1">
        <f t="array" ref="AO71">IF(AND(NOT($AC71=FALSE),NOT(AO$2=FALSE)),INDEX('Kompetansetilskudd og BPA'!$A$1:$R$148,$AC71,IF($AF71="3.",AO$4,AO$2)),"")</f>
        <v>#N/A</v>
      </c>
      <c r="AP71" s="344" t="e" cm="1">
        <f t="array" ref="AP71">IF(AND(NOT($AC71=FALSE),NOT(AP$2=FALSE)),INDEX('Kompetansetilskudd og BPA'!$A$1:$R$148,$AC71,IF($AF71="3.",AP$4,AP$2)),"")</f>
        <v>#N/A</v>
      </c>
      <c r="AQ71" s="344" t="e" cm="1">
        <f t="array" ref="AQ71">IF(AND(NOT($AC71=FALSE),NOT(AQ$2=FALSE)),INDEX('Kompetansetilskudd og BPA'!$A$1:$R$148,$AC71,IF($AF71="3.",AQ$4,AQ$2)),"")</f>
        <v>#N/A</v>
      </c>
      <c r="AR71" s="344" t="e" cm="1">
        <f t="array" ref="AR71">IF(AND(NOT($AC71=FALSE),NOT(AR$2=FALSE)),INDEX('Kompetansetilskudd og BPA'!$A$1:$R$148,$AC71,IF($AF71="3.",AR$4,AR$2)),"")</f>
        <v>#N/A</v>
      </c>
      <c r="AS71" s="344" t="e" cm="1">
        <f t="array" ref="AS71">IF(AND(NOT($AC71=FALSE),NOT(AS$2=FALSE)),INDEX('Kompetansetilskudd og BPA'!$A$1:$R$148,$AC71,IF($AF71="3.",AS$4,AS$2)),"")</f>
        <v>#N/A</v>
      </c>
      <c r="AT71" s="344" t="e" cm="1">
        <f t="array" ref="AT71">IF(AND(NOT($AC71=FALSE),NOT(AT$2=FALSE)),INDEX('Kompetansetilskudd og BPA'!$A$1:$R$148,$AC71,IF($AF71="3.",AT$4,AT$2)),"")</f>
        <v>#N/A</v>
      </c>
      <c r="AU71" s="344" t="e" cm="1">
        <f t="array" ref="AU71">IF(AND(NOT($AC71=FALSE),NOT(AU$2=FALSE)),INDEX('Kompetansetilskudd og BPA'!$A$1:$R$148,$AC71,IF($AF71="3.",AU$4,AU$2)),"")</f>
        <v>#N/A</v>
      </c>
      <c r="AV71" s="344" t="str" cm="1">
        <f t="array" ref="AV71">IF(AND(NOT(AV$2=FALSE),NOT(AD71="")),INDEX('Kompetansetilskudd og BPA'!$A$1:$R$148,$AD71,AV$2),"")</f>
        <v/>
      </c>
      <c r="AW71" s="344">
        <v>0</v>
      </c>
      <c r="AX71" s="345">
        <v>0</v>
      </c>
      <c r="AY71" s="345" t="str">
        <v>Opplæringstilskudd BPA (brukerstyrt personlig assistanse)</v>
      </c>
      <c r="AZ71" s="345" t="str">
        <v/>
      </c>
      <c r="BA71" s="345">
        <v>0</v>
      </c>
      <c r="BB71" s="345" t="str">
        <v/>
      </c>
      <c r="BC71" s="345" t="e">
        <v>#N/A</v>
      </c>
      <c r="BD71" s="345" t="e">
        <v>#N/A</v>
      </c>
      <c r="BE71" s="345" t="e">
        <v>#N/A</v>
      </c>
      <c r="BF71" s="345" t="e">
        <v>#N/A</v>
      </c>
      <c r="BG71" s="345" t="e">
        <v>#N/A</v>
      </c>
      <c r="BH71" s="345" t="e">
        <v>#N/A</v>
      </c>
      <c r="BI71" s="345" t="e">
        <v>#N/A</v>
      </c>
      <c r="BJ71" s="345" t="str">
        <v/>
      </c>
      <c r="BK71" s="345">
        <v>0</v>
      </c>
      <c r="BL71" s="345"/>
      <c r="BM71" s="345"/>
      <c r="BN71" s="345"/>
      <c r="BO71" s="376" t="b">
        <f t="shared" si="39"/>
        <v>0</v>
      </c>
      <c r="BQ71" s="404" t="str">
        <f>'Prosjekt 1'!$C$67</f>
        <v>P1.7</v>
      </c>
      <c r="BR71" s="404" t="str">
        <f>'Prosjekt 1'!$D$67</f>
        <v>Budsjett for innovasjonsprosjekt 1</v>
      </c>
      <c r="BS71" s="404"/>
      <c r="BT71" s="404"/>
      <c r="BU71" s="404"/>
      <c r="BV71" s="404"/>
      <c r="BW71" s="404"/>
      <c r="BX71" s="404"/>
      <c r="BY71" s="404"/>
      <c r="BZ71" s="404"/>
      <c r="CA71" s="404"/>
      <c r="CB71" s="394" t="b">
        <f t="shared" si="28"/>
        <v>1</v>
      </c>
      <c r="CC71" s="394" t="b">
        <f t="shared" si="29"/>
        <v>0</v>
      </c>
      <c r="CD71" s="376" t="b">
        <f t="shared" ref="CD71:CD74" si="43">$CD$4</f>
        <v>1</v>
      </c>
      <c r="CE71" s="394" t="b">
        <f t="shared" si="33"/>
        <v>0</v>
      </c>
      <c r="CF71" s="394">
        <f t="shared" si="34"/>
        <v>2</v>
      </c>
      <c r="CG71" s="405">
        <f>'Forside og oppsummering'!$E$23</f>
        <v>0</v>
      </c>
      <c r="CH71" s="349" t="s">
        <v>218</v>
      </c>
      <c r="CI71" s="405" t="str">
        <f t="shared" si="30"/>
        <v>Budsjett for innovasjonsprosjekt 1</v>
      </c>
      <c r="CJ71" s="405" t="str">
        <f t="shared" si="31"/>
        <v>P1.7</v>
      </c>
      <c r="CK71" s="405">
        <f t="shared" si="32"/>
        <v>0</v>
      </c>
      <c r="CL71" s="403">
        <v>0</v>
      </c>
      <c r="CM71" s="403">
        <v>0</v>
      </c>
      <c r="CN71" s="403">
        <v>0</v>
      </c>
      <c r="CO71" s="403">
        <v>0</v>
      </c>
      <c r="CP71" s="403">
        <v>0</v>
      </c>
      <c r="CQ71" s="403">
        <v>0</v>
      </c>
      <c r="CR71" s="403">
        <v>0</v>
      </c>
      <c r="CS71" s="403">
        <v>0</v>
      </c>
      <c r="CT71" s="403">
        <f t="shared" si="42"/>
        <v>2</v>
      </c>
    </row>
    <row r="72" spans="5:126" x14ac:dyDescent="0.35">
      <c r="E72" s="317">
        <v>0</v>
      </c>
      <c r="F72" s="317">
        <v>0</v>
      </c>
      <c r="G72" s="317" t="str">
        <v>2.5a</v>
      </c>
      <c r="H72" s="317" t="str">
        <v>Demensomsorgens ABC</v>
      </c>
      <c r="I72" s="312">
        <f>IF(H72='Kompetansetilskudd og BPA'!$E$12,4,IF(E72=0,IF(F72=0,IF(G72=0,FALSE,3),2),1))</f>
        <v>3</v>
      </c>
      <c r="J72" s="312" t="str">
        <f t="shared" si="40"/>
        <v>2.5a</v>
      </c>
      <c r="K72" s="312" t="str">
        <f t="shared" si="41"/>
        <v>Demensomsorgens ABC</v>
      </c>
      <c r="R72" s="385"/>
      <c r="S72" s="385"/>
      <c r="T72" s="385"/>
      <c r="U72" s="385"/>
      <c r="V72" s="385"/>
      <c r="W72" s="385"/>
      <c r="X72" s="385"/>
      <c r="Y72" s="385"/>
      <c r="Z72" s="385"/>
      <c r="AA72" s="385"/>
      <c r="AC72" s="322" t="e">
        <f t="shared" si="36"/>
        <v>#N/A</v>
      </c>
      <c r="AD72" s="322" t="str">
        <f t="shared" si="37"/>
        <v/>
      </c>
      <c r="AE72" s="344">
        <v>0</v>
      </c>
      <c r="AF72" s="344" t="str">
        <v>3.</v>
      </c>
      <c r="AG72" s="344" t="str">
        <v>Opplæringstilskudd BPA (brukerstyrt personlig assistanse)</v>
      </c>
      <c r="AH72" s="344" t="str">
        <v/>
      </c>
      <c r="AI72" s="344" t="str">
        <v/>
      </c>
      <c r="AJ72" s="344">
        <v>0</v>
      </c>
      <c r="AK72" s="344" t="str">
        <v/>
      </c>
      <c r="AL72" s="344" t="b">
        <v>0</v>
      </c>
      <c r="AM72" s="344" t="e" cm="1">
        <f t="array" ref="AM72">IF(AND(NOT($AC72=FALSE),NOT(AM$2=FALSE)),INDEX('Kompetansetilskudd og BPA'!$A$1:$R$148,$AC72,AM$2),"")</f>
        <v>#N/A</v>
      </c>
      <c r="AN72" s="344" t="e" cm="1">
        <f t="array" ref="AN72">IF(AND(NOT($AC72=FALSE),NOT(AN$2=FALSE)),INDEX('Kompetansetilskudd og BPA'!$A$1:$R$148,$AC72,IF($AF72="3.",AN$4,AN$2)),"")</f>
        <v>#N/A</v>
      </c>
      <c r="AO72" s="344" t="e" cm="1">
        <f t="array" ref="AO72">IF(AND(NOT($AC72=FALSE),NOT(AO$2=FALSE)),INDEX('Kompetansetilskudd og BPA'!$A$1:$R$148,$AC72,IF($AF72="3.",AO$4,AO$2)),"")</f>
        <v>#N/A</v>
      </c>
      <c r="AP72" s="344" t="e" cm="1">
        <f t="array" ref="AP72">IF(AND(NOT($AC72=FALSE),NOT(AP$2=FALSE)),INDEX('Kompetansetilskudd og BPA'!$A$1:$R$148,$AC72,IF($AF72="3.",AP$4,AP$2)),"")</f>
        <v>#N/A</v>
      </c>
      <c r="AQ72" s="344" t="e" cm="1">
        <f t="array" ref="AQ72">IF(AND(NOT($AC72=FALSE),NOT(AQ$2=FALSE)),INDEX('Kompetansetilskudd og BPA'!$A$1:$R$148,$AC72,IF($AF72="3.",AQ$4,AQ$2)),"")</f>
        <v>#N/A</v>
      </c>
      <c r="AR72" s="344" t="e" cm="1">
        <f t="array" ref="AR72">IF(AND(NOT($AC72=FALSE),NOT(AR$2=FALSE)),INDEX('Kompetansetilskudd og BPA'!$A$1:$R$148,$AC72,IF($AF72="3.",AR$4,AR$2)),"")</f>
        <v>#N/A</v>
      </c>
      <c r="AS72" s="344" t="e" cm="1">
        <f t="array" ref="AS72">IF(AND(NOT($AC72=FALSE),NOT(AS$2=FALSE)),INDEX('Kompetansetilskudd og BPA'!$A$1:$R$148,$AC72,IF($AF72="3.",AS$4,AS$2)),"")</f>
        <v>#N/A</v>
      </c>
      <c r="AT72" s="344" t="e" cm="1">
        <f t="array" ref="AT72">IF(AND(NOT($AC72=FALSE),NOT(AT$2=FALSE)),INDEX('Kompetansetilskudd og BPA'!$A$1:$R$148,$AC72,IF($AF72="3.",AT$4,AT$2)),"")</f>
        <v>#N/A</v>
      </c>
      <c r="AU72" s="344" t="e" cm="1">
        <f t="array" ref="AU72">IF(AND(NOT($AC72=FALSE),NOT(AU$2=FALSE)),INDEX('Kompetansetilskudd og BPA'!$A$1:$R$148,$AC72,IF($AF72="3.",AU$4,AU$2)),"")</f>
        <v>#N/A</v>
      </c>
      <c r="AV72" s="344" t="str" cm="1">
        <f t="array" ref="AV72">IF(AND(NOT(AV$2=FALSE),NOT(AD72="")),INDEX('Kompetansetilskudd og BPA'!$A$1:$R$148,$AD72,AV$2),"")</f>
        <v/>
      </c>
      <c r="AW72" s="344">
        <v>0</v>
      </c>
      <c r="AX72" s="345">
        <v>0</v>
      </c>
      <c r="AY72" s="345" t="str">
        <v>Opplæringstilskudd BPA (brukerstyrt personlig assistanse)</v>
      </c>
      <c r="AZ72" s="345" t="str">
        <v/>
      </c>
      <c r="BA72" s="345">
        <v>0</v>
      </c>
      <c r="BB72" s="345" t="str">
        <v/>
      </c>
      <c r="BC72" s="345" t="e">
        <v>#N/A</v>
      </c>
      <c r="BD72" s="345" t="e">
        <v>#N/A</v>
      </c>
      <c r="BE72" s="345" t="e">
        <v>#N/A</v>
      </c>
      <c r="BF72" s="345" t="e">
        <v>#N/A</v>
      </c>
      <c r="BG72" s="345" t="e">
        <v>#N/A</v>
      </c>
      <c r="BH72" s="345" t="e">
        <v>#N/A</v>
      </c>
      <c r="BI72" s="345" t="e">
        <v>#N/A</v>
      </c>
      <c r="BJ72" s="345" t="str">
        <v/>
      </c>
      <c r="BK72" s="345">
        <v>0</v>
      </c>
      <c r="BL72" s="345"/>
      <c r="BM72" s="345"/>
      <c r="BN72" s="345"/>
      <c r="BO72" s="376" t="b">
        <f t="shared" si="39"/>
        <v>0</v>
      </c>
      <c r="BQ72" s="404"/>
      <c r="BR72" s="404" t="str">
        <f>_xlfn.CONCAT(BQ71,"a")</f>
        <v>P1.7a</v>
      </c>
      <c r="BS72" s="404" t="str" cm="1">
        <f t="array" ref="BS72:BS73">TRANSPOSE('Prosjekt 1'!$G$71:$H$71)</f>
        <v>Kostnader</v>
      </c>
      <c r="BT72" s="404"/>
      <c r="BU72" s="404"/>
      <c r="BV72" s="404"/>
      <c r="BW72" s="404"/>
      <c r="BX72" s="404"/>
      <c r="BY72" s="404"/>
      <c r="BZ72" s="404"/>
      <c r="CA72" s="404">
        <f>'Prosjekt 1'!$G$73</f>
        <v>0</v>
      </c>
      <c r="CB72" s="394" t="b">
        <f t="shared" si="28"/>
        <v>0</v>
      </c>
      <c r="CC72" s="394" t="b">
        <f t="shared" si="29"/>
        <v>0</v>
      </c>
      <c r="CD72" s="376" t="b">
        <f t="shared" si="43"/>
        <v>1</v>
      </c>
      <c r="CE72" s="394" t="b">
        <f t="shared" si="33"/>
        <v>0</v>
      </c>
      <c r="CF72" s="394">
        <f t="shared" si="34"/>
        <v>4</v>
      </c>
      <c r="CG72" s="405">
        <f>'Forside og oppsummering'!$E$23</f>
        <v>0</v>
      </c>
      <c r="CH72" s="349" t="s">
        <v>218</v>
      </c>
      <c r="CI72" s="405" t="str">
        <f t="shared" si="30"/>
        <v>Budsjett for innovasjonsprosjekt 1</v>
      </c>
      <c r="CJ72" s="405" t="str">
        <f t="shared" si="31"/>
        <v>P1.7a</v>
      </c>
      <c r="CK72" s="405" t="str">
        <f t="shared" si="32"/>
        <v>Kostnader</v>
      </c>
      <c r="CL72" s="403">
        <v>0</v>
      </c>
      <c r="CM72" s="403">
        <v>0</v>
      </c>
      <c r="CN72" s="403">
        <v>0</v>
      </c>
      <c r="CO72" s="403">
        <v>0</v>
      </c>
      <c r="CP72" s="403">
        <v>0</v>
      </c>
      <c r="CQ72" s="403">
        <v>0</v>
      </c>
      <c r="CR72" s="403">
        <v>0</v>
      </c>
      <c r="CS72" s="403">
        <v>0</v>
      </c>
      <c r="CT72" s="403">
        <f t="shared" si="42"/>
        <v>4</v>
      </c>
    </row>
    <row r="73" spans="5:126" x14ac:dyDescent="0.35">
      <c r="E73" s="317">
        <v>0</v>
      </c>
      <c r="F73" s="317">
        <v>0</v>
      </c>
      <c r="G73" s="317" t="str">
        <v>2.5b</v>
      </c>
      <c r="H73" s="317" t="str">
        <v>Eldreomsorgens ABC</v>
      </c>
      <c r="I73" s="312">
        <f>IF(H73='Kompetansetilskudd og BPA'!$E$12,4,IF(E73=0,IF(F73=0,IF(G73=0,FALSE,3),2),1))</f>
        <v>3</v>
      </c>
      <c r="J73" s="312" t="str">
        <f t="shared" si="40"/>
        <v>2.5b</v>
      </c>
      <c r="K73" s="312" t="str">
        <f t="shared" si="41"/>
        <v>Eldreomsorgens ABC</v>
      </c>
      <c r="R73" s="385"/>
      <c r="S73" s="385"/>
      <c r="T73" s="385"/>
      <c r="U73" s="385"/>
      <c r="V73" s="385"/>
      <c r="W73" s="385"/>
      <c r="X73" s="385"/>
      <c r="Y73" s="385"/>
      <c r="Z73" s="385"/>
      <c r="AA73" s="385"/>
      <c r="AC73" s="322" t="e">
        <f t="shared" si="36"/>
        <v>#N/A</v>
      </c>
      <c r="AD73" s="322" t="str">
        <f t="shared" si="37"/>
        <v/>
      </c>
      <c r="AE73" s="344">
        <v>0</v>
      </c>
      <c r="AF73" s="344" t="str">
        <v>3.</v>
      </c>
      <c r="AG73" s="344" t="str">
        <v>Opplæringstilskudd BPA (brukerstyrt personlig assistanse)</v>
      </c>
      <c r="AH73" s="344" t="str">
        <v/>
      </c>
      <c r="AI73" s="344" t="str">
        <v/>
      </c>
      <c r="AJ73" s="344">
        <v>0</v>
      </c>
      <c r="AK73" s="344" t="str">
        <v/>
      </c>
      <c r="AL73" s="344" t="b">
        <v>0</v>
      </c>
      <c r="AM73" s="344" t="e" cm="1">
        <f t="array" ref="AM73">IF(AND(NOT($AC73=FALSE),NOT(AM$2=FALSE)),INDEX('Kompetansetilskudd og BPA'!$A$1:$R$148,$AC73,AM$2),"")</f>
        <v>#N/A</v>
      </c>
      <c r="AN73" s="344" t="e" cm="1">
        <f t="array" ref="AN73">IF(AND(NOT($AC73=FALSE),NOT(AN$2=FALSE)),INDEX('Kompetansetilskudd og BPA'!$A$1:$R$148,$AC73,IF($AF73="3.",AN$4,AN$2)),"")</f>
        <v>#N/A</v>
      </c>
      <c r="AO73" s="344" t="e" cm="1">
        <f t="array" ref="AO73">IF(AND(NOT($AC73=FALSE),NOT(AO$2=FALSE)),INDEX('Kompetansetilskudd og BPA'!$A$1:$R$148,$AC73,IF($AF73="3.",AO$4,AO$2)),"")</f>
        <v>#N/A</v>
      </c>
      <c r="AP73" s="344" t="e" cm="1">
        <f t="array" ref="AP73">IF(AND(NOT($AC73=FALSE),NOT(AP$2=FALSE)),INDEX('Kompetansetilskudd og BPA'!$A$1:$R$148,$AC73,IF($AF73="3.",AP$4,AP$2)),"")</f>
        <v>#N/A</v>
      </c>
      <c r="AQ73" s="344" t="e" cm="1">
        <f t="array" ref="AQ73">IF(AND(NOT($AC73=FALSE),NOT(AQ$2=FALSE)),INDEX('Kompetansetilskudd og BPA'!$A$1:$R$148,$AC73,IF($AF73="3.",AQ$4,AQ$2)),"")</f>
        <v>#N/A</v>
      </c>
      <c r="AR73" s="344" t="e" cm="1">
        <f t="array" ref="AR73">IF(AND(NOT($AC73=FALSE),NOT(AR$2=FALSE)),INDEX('Kompetansetilskudd og BPA'!$A$1:$R$148,$AC73,IF($AF73="3.",AR$4,AR$2)),"")</f>
        <v>#N/A</v>
      </c>
      <c r="AS73" s="344" t="e" cm="1">
        <f t="array" ref="AS73">IF(AND(NOT($AC73=FALSE),NOT(AS$2=FALSE)),INDEX('Kompetansetilskudd og BPA'!$A$1:$R$148,$AC73,IF($AF73="3.",AS$4,AS$2)),"")</f>
        <v>#N/A</v>
      </c>
      <c r="AT73" s="344" t="e" cm="1">
        <f t="array" ref="AT73">IF(AND(NOT($AC73=FALSE),NOT(AT$2=FALSE)),INDEX('Kompetansetilskudd og BPA'!$A$1:$R$148,$AC73,IF($AF73="3.",AT$4,AT$2)),"")</f>
        <v>#N/A</v>
      </c>
      <c r="AU73" s="344" t="e" cm="1">
        <f t="array" ref="AU73">IF(AND(NOT($AC73=FALSE),NOT(AU$2=FALSE)),INDEX('Kompetansetilskudd og BPA'!$A$1:$R$148,$AC73,IF($AF73="3.",AU$4,AU$2)),"")</f>
        <v>#N/A</v>
      </c>
      <c r="AV73" s="344" t="str" cm="1">
        <f t="array" ref="AV73">IF(AND(NOT(AV$2=FALSE),NOT(AD73="")),INDEX('Kompetansetilskudd og BPA'!$A$1:$R$148,$AD73,AV$2),"")</f>
        <v/>
      </c>
      <c r="AW73" s="344">
        <v>0</v>
      </c>
      <c r="AX73" s="345">
        <v>0</v>
      </c>
      <c r="AY73" s="345" t="str">
        <v>Opplæringstilskudd BPA (brukerstyrt personlig assistanse)</v>
      </c>
      <c r="AZ73" s="345" t="str">
        <v/>
      </c>
      <c r="BA73" s="345">
        <v>0</v>
      </c>
      <c r="BB73" s="345" t="str">
        <v/>
      </c>
      <c r="BC73" s="345" t="e">
        <v>#N/A</v>
      </c>
      <c r="BD73" s="345" t="e">
        <v>#N/A</v>
      </c>
      <c r="BE73" s="345" t="e">
        <v>#N/A</v>
      </c>
      <c r="BF73" s="345" t="e">
        <v>#N/A</v>
      </c>
      <c r="BG73" s="345" t="e">
        <v>#N/A</v>
      </c>
      <c r="BH73" s="345" t="e">
        <v>#N/A</v>
      </c>
      <c r="BI73" s="345" t="e">
        <v>#N/A</v>
      </c>
      <c r="BJ73" s="345" t="str">
        <v/>
      </c>
      <c r="BK73" s="345">
        <v>0</v>
      </c>
      <c r="BL73" s="345"/>
      <c r="BM73" s="345"/>
      <c r="BN73" s="345"/>
      <c r="BO73" s="376" t="b">
        <f t="shared" si="39"/>
        <v>0</v>
      </c>
      <c r="BQ73" s="404"/>
      <c r="BR73" s="404" t="str">
        <f>_xlfn.CONCAT(BQ71,"b")</f>
        <v>P1.7b</v>
      </c>
      <c r="BS73" s="404" t="str">
        <v>Andre inntekter</v>
      </c>
      <c r="BT73" s="404"/>
      <c r="BU73" s="404"/>
      <c r="BV73" s="404"/>
      <c r="BW73" s="404"/>
      <c r="BX73" s="404"/>
      <c r="BY73" s="404"/>
      <c r="BZ73" s="404"/>
      <c r="CA73" s="404">
        <f>'Prosjekt 1'!$H$73</f>
        <v>0</v>
      </c>
      <c r="CB73" s="394" t="b">
        <f t="shared" si="28"/>
        <v>0</v>
      </c>
      <c r="CC73" s="394" t="b">
        <f t="shared" si="29"/>
        <v>0</v>
      </c>
      <c r="CD73" s="376" t="b">
        <f t="shared" si="43"/>
        <v>1</v>
      </c>
      <c r="CE73" s="394" t="b">
        <f t="shared" si="33"/>
        <v>0</v>
      </c>
      <c r="CF73" s="394">
        <f t="shared" si="34"/>
        <v>4</v>
      </c>
      <c r="CG73" s="405">
        <f>'Forside og oppsummering'!$E$23</f>
        <v>0</v>
      </c>
      <c r="CH73" s="349" t="s">
        <v>218</v>
      </c>
      <c r="CI73" s="405" t="str">
        <f t="shared" si="30"/>
        <v>Budsjett for innovasjonsprosjekt 1</v>
      </c>
      <c r="CJ73" s="405" t="str">
        <f t="shared" si="31"/>
        <v>P1.7b</v>
      </c>
      <c r="CK73" s="405" t="str">
        <f t="shared" si="32"/>
        <v>Andre inntekter</v>
      </c>
      <c r="CL73" s="403">
        <v>0</v>
      </c>
      <c r="CM73" s="403">
        <v>0</v>
      </c>
      <c r="CN73" s="403">
        <v>0</v>
      </c>
      <c r="CO73" s="403">
        <v>0</v>
      </c>
      <c r="CP73" s="403">
        <v>0</v>
      </c>
      <c r="CQ73" s="403">
        <v>0</v>
      </c>
      <c r="CR73" s="403">
        <v>0</v>
      </c>
      <c r="CS73" s="403">
        <v>0</v>
      </c>
      <c r="CT73" s="403">
        <f t="shared" si="42"/>
        <v>4</v>
      </c>
    </row>
    <row r="74" spans="5:126" x14ac:dyDescent="0.35">
      <c r="E74" s="317">
        <v>0</v>
      </c>
      <c r="F74" s="317">
        <v>0</v>
      </c>
      <c r="G74" s="317" t="str">
        <v>2.5c</v>
      </c>
      <c r="H74" s="317" t="str">
        <v>Mitt livs ABC</v>
      </c>
      <c r="I74" s="312">
        <f>IF(H74='Kompetansetilskudd og BPA'!$E$12,4,IF(E74=0,IF(F74=0,IF(G74=0,FALSE,3),2),1))</f>
        <v>3</v>
      </c>
      <c r="J74" s="312" t="str">
        <f t="shared" si="40"/>
        <v>2.5c</v>
      </c>
      <c r="K74" s="312" t="str">
        <f t="shared" si="41"/>
        <v>Mitt livs ABC</v>
      </c>
      <c r="R74" s="385"/>
      <c r="S74" s="385"/>
      <c r="T74" s="385"/>
      <c r="U74" s="385"/>
      <c r="V74" s="385"/>
      <c r="W74" s="385"/>
      <c r="X74" s="385"/>
      <c r="Y74" s="385"/>
      <c r="Z74" s="385"/>
      <c r="AA74" s="385"/>
      <c r="AC74" s="322" t="e">
        <f t="shared" si="36"/>
        <v>#N/A</v>
      </c>
      <c r="AD74" s="322" t="str">
        <f t="shared" si="37"/>
        <v/>
      </c>
      <c r="AE74" s="344">
        <v>0</v>
      </c>
      <c r="AF74" s="344" t="str">
        <v>3.</v>
      </c>
      <c r="AG74" s="344" t="str">
        <v>Opplæringstilskudd BPA (brukerstyrt personlig assistanse)</v>
      </c>
      <c r="AH74" s="344" t="str">
        <v/>
      </c>
      <c r="AI74" s="344" t="str">
        <v/>
      </c>
      <c r="AJ74" s="344">
        <v>0</v>
      </c>
      <c r="AK74" s="344" t="str">
        <v/>
      </c>
      <c r="AL74" s="344" t="b">
        <v>0</v>
      </c>
      <c r="AM74" s="344" t="e" cm="1">
        <f t="array" ref="AM74">IF(AND(NOT($AC74=FALSE),NOT(AM$2=FALSE)),INDEX('Kompetansetilskudd og BPA'!$A$1:$R$148,$AC74,AM$2),"")</f>
        <v>#N/A</v>
      </c>
      <c r="AN74" s="344" t="e" cm="1">
        <f t="array" ref="AN74">IF(AND(NOT($AC74=FALSE),NOT(AN$2=FALSE)),INDEX('Kompetansetilskudd og BPA'!$A$1:$R$148,$AC74,IF($AF74="3.",AN$4,AN$2)),"")</f>
        <v>#N/A</v>
      </c>
      <c r="AO74" s="344" t="e" cm="1">
        <f t="array" ref="AO74">IF(AND(NOT($AC74=FALSE),NOT(AO$2=FALSE)),INDEX('Kompetansetilskudd og BPA'!$A$1:$R$148,$AC74,IF($AF74="3.",AO$4,AO$2)),"")</f>
        <v>#N/A</v>
      </c>
      <c r="AP74" s="344" t="e" cm="1">
        <f t="array" ref="AP74">IF(AND(NOT($AC74=FALSE),NOT(AP$2=FALSE)),INDEX('Kompetansetilskudd og BPA'!$A$1:$R$148,$AC74,IF($AF74="3.",AP$4,AP$2)),"")</f>
        <v>#N/A</v>
      </c>
      <c r="AQ74" s="344" t="e" cm="1">
        <f t="array" ref="AQ74">IF(AND(NOT($AC74=FALSE),NOT(AQ$2=FALSE)),INDEX('Kompetansetilskudd og BPA'!$A$1:$R$148,$AC74,IF($AF74="3.",AQ$4,AQ$2)),"")</f>
        <v>#N/A</v>
      </c>
      <c r="AR74" s="344" t="e" cm="1">
        <f t="array" ref="AR74">IF(AND(NOT($AC74=FALSE),NOT(AR$2=FALSE)),INDEX('Kompetansetilskudd og BPA'!$A$1:$R$148,$AC74,IF($AF74="3.",AR$4,AR$2)),"")</f>
        <v>#N/A</v>
      </c>
      <c r="AS74" s="344" t="e" cm="1">
        <f t="array" ref="AS74">IF(AND(NOT($AC74=FALSE),NOT(AS$2=FALSE)),INDEX('Kompetansetilskudd og BPA'!$A$1:$R$148,$AC74,IF($AF74="3.",AS$4,AS$2)),"")</f>
        <v>#N/A</v>
      </c>
      <c r="AT74" s="344" t="e" cm="1">
        <f t="array" ref="AT74">IF(AND(NOT($AC74=FALSE),NOT(AT$2=FALSE)),INDEX('Kompetansetilskudd og BPA'!$A$1:$R$148,$AC74,IF($AF74="3.",AT$4,AT$2)),"")</f>
        <v>#N/A</v>
      </c>
      <c r="AU74" s="344" t="e" cm="1">
        <f t="array" ref="AU74">IF(AND(NOT($AC74=FALSE),NOT(AU$2=FALSE)),INDEX('Kompetansetilskudd og BPA'!$A$1:$R$148,$AC74,IF($AF74="3.",AU$4,AU$2)),"")</f>
        <v>#N/A</v>
      </c>
      <c r="AV74" s="344" t="str" cm="1">
        <f t="array" ref="AV74">IF(AND(NOT(AV$2=FALSE),NOT(AD74="")),INDEX('Kompetansetilskudd og BPA'!$A$1:$R$148,$AD74,AV$2),"")</f>
        <v/>
      </c>
      <c r="AW74" s="344">
        <v>0</v>
      </c>
      <c r="AX74" s="345">
        <v>0</v>
      </c>
      <c r="AY74" s="345" t="str">
        <v>Opplæringstilskudd BPA (brukerstyrt personlig assistanse)</v>
      </c>
      <c r="AZ74" s="345" t="str">
        <v/>
      </c>
      <c r="BA74" s="345">
        <v>0</v>
      </c>
      <c r="BB74" s="345" t="str">
        <v/>
      </c>
      <c r="BC74" s="345" t="e">
        <v>#N/A</v>
      </c>
      <c r="BD74" s="345" t="e">
        <v>#N/A</v>
      </c>
      <c r="BE74" s="345" t="e">
        <v>#N/A</v>
      </c>
      <c r="BF74" s="345" t="e">
        <v>#N/A</v>
      </c>
      <c r="BG74" s="345" t="e">
        <v>#N/A</v>
      </c>
      <c r="BH74" s="345" t="e">
        <v>#N/A</v>
      </c>
      <c r="BI74" s="345" t="e">
        <v>#N/A</v>
      </c>
      <c r="BJ74" s="345" t="str">
        <v/>
      </c>
      <c r="BK74" s="345">
        <v>0</v>
      </c>
      <c r="BL74" s="345"/>
      <c r="BM74" s="345"/>
      <c r="BN74" s="345"/>
      <c r="BO74" s="376" t="b">
        <f t="shared" si="39"/>
        <v>0</v>
      </c>
      <c r="BQ74" s="404"/>
      <c r="BR74" s="404" t="str">
        <f>_xlfn.CONCAT(BQ71,"c")</f>
        <v>P1.7c</v>
      </c>
      <c r="BS74" s="349" t="s">
        <v>262</v>
      </c>
      <c r="BT74" s="404"/>
      <c r="BU74" s="404"/>
      <c r="BV74" s="404">
        <f>'Prosjekt 1'!$F$73</f>
        <v>0</v>
      </c>
      <c r="BW74" s="404">
        <f>'Prosjekt 1'!$I$73</f>
        <v>0</v>
      </c>
      <c r="BX74" s="404"/>
      <c r="BY74" s="404"/>
      <c r="BZ74" s="404">
        <f>'Prosjekt 1'!$J$73</f>
        <v>0</v>
      </c>
      <c r="CA74" s="404"/>
      <c r="CB74" s="394" t="b">
        <f t="shared" ref="CB74:CB137" si="44">BQ74&gt;""</f>
        <v>0</v>
      </c>
      <c r="CC74" s="394" t="b">
        <f t="shared" ref="CC74:CC137" si="45">AND(BQ74=0,OR(BR74=0,BS74=0))</f>
        <v>0</v>
      </c>
      <c r="CD74" s="376" t="b">
        <f t="shared" si="43"/>
        <v>1</v>
      </c>
      <c r="CE74" s="394" t="b">
        <f t="shared" si="33"/>
        <v>0</v>
      </c>
      <c r="CF74" s="394">
        <f t="shared" si="34"/>
        <v>5</v>
      </c>
      <c r="CG74" s="405">
        <f>'Forside og oppsummering'!$E$23</f>
        <v>0</v>
      </c>
      <c r="CH74" s="349" t="s">
        <v>218</v>
      </c>
      <c r="CI74" s="405" t="str">
        <f t="shared" ref="CI74:CI137" si="46">IF(CF74=1,"",IF(CF74=2,BR74,CI73))</f>
        <v>Budsjett for innovasjonsprosjekt 1</v>
      </c>
      <c r="CJ74" s="405" t="str">
        <f t="shared" ref="CJ74:CJ137" si="47">IF(CF74&lt;3,BQ74,IF(AND(BR74=0,CE74),_xlfn.CONCAT(LEFT(BR73,LEN(BR73)-1),CHAR(CODE(RIGHT(BR73,1))+1)),BR74))</f>
        <v>P1.7c</v>
      </c>
      <c r="CK74" s="405" t="str">
        <f t="shared" ref="CK74:CK137" si="48">BS74</f>
        <v>Søknad</v>
      </c>
      <c r="CL74" s="403">
        <v>0</v>
      </c>
      <c r="CM74" s="403">
        <v>0</v>
      </c>
      <c r="CN74" s="403">
        <v>0</v>
      </c>
      <c r="CO74" s="403">
        <v>0</v>
      </c>
      <c r="CP74" s="403">
        <v>0</v>
      </c>
      <c r="CQ74" s="403">
        <v>0</v>
      </c>
      <c r="CR74" s="403">
        <v>0</v>
      </c>
      <c r="CS74" s="403">
        <v>0</v>
      </c>
      <c r="CT74" s="403">
        <f t="shared" si="42"/>
        <v>5</v>
      </c>
    </row>
    <row r="75" spans="5:126" x14ac:dyDescent="0.35">
      <c r="E75" s="317">
        <v>0</v>
      </c>
      <c r="F75" s="317">
        <v>0</v>
      </c>
      <c r="G75" s="317" t="str">
        <v>2.5d</v>
      </c>
      <c r="H75" s="317" t="str">
        <v>Velferdsteknologien ABC</v>
      </c>
      <c r="I75" s="312">
        <f>IF(H75='Kompetansetilskudd og BPA'!$E$12,4,IF(E75=0,IF(F75=0,IF(G75=0,FALSE,3),2),1))</f>
        <v>3</v>
      </c>
      <c r="J75" s="312" t="str">
        <f t="shared" si="40"/>
        <v>2.5d</v>
      </c>
      <c r="K75" s="312" t="str">
        <f t="shared" si="41"/>
        <v>Velferdsteknologien ABC</v>
      </c>
      <c r="R75" s="385"/>
      <c r="S75" s="385"/>
      <c r="T75" s="385"/>
      <c r="U75" s="385"/>
      <c r="V75" s="385"/>
      <c r="W75" s="385"/>
      <c r="X75" s="385"/>
      <c r="Y75" s="385"/>
      <c r="Z75" s="385"/>
      <c r="AA75" s="385"/>
      <c r="AC75" s="322" t="e">
        <f t="shared" si="36"/>
        <v>#N/A</v>
      </c>
      <c r="AD75" s="322" t="str">
        <f t="shared" si="37"/>
        <v/>
      </c>
      <c r="AE75" s="344">
        <v>0</v>
      </c>
      <c r="AF75" s="344" t="str">
        <v>3.</v>
      </c>
      <c r="AG75" s="344" t="str">
        <v>Opplæringstilskudd BPA (brukerstyrt personlig assistanse)</v>
      </c>
      <c r="AH75" s="344" t="str">
        <v/>
      </c>
      <c r="AI75" s="344" t="str">
        <v/>
      </c>
      <c r="AJ75" s="344">
        <v>0</v>
      </c>
      <c r="AK75" s="344" t="str">
        <v/>
      </c>
      <c r="AL75" s="344" t="b">
        <v>0</v>
      </c>
      <c r="AM75" s="344" t="e" cm="1">
        <f t="array" ref="AM75">IF(AND(NOT($AC75=FALSE),NOT(AM$2=FALSE)),INDEX('Kompetansetilskudd og BPA'!$A$1:$R$148,$AC75,AM$2),"")</f>
        <v>#N/A</v>
      </c>
      <c r="AN75" s="344" t="e" cm="1">
        <f t="array" ref="AN75">IF(AND(NOT($AC75=FALSE),NOT(AN$2=FALSE)),INDEX('Kompetansetilskudd og BPA'!$A$1:$R$148,$AC75,IF($AF75="3.",AN$4,AN$2)),"")</f>
        <v>#N/A</v>
      </c>
      <c r="AO75" s="344" t="e" cm="1">
        <f t="array" ref="AO75">IF(AND(NOT($AC75=FALSE),NOT(AO$2=FALSE)),INDEX('Kompetansetilskudd og BPA'!$A$1:$R$148,$AC75,IF($AF75="3.",AO$4,AO$2)),"")</f>
        <v>#N/A</v>
      </c>
      <c r="AP75" s="344" t="e" cm="1">
        <f t="array" ref="AP75">IF(AND(NOT($AC75=FALSE),NOT(AP$2=FALSE)),INDEX('Kompetansetilskudd og BPA'!$A$1:$R$148,$AC75,IF($AF75="3.",AP$4,AP$2)),"")</f>
        <v>#N/A</v>
      </c>
      <c r="AQ75" s="344" t="e" cm="1">
        <f t="array" ref="AQ75">IF(AND(NOT($AC75=FALSE),NOT(AQ$2=FALSE)),INDEX('Kompetansetilskudd og BPA'!$A$1:$R$148,$AC75,IF($AF75="3.",AQ$4,AQ$2)),"")</f>
        <v>#N/A</v>
      </c>
      <c r="AR75" s="344" t="e" cm="1">
        <f t="array" ref="AR75">IF(AND(NOT($AC75=FALSE),NOT(AR$2=FALSE)),INDEX('Kompetansetilskudd og BPA'!$A$1:$R$148,$AC75,IF($AF75="3.",AR$4,AR$2)),"")</f>
        <v>#N/A</v>
      </c>
      <c r="AS75" s="344" t="e" cm="1">
        <f t="array" ref="AS75">IF(AND(NOT($AC75=FALSE),NOT(AS$2=FALSE)),INDEX('Kompetansetilskudd og BPA'!$A$1:$R$148,$AC75,IF($AF75="3.",AS$4,AS$2)),"")</f>
        <v>#N/A</v>
      </c>
      <c r="AT75" s="344" t="e" cm="1">
        <f t="array" ref="AT75">IF(AND(NOT($AC75=FALSE),NOT(AT$2=FALSE)),INDEX('Kompetansetilskudd og BPA'!$A$1:$R$148,$AC75,IF($AF75="3.",AT$4,AT$2)),"")</f>
        <v>#N/A</v>
      </c>
      <c r="AU75" s="344" t="e" cm="1">
        <f t="array" ref="AU75">IF(AND(NOT($AC75=FALSE),NOT(AU$2=FALSE)),INDEX('Kompetansetilskudd og BPA'!$A$1:$R$148,$AC75,IF($AF75="3.",AU$4,AU$2)),"")</f>
        <v>#N/A</v>
      </c>
      <c r="AV75" s="344" t="str" cm="1">
        <f t="array" ref="AV75">IF(AND(NOT(AV$2=FALSE),NOT(AD75="")),INDEX('Kompetansetilskudd og BPA'!$A$1:$R$148,$AD75,AV$2),"")</f>
        <v/>
      </c>
      <c r="AW75" s="344">
        <v>0</v>
      </c>
      <c r="AX75" s="345">
        <v>0</v>
      </c>
      <c r="AY75" s="345" t="str">
        <v>Opplæringstilskudd BPA (brukerstyrt personlig assistanse)</v>
      </c>
      <c r="AZ75" s="345" t="str">
        <v/>
      </c>
      <c r="BA75" s="345">
        <v>0</v>
      </c>
      <c r="BB75" s="345" t="str">
        <v/>
      </c>
      <c r="BC75" s="345" t="e">
        <v>#N/A</v>
      </c>
      <c r="BD75" s="345" t="e">
        <v>#N/A</v>
      </c>
      <c r="BE75" s="345" t="e">
        <v>#N/A</v>
      </c>
      <c r="BF75" s="345" t="e">
        <v>#N/A</v>
      </c>
      <c r="BG75" s="345" t="e">
        <v>#N/A</v>
      </c>
      <c r="BH75" s="345" t="e">
        <v>#N/A</v>
      </c>
      <c r="BI75" s="345" t="e">
        <v>#N/A</v>
      </c>
      <c r="BJ75" s="345" t="str">
        <v/>
      </c>
      <c r="BK75" s="345">
        <v>0</v>
      </c>
      <c r="BL75" s="345"/>
      <c r="BM75" s="345"/>
      <c r="BN75" s="345"/>
      <c r="BO75" s="376" t="b">
        <f t="shared" si="39"/>
        <v>0</v>
      </c>
      <c r="BQ75" s="349" t="s">
        <v>304</v>
      </c>
      <c r="BR75" s="388"/>
      <c r="BS75" s="388"/>
      <c r="BT75" s="388"/>
      <c r="BU75" s="388"/>
      <c r="BV75" s="388"/>
      <c r="BW75" s="388"/>
      <c r="BX75" s="388"/>
      <c r="BY75" s="388"/>
      <c r="BZ75" s="388"/>
      <c r="CA75" s="388"/>
      <c r="CB75" s="394" t="b">
        <f t="shared" si="44"/>
        <v>1</v>
      </c>
      <c r="CC75" s="394" t="b">
        <f t="shared" si="45"/>
        <v>0</v>
      </c>
      <c r="CD75" s="349" t="b">
        <f>AND(COUNTIF(CA77:CA80,0)=COUNTA(CA77:CA80),SUM(BW115:CA144)=0)</f>
        <v>1</v>
      </c>
      <c r="CE75" s="394" t="b">
        <f t="shared" si="33"/>
        <v>0</v>
      </c>
      <c r="CF75" s="394">
        <f t="shared" si="34"/>
        <v>1</v>
      </c>
      <c r="CG75" s="405">
        <f>'Forside og oppsummering'!$E$23</f>
        <v>0</v>
      </c>
      <c r="CH75" s="349" t="s">
        <v>219</v>
      </c>
      <c r="CI75" s="405" t="str">
        <f t="shared" si="46"/>
        <v/>
      </c>
      <c r="CJ75" s="405" t="str">
        <f t="shared" si="47"/>
        <v>P2.</v>
      </c>
      <c r="CK75" s="405">
        <f t="shared" si="48"/>
        <v>0</v>
      </c>
      <c r="CL75" s="403">
        <v>0</v>
      </c>
      <c r="CM75" s="403">
        <v>0</v>
      </c>
      <c r="CN75" s="403">
        <v>0</v>
      </c>
      <c r="CO75" s="403">
        <v>0</v>
      </c>
      <c r="CP75" s="403">
        <v>0</v>
      </c>
      <c r="CQ75" s="403">
        <v>0</v>
      </c>
      <c r="CR75" s="403">
        <v>0</v>
      </c>
      <c r="CS75" s="403">
        <v>0</v>
      </c>
      <c r="CT75" s="403">
        <f t="shared" si="42"/>
        <v>1</v>
      </c>
    </row>
    <row r="76" spans="5:126" x14ac:dyDescent="0.35">
      <c r="E76" s="317">
        <v>0</v>
      </c>
      <c r="F76" s="317">
        <v>0</v>
      </c>
      <c r="G76" s="317">
        <v>0</v>
      </c>
      <c r="H76" s="317" t="str">
        <v>2.5.  SUM:</v>
      </c>
      <c r="I76" s="312" t="b">
        <f>IF(H76='Kompetansetilskudd og BPA'!$E$12,4,IF(E76=0,IF(F76=0,IF(G76=0,FALSE,3),2),1))</f>
        <v>0</v>
      </c>
      <c r="J76" s="312" t="b">
        <f t="shared" si="40"/>
        <v>0</v>
      </c>
      <c r="K76" s="312" t="b">
        <f t="shared" si="41"/>
        <v>0</v>
      </c>
      <c r="R76" s="385"/>
      <c r="S76" s="385"/>
      <c r="T76" s="385"/>
      <c r="U76" s="385"/>
      <c r="V76" s="385"/>
      <c r="W76" s="385"/>
      <c r="X76" s="385"/>
      <c r="Y76" s="385"/>
      <c r="Z76" s="385"/>
      <c r="AA76" s="385"/>
      <c r="AC76" s="322" t="b">
        <f t="shared" si="36"/>
        <v>0</v>
      </c>
      <c r="AD76" s="322" t="str">
        <f t="shared" si="37"/>
        <v/>
      </c>
      <c r="AE76" s="385"/>
      <c r="AF76" s="385"/>
      <c r="AG76" s="385"/>
      <c r="AH76" s="385"/>
      <c r="AI76" s="385"/>
      <c r="AJ76" s="385"/>
      <c r="AK76" s="385"/>
      <c r="AL76" s="385"/>
      <c r="AM76" s="385"/>
      <c r="AN76" s="385"/>
      <c r="AO76" s="385"/>
      <c r="AP76" s="385"/>
      <c r="AQ76" s="385"/>
      <c r="AR76" s="385"/>
      <c r="AS76" s="385"/>
      <c r="AT76" s="385"/>
      <c r="AU76" s="385"/>
      <c r="AV76" s="385"/>
      <c r="AW76" s="385"/>
      <c r="AX76" s="385"/>
      <c r="AY76" s="385"/>
      <c r="AZ76" s="385"/>
      <c r="BA76" s="385"/>
      <c r="BB76" s="385"/>
      <c r="BC76" s="385"/>
      <c r="BD76" s="385"/>
      <c r="BE76" s="385"/>
      <c r="BF76" s="385"/>
      <c r="BG76" s="385"/>
      <c r="BH76" s="385"/>
      <c r="BI76" s="385"/>
      <c r="BJ76" s="385"/>
      <c r="BK76" s="385"/>
      <c r="BL76" s="385"/>
      <c r="BM76" s="385"/>
      <c r="BN76" s="385"/>
      <c r="BO76" s="385"/>
      <c r="BQ76" s="388" t="str" cm="1">
        <f t="array" ref="BQ76:BS111">'Prosjekt 2'!$C$7:$E$42</f>
        <v>P2.1</v>
      </c>
      <c r="BR76" s="388" t="str">
        <v>Overordnede prosjektdetaljer</v>
      </c>
      <c r="BS76" s="388">
        <v>0</v>
      </c>
      <c r="BT76" s="388"/>
      <c r="BU76" s="388"/>
      <c r="BV76" s="388"/>
      <c r="BW76" s="388"/>
      <c r="BX76" s="388"/>
      <c r="BY76" s="388"/>
      <c r="BZ76" s="388"/>
      <c r="CA76" s="388" cm="1">
        <f t="array" ref="CA76:CA111">'Prosjekt 2'!$G$7:$G$42</f>
        <v>0</v>
      </c>
      <c r="CB76" s="394" t="b">
        <f t="shared" si="44"/>
        <v>1</v>
      </c>
      <c r="CC76" s="394" t="b">
        <f t="shared" si="45"/>
        <v>0</v>
      </c>
      <c r="CD76" s="376" t="b">
        <f t="shared" ref="CD76:CD107" si="49">$CD$75</f>
        <v>1</v>
      </c>
      <c r="CE76" s="394" t="b">
        <f t="shared" si="33"/>
        <v>0</v>
      </c>
      <c r="CF76" s="394">
        <f t="shared" si="34"/>
        <v>2</v>
      </c>
      <c r="CG76" s="405">
        <f>'Forside og oppsummering'!$E$23</f>
        <v>0</v>
      </c>
      <c r="CH76" s="349" t="s">
        <v>219</v>
      </c>
      <c r="CI76" s="405" t="str">
        <f t="shared" si="46"/>
        <v>Overordnede prosjektdetaljer</v>
      </c>
      <c r="CJ76" s="405" t="str">
        <f t="shared" si="47"/>
        <v>P2.1</v>
      </c>
      <c r="CK76" s="405">
        <f t="shared" si="48"/>
        <v>0</v>
      </c>
      <c r="CL76" s="403">
        <v>0</v>
      </c>
      <c r="CM76" s="403">
        <v>0</v>
      </c>
      <c r="CN76" s="403">
        <v>0</v>
      </c>
      <c r="CO76" s="403">
        <v>0</v>
      </c>
      <c r="CP76" s="403">
        <v>0</v>
      </c>
      <c r="CQ76" s="403">
        <v>0</v>
      </c>
      <c r="CR76" s="403">
        <v>0</v>
      </c>
      <c r="CS76" s="403">
        <v>0</v>
      </c>
      <c r="CT76" s="403">
        <f t="shared" si="42"/>
        <v>2</v>
      </c>
    </row>
    <row r="77" spans="5:126" x14ac:dyDescent="0.35">
      <c r="E77" s="317">
        <v>0</v>
      </c>
      <c r="F77" s="317">
        <v>0</v>
      </c>
      <c r="G77" s="317">
        <v>0</v>
      </c>
      <c r="H77" s="317">
        <v>0</v>
      </c>
      <c r="I77" s="312" t="b">
        <f>IF(H77='Kompetansetilskudd og BPA'!$E$12,4,IF(E77=0,IF(F77=0,IF(G77=0,FALSE,3),2),1))</f>
        <v>0</v>
      </c>
      <c r="J77" s="312" t="b">
        <f t="shared" si="40"/>
        <v>0</v>
      </c>
      <c r="K77" s="312" t="b">
        <f t="shared" si="41"/>
        <v>0</v>
      </c>
      <c r="R77" s="385"/>
      <c r="S77" s="385"/>
      <c r="T77" s="385"/>
      <c r="U77" s="385"/>
      <c r="V77" s="385"/>
      <c r="W77" s="385"/>
      <c r="X77" s="385"/>
      <c r="Y77" s="385"/>
      <c r="Z77" s="385"/>
      <c r="AA77" s="385"/>
      <c r="AC77" s="322" t="b">
        <f t="shared" si="36"/>
        <v>0</v>
      </c>
      <c r="AD77" s="322" t="str">
        <f t="shared" si="37"/>
        <v/>
      </c>
      <c r="AE77" s="385"/>
      <c r="AF77" s="385"/>
      <c r="AG77" s="385"/>
      <c r="AH77" s="385"/>
      <c r="AI77" s="385"/>
      <c r="AJ77" s="385"/>
      <c r="AK77" s="385"/>
      <c r="AL77" s="385"/>
      <c r="AM77" s="385"/>
      <c r="AN77" s="385"/>
      <c r="AO77" s="385"/>
      <c r="AP77" s="385"/>
      <c r="AQ77" s="385"/>
      <c r="AR77" s="385"/>
      <c r="AS77" s="385"/>
      <c r="AT77" s="385"/>
      <c r="AU77" s="385"/>
      <c r="AV77" s="385"/>
      <c r="AW77" s="385"/>
      <c r="AX77" s="385"/>
      <c r="AY77" s="385"/>
      <c r="AZ77" s="385"/>
      <c r="BA77" s="385"/>
      <c r="BB77" s="385"/>
      <c r="BC77" s="385"/>
      <c r="BD77" s="385"/>
      <c r="BE77" s="385"/>
      <c r="BF77" s="385"/>
      <c r="BG77" s="385"/>
      <c r="BH77" s="385"/>
      <c r="BI77" s="385"/>
      <c r="BJ77" s="385"/>
      <c r="BK77" s="385"/>
      <c r="BL77" s="385"/>
      <c r="BM77" s="385"/>
      <c r="BN77" s="385"/>
      <c r="BO77" s="385"/>
      <c r="BQ77" s="388">
        <v>0</v>
      </c>
      <c r="BR77" s="388" t="str">
        <v>P2.1a</v>
      </c>
      <c r="BS77" s="388" t="str">
        <v>Tittel for innovasjonsprosjektet
Skriv inn en tittel som er beskrivende for prosjektet - maks 100 tegn</v>
      </c>
      <c r="BT77" s="388"/>
      <c r="BU77" s="388"/>
      <c r="BV77" s="388"/>
      <c r="BW77" s="388"/>
      <c r="BX77" s="388"/>
      <c r="BY77" s="388"/>
      <c r="BZ77" s="388"/>
      <c r="CA77" s="388">
        <v>0</v>
      </c>
      <c r="CB77" s="394" t="b">
        <f t="shared" si="44"/>
        <v>0</v>
      </c>
      <c r="CC77" s="394" t="b">
        <f t="shared" si="45"/>
        <v>0</v>
      </c>
      <c r="CD77" s="376" t="b">
        <f t="shared" si="49"/>
        <v>1</v>
      </c>
      <c r="CE77" s="394" t="b">
        <f t="shared" si="33"/>
        <v>0</v>
      </c>
      <c r="CF77" s="394">
        <f t="shared" si="34"/>
        <v>4</v>
      </c>
      <c r="CG77" s="405">
        <f>'Forside og oppsummering'!$E$23</f>
        <v>0</v>
      </c>
      <c r="CH77" s="349" t="s">
        <v>219</v>
      </c>
      <c r="CI77" s="405" t="str">
        <f t="shared" si="46"/>
        <v>Overordnede prosjektdetaljer</v>
      </c>
      <c r="CJ77" s="405" t="str">
        <f t="shared" si="47"/>
        <v>P2.1a</v>
      </c>
      <c r="CK77" s="405" t="str">
        <f t="shared" si="48"/>
        <v>Tittel for innovasjonsprosjektet
Skriv inn en tittel som er beskrivende for prosjektet - maks 100 tegn</v>
      </c>
      <c r="CL77" s="403">
        <v>0</v>
      </c>
      <c r="CM77" s="403">
        <v>0</v>
      </c>
      <c r="CN77" s="403">
        <v>0</v>
      </c>
      <c r="CO77" s="403">
        <v>0</v>
      </c>
      <c r="CP77" s="403">
        <v>0</v>
      </c>
      <c r="CQ77" s="403">
        <v>0</v>
      </c>
      <c r="CR77" s="403">
        <v>0</v>
      </c>
      <c r="CS77" s="403">
        <v>0</v>
      </c>
      <c r="CT77" s="403">
        <f t="shared" si="42"/>
        <v>4</v>
      </c>
    </row>
    <row r="78" spans="5:126" x14ac:dyDescent="0.35">
      <c r="E78" s="317">
        <v>0</v>
      </c>
      <c r="F78" s="317">
        <v>0</v>
      </c>
      <c r="G78" s="317" t="str">
        <v>2.5e</v>
      </c>
      <c r="H78" s="317" t="str">
        <v>Merknader
Nærmere om hvilken annen utdanning
Forsøk å skrive mindre enn 100 ord</v>
      </c>
      <c r="I78" s="312">
        <f>IF(H78='Kompetansetilskudd og BPA'!$E$12,4,IF(E78=0,IF(F78=0,IF(G78=0,FALSE,3),2),1))</f>
        <v>4</v>
      </c>
      <c r="J78" s="312" t="str">
        <f t="shared" si="40"/>
        <v>2.5e</v>
      </c>
      <c r="K78" s="312" t="str">
        <f t="shared" si="41"/>
        <v>Merknader
Nærmere om hvilken annen utdanning
Forsøk å skrive mindre enn 100 ord</v>
      </c>
      <c r="R78" s="385"/>
      <c r="S78" s="385"/>
      <c r="T78" s="385"/>
      <c r="U78" s="385"/>
      <c r="V78" s="385"/>
      <c r="W78" s="385"/>
      <c r="X78" s="385"/>
      <c r="Y78" s="385"/>
      <c r="Z78" s="385"/>
      <c r="AA78" s="385"/>
      <c r="AC78" s="322" t="b">
        <f t="shared" si="36"/>
        <v>0</v>
      </c>
      <c r="AD78" s="322" t="str">
        <f t="shared" si="37"/>
        <v/>
      </c>
      <c r="AE78" s="385"/>
      <c r="AF78" s="385"/>
      <c r="AG78" s="385"/>
      <c r="AH78" s="385"/>
      <c r="AI78" s="385"/>
      <c r="AJ78" s="385"/>
      <c r="AK78" s="385"/>
      <c r="AL78" s="385"/>
      <c r="AM78" s="385"/>
      <c r="AN78" s="385"/>
      <c r="AO78" s="385"/>
      <c r="AP78" s="385"/>
      <c r="AQ78" s="385"/>
      <c r="AR78" s="385"/>
      <c r="AS78" s="385"/>
      <c r="AT78" s="385"/>
      <c r="AU78" s="385"/>
      <c r="AV78" s="385"/>
      <c r="AW78" s="385"/>
      <c r="AX78" s="385"/>
      <c r="AY78" s="385"/>
      <c r="AZ78" s="385"/>
      <c r="BA78" s="385"/>
      <c r="BB78" s="385"/>
      <c r="BC78" s="385"/>
      <c r="BD78" s="385"/>
      <c r="BE78" s="385"/>
      <c r="BF78" s="385"/>
      <c r="BG78" s="385"/>
      <c r="BH78" s="385"/>
      <c r="BI78" s="385"/>
      <c r="BJ78" s="385"/>
      <c r="BK78" s="385"/>
      <c r="BL78" s="385"/>
      <c r="BM78" s="385"/>
      <c r="BN78" s="385"/>
      <c r="BO78" s="385"/>
      <c r="BQ78" s="388">
        <v>0</v>
      </c>
      <c r="BR78" s="388" t="str">
        <v>P2.1b</v>
      </c>
      <c r="BS78" s="388" t="str">
        <v>Er dette videreføring av et eksisterende innovasjonsprosjekt?
(Ja/Nei)</v>
      </c>
      <c r="BT78" s="388"/>
      <c r="BU78" s="388"/>
      <c r="BV78" s="388"/>
      <c r="BW78" s="388"/>
      <c r="BX78" s="388"/>
      <c r="BY78" s="388"/>
      <c r="BZ78" s="388"/>
      <c r="CA78" s="388">
        <v>0</v>
      </c>
      <c r="CB78" s="394" t="b">
        <f t="shared" si="44"/>
        <v>0</v>
      </c>
      <c r="CC78" s="394" t="b">
        <f t="shared" si="45"/>
        <v>0</v>
      </c>
      <c r="CD78" s="376" t="b">
        <f t="shared" si="49"/>
        <v>1</v>
      </c>
      <c r="CE78" s="394" t="b">
        <f t="shared" si="33"/>
        <v>0</v>
      </c>
      <c r="CF78" s="394">
        <f t="shared" si="34"/>
        <v>4</v>
      </c>
      <c r="CG78" s="405">
        <f>'Forside og oppsummering'!$E$23</f>
        <v>0</v>
      </c>
      <c r="CH78" s="349" t="s">
        <v>219</v>
      </c>
      <c r="CI78" s="405" t="str">
        <f t="shared" si="46"/>
        <v>Overordnede prosjektdetaljer</v>
      </c>
      <c r="CJ78" s="405" t="str">
        <f t="shared" si="47"/>
        <v>P2.1b</v>
      </c>
      <c r="CK78" s="405" t="str">
        <f t="shared" si="48"/>
        <v>Er dette videreføring av et eksisterende innovasjonsprosjekt?
(Ja/Nei)</v>
      </c>
      <c r="CL78" s="403">
        <v>0</v>
      </c>
      <c r="CM78" s="403">
        <v>0</v>
      </c>
      <c r="CN78" s="403">
        <v>0</v>
      </c>
      <c r="CO78" s="403">
        <v>0</v>
      </c>
      <c r="CP78" s="403">
        <v>0</v>
      </c>
      <c r="CQ78" s="403">
        <v>0</v>
      </c>
      <c r="CR78" s="403">
        <v>0</v>
      </c>
      <c r="CS78" s="403">
        <v>0</v>
      </c>
      <c r="CT78" s="403">
        <f t="shared" si="42"/>
        <v>4</v>
      </c>
    </row>
    <row r="79" spans="5:126" x14ac:dyDescent="0.35">
      <c r="E79" s="317">
        <v>0</v>
      </c>
      <c r="F79" s="317">
        <v>0</v>
      </c>
      <c r="G79" s="317" t="str">
        <v/>
      </c>
      <c r="H79" s="317">
        <v>0</v>
      </c>
      <c r="I79" s="312">
        <f>IF(H79='Kompetansetilskudd og BPA'!$E$12,4,IF(E79=0,IF(F79=0,IF(G79=0,FALSE,3),2),1))</f>
        <v>3</v>
      </c>
      <c r="J79" s="312" t="str">
        <f t="shared" si="40"/>
        <v/>
      </c>
      <c r="K79" s="312">
        <f t="shared" si="41"/>
        <v>0</v>
      </c>
      <c r="R79" s="385"/>
      <c r="S79" s="385"/>
      <c r="T79" s="385"/>
      <c r="U79" s="385"/>
      <c r="V79" s="385"/>
      <c r="W79" s="385"/>
      <c r="X79" s="385"/>
      <c r="Y79" s="385"/>
      <c r="Z79" s="385"/>
      <c r="AA79" s="385"/>
      <c r="AC79" s="322" t="b">
        <f t="shared" si="36"/>
        <v>0</v>
      </c>
      <c r="AD79" s="322" t="str">
        <f t="shared" si="37"/>
        <v/>
      </c>
      <c r="AE79" s="385"/>
      <c r="AF79" s="385"/>
      <c r="AG79" s="385"/>
      <c r="AH79" s="385"/>
      <c r="AI79" s="385"/>
      <c r="AJ79" s="385"/>
      <c r="AK79" s="385"/>
      <c r="AL79" s="385"/>
      <c r="AM79" s="385"/>
      <c r="AN79" s="385"/>
      <c r="AO79" s="385"/>
      <c r="AP79" s="385"/>
      <c r="AQ79" s="385"/>
      <c r="AR79" s="385"/>
      <c r="AS79" s="385"/>
      <c r="AT79" s="385"/>
      <c r="AU79" s="385"/>
      <c r="AV79" s="385"/>
      <c r="AW79" s="385"/>
      <c r="AX79" s="385"/>
      <c r="AY79" s="385"/>
      <c r="AZ79" s="385"/>
      <c r="BA79" s="385"/>
      <c r="BB79" s="385"/>
      <c r="BC79" s="385"/>
      <c r="BD79" s="385"/>
      <c r="BE79" s="385"/>
      <c r="BF79" s="385"/>
      <c r="BG79" s="385"/>
      <c r="BH79" s="385"/>
      <c r="BI79" s="385"/>
      <c r="BJ79" s="385"/>
      <c r="BK79" s="385"/>
      <c r="BL79" s="385"/>
      <c r="BM79" s="385"/>
      <c r="BN79" s="385"/>
      <c r="BO79" s="385"/>
      <c r="BQ79" s="388">
        <v>0</v>
      </c>
      <c r="BR79" s="388" t="str">
        <v>P2.1c</v>
      </c>
      <c r="BS79" s="388" t="str">
        <v>Estimert startdato for innovasjonsprosjektet</v>
      </c>
      <c r="BT79" s="388"/>
      <c r="BU79" s="388"/>
      <c r="BV79" s="388"/>
      <c r="BW79" s="388"/>
      <c r="BX79" s="388"/>
      <c r="BY79" s="388"/>
      <c r="BZ79" s="388"/>
      <c r="CA79" s="388">
        <v>0</v>
      </c>
      <c r="CB79" s="394" t="b">
        <f t="shared" si="44"/>
        <v>0</v>
      </c>
      <c r="CC79" s="394" t="b">
        <f t="shared" si="45"/>
        <v>0</v>
      </c>
      <c r="CD79" s="376" t="b">
        <f t="shared" si="49"/>
        <v>1</v>
      </c>
      <c r="CE79" s="394" t="b">
        <f t="shared" ref="CE79:CE142" si="50">IF(CD79,FALSE,NOT(AND(CC79,CB80=FALSE)))</f>
        <v>0</v>
      </c>
      <c r="CF79" s="394">
        <f t="shared" ref="CF79:CF142" si="51">IF(LEN(BQ79)=3,1,IF(CB80,5,IF(CB79,2,IF(BS79="Søknad",3,4))))</f>
        <v>4</v>
      </c>
      <c r="CG79" s="405">
        <f>'Forside og oppsummering'!$E$23</f>
        <v>0</v>
      </c>
      <c r="CH79" s="349" t="s">
        <v>219</v>
      </c>
      <c r="CI79" s="405" t="str">
        <f t="shared" si="46"/>
        <v>Overordnede prosjektdetaljer</v>
      </c>
      <c r="CJ79" s="405" t="str">
        <f t="shared" si="47"/>
        <v>P2.1c</v>
      </c>
      <c r="CK79" s="405" t="str">
        <f t="shared" si="48"/>
        <v>Estimert startdato for innovasjonsprosjektet</v>
      </c>
      <c r="CL79" s="403">
        <v>0</v>
      </c>
      <c r="CM79" s="403">
        <v>0</v>
      </c>
      <c r="CN79" s="403">
        <v>0</v>
      </c>
      <c r="CO79" s="403">
        <v>0</v>
      </c>
      <c r="CP79" s="403">
        <v>0</v>
      </c>
      <c r="CQ79" s="403">
        <v>0</v>
      </c>
      <c r="CR79" s="403">
        <v>0</v>
      </c>
      <c r="CS79" s="403">
        <v>0</v>
      </c>
      <c r="CT79" s="403">
        <f t="shared" si="42"/>
        <v>4</v>
      </c>
    </row>
    <row r="80" spans="5:126" x14ac:dyDescent="0.35">
      <c r="E80" s="317">
        <v>0</v>
      </c>
      <c r="F80" s="317" t="str">
        <v>2.6.</v>
      </c>
      <c r="G80" s="317" t="str">
        <v>Annen internopplæring / korte etterutdanninger /kurs mv.</v>
      </c>
      <c r="H80" s="317">
        <v>0</v>
      </c>
      <c r="I80" s="312">
        <f>IF(H80='Kompetansetilskudd og BPA'!$E$12,4,IF(E80=0,IF(F80=0,IF(G80=0,FALSE,3),2),1))</f>
        <v>2</v>
      </c>
      <c r="J80" s="312" t="str">
        <f t="shared" si="40"/>
        <v>2.6.</v>
      </c>
      <c r="K80" s="312" t="str">
        <f t="shared" si="41"/>
        <v>Annen internopplæring / korte etterutdanninger /kurs mv.</v>
      </c>
      <c r="R80" s="385"/>
      <c r="S80" s="385"/>
      <c r="T80" s="385"/>
      <c r="U80" s="385"/>
      <c r="V80" s="385"/>
      <c r="W80" s="385"/>
      <c r="X80" s="385"/>
      <c r="Y80" s="385"/>
      <c r="Z80" s="385"/>
      <c r="AA80" s="385"/>
      <c r="AC80" s="322" t="b">
        <f t="shared" si="36"/>
        <v>0</v>
      </c>
      <c r="AD80" s="322" t="str">
        <f t="shared" si="37"/>
        <v/>
      </c>
      <c r="AE80" s="385"/>
      <c r="AF80" s="385"/>
      <c r="AG80" s="385"/>
      <c r="AH80" s="385"/>
      <c r="AI80" s="385"/>
      <c r="AJ80" s="385"/>
      <c r="AK80" s="385"/>
      <c r="AL80" s="385"/>
      <c r="AM80" s="385"/>
      <c r="AN80" s="385"/>
      <c r="AO80" s="385"/>
      <c r="AP80" s="385"/>
      <c r="AQ80" s="385"/>
      <c r="AR80" s="385"/>
      <c r="AS80" s="385"/>
      <c r="AT80" s="385"/>
      <c r="AU80" s="385"/>
      <c r="AV80" s="385"/>
      <c r="AW80" s="385"/>
      <c r="AX80" s="385"/>
      <c r="AY80" s="385"/>
      <c r="AZ80" s="385"/>
      <c r="BA80" s="385"/>
      <c r="BB80" s="385"/>
      <c r="BC80" s="385"/>
      <c r="BD80" s="385"/>
      <c r="BE80" s="385"/>
      <c r="BF80" s="385"/>
      <c r="BG80" s="385"/>
      <c r="BH80" s="385"/>
      <c r="BI80" s="385"/>
      <c r="BJ80" s="385"/>
      <c r="BK80" s="385"/>
      <c r="BL80" s="385"/>
      <c r="BM80" s="385"/>
      <c r="BN80" s="385"/>
      <c r="BO80" s="385"/>
      <c r="BQ80" s="388">
        <v>0</v>
      </c>
      <c r="BR80" s="388" t="str">
        <v>P2.1d</v>
      </c>
      <c r="BS80"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80" s="388"/>
      <c r="BU80" s="388"/>
      <c r="BV80" s="388"/>
      <c r="BW80" s="388"/>
      <c r="BX80" s="388"/>
      <c r="BY80" s="388"/>
      <c r="BZ80" s="388"/>
      <c r="CA80" s="388">
        <v>0</v>
      </c>
      <c r="CB80" s="394" t="b">
        <f t="shared" si="44"/>
        <v>0</v>
      </c>
      <c r="CC80" s="394" t="b">
        <f t="shared" si="45"/>
        <v>0</v>
      </c>
      <c r="CD80" s="376" t="b">
        <f t="shared" si="49"/>
        <v>1</v>
      </c>
      <c r="CE80" s="394" t="b">
        <f t="shared" si="50"/>
        <v>0</v>
      </c>
      <c r="CF80" s="394">
        <f t="shared" si="51"/>
        <v>4</v>
      </c>
      <c r="CG80" s="405">
        <f>'Forside og oppsummering'!$E$23</f>
        <v>0</v>
      </c>
      <c r="CH80" s="349" t="s">
        <v>219</v>
      </c>
      <c r="CI80" s="405" t="str">
        <f t="shared" si="46"/>
        <v>Overordnede prosjektdetaljer</v>
      </c>
      <c r="CJ80" s="405" t="str">
        <f t="shared" si="47"/>
        <v>P2.1d</v>
      </c>
      <c r="CK80" s="405" t="str">
        <f t="shared" si="48"/>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80" s="403">
        <v>0</v>
      </c>
      <c r="CM80" s="403">
        <v>0</v>
      </c>
      <c r="CN80" s="403">
        <v>0</v>
      </c>
      <c r="CO80" s="403">
        <v>0</v>
      </c>
      <c r="CP80" s="403">
        <v>0</v>
      </c>
      <c r="CQ80" s="403">
        <v>0</v>
      </c>
      <c r="CR80" s="403">
        <v>0</v>
      </c>
      <c r="CS80" s="403">
        <v>0</v>
      </c>
      <c r="CT80" s="403">
        <f t="shared" si="42"/>
        <v>4</v>
      </c>
      <c r="DI80" s="343" t="str" cm="1">
        <f t="array" ref="DI80">_xlfn.ANCHORARRAY(CU4)</f>
        <v/>
      </c>
    </row>
    <row r="81" spans="5:98" x14ac:dyDescent="0.35">
      <c r="E81" s="317">
        <v>0</v>
      </c>
      <c r="F81" s="317">
        <v>0</v>
      </c>
      <c r="G81" s="317">
        <v>0</v>
      </c>
      <c r="H81" s="317">
        <v>0</v>
      </c>
      <c r="I81" s="312" t="b">
        <f>IF(H81='Kompetansetilskudd og BPA'!$E$12,4,IF(E81=0,IF(F81=0,IF(G81=0,FALSE,3),2),1))</f>
        <v>0</v>
      </c>
      <c r="J81" s="312" t="b">
        <f t="shared" si="40"/>
        <v>0</v>
      </c>
      <c r="K81" s="312" t="b">
        <f t="shared" si="41"/>
        <v>0</v>
      </c>
      <c r="R81" s="385"/>
      <c r="S81" s="385"/>
      <c r="T81" s="385"/>
      <c r="U81" s="385"/>
      <c r="V81" s="385"/>
      <c r="W81" s="385"/>
      <c r="X81" s="385"/>
      <c r="Y81" s="385"/>
      <c r="Z81" s="385"/>
      <c r="AA81" s="385"/>
      <c r="AC81" s="322" t="b">
        <f t="shared" si="36"/>
        <v>0</v>
      </c>
      <c r="AD81" s="322" t="str">
        <f t="shared" si="37"/>
        <v/>
      </c>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Q81" s="388">
        <v>0</v>
      </c>
      <c r="BR81" s="388" t="str">
        <v>P2.1e</v>
      </c>
      <c r="BS81" s="388" t="str">
        <v>Status for innovasjonsprosjektet
- Besvares dersom dette er videreføring av et eksisterende innovasjonsprosjekt 
- Beskriv kort hva som er status for innovasjonsprosjektet og hvordan prosjektet ligger an i forhold til den opprinnelige fremdriftsplanen</v>
      </c>
      <c r="BT81" s="388"/>
      <c r="BU81" s="388"/>
      <c r="BV81" s="388"/>
      <c r="BW81" s="388"/>
      <c r="BX81" s="388"/>
      <c r="BY81" s="388"/>
      <c r="BZ81" s="388"/>
      <c r="CA81" s="388">
        <v>0</v>
      </c>
      <c r="CB81" s="394" t="b">
        <f t="shared" si="44"/>
        <v>0</v>
      </c>
      <c r="CC81" s="394" t="b">
        <f t="shared" si="45"/>
        <v>0</v>
      </c>
      <c r="CD81" s="376" t="b">
        <f t="shared" si="49"/>
        <v>1</v>
      </c>
      <c r="CE81" s="394" t="b">
        <f t="shared" si="50"/>
        <v>0</v>
      </c>
      <c r="CF81" s="394">
        <f t="shared" si="51"/>
        <v>4</v>
      </c>
      <c r="CG81" s="405">
        <f>'Forside og oppsummering'!$E$23</f>
        <v>0</v>
      </c>
      <c r="CH81" s="349" t="s">
        <v>219</v>
      </c>
      <c r="CI81" s="405" t="str">
        <f t="shared" si="46"/>
        <v>Overordnede prosjektdetaljer</v>
      </c>
      <c r="CJ81" s="405" t="str">
        <f t="shared" si="47"/>
        <v>P2.1e</v>
      </c>
      <c r="CK81" s="405" t="str">
        <f t="shared" si="48"/>
        <v>Status for innovasjonsprosjektet
- Besvares dersom dette er videreføring av et eksisterende innovasjonsprosjekt 
- Beskriv kort hva som er status for innovasjonsprosjektet og hvordan prosjektet ligger an i forhold til den opprinnelige fremdriftsplanen</v>
      </c>
      <c r="CL81" s="403">
        <v>0</v>
      </c>
      <c r="CM81" s="403">
        <v>0</v>
      </c>
      <c r="CN81" s="403">
        <v>0</v>
      </c>
      <c r="CO81" s="403">
        <v>0</v>
      </c>
      <c r="CP81" s="403">
        <v>0</v>
      </c>
      <c r="CQ81" s="403">
        <v>0</v>
      </c>
      <c r="CR81" s="403">
        <v>0</v>
      </c>
      <c r="CS81" s="403">
        <v>0</v>
      </c>
      <c r="CT81" s="403">
        <f t="shared" si="42"/>
        <v>4</v>
      </c>
    </row>
    <row r="82" spans="5:98" x14ac:dyDescent="0.35">
      <c r="E82" s="317">
        <v>0</v>
      </c>
      <c r="F82" s="317">
        <v>0</v>
      </c>
      <c r="G82" s="317">
        <v>0</v>
      </c>
      <c r="H82" s="317">
        <v>0</v>
      </c>
      <c r="I82" s="312" t="b">
        <f>IF(H82='Kompetansetilskudd og BPA'!$E$12,4,IF(E82=0,IF(F82=0,IF(G82=0,FALSE,3),2),1))</f>
        <v>0</v>
      </c>
      <c r="J82" s="312" t="b">
        <f t="shared" si="40"/>
        <v>0</v>
      </c>
      <c r="K82" s="312" t="b">
        <f t="shared" si="41"/>
        <v>0</v>
      </c>
      <c r="R82" s="385"/>
      <c r="S82" s="385"/>
      <c r="T82" s="385"/>
      <c r="U82" s="385"/>
      <c r="V82" s="385"/>
      <c r="W82" s="385"/>
      <c r="X82" s="385"/>
      <c r="Y82" s="385"/>
      <c r="Z82" s="385"/>
      <c r="AA82" s="385"/>
      <c r="AC82" s="322" t="b">
        <f t="shared" si="36"/>
        <v>0</v>
      </c>
      <c r="AD82" s="322" t="str">
        <f t="shared" si="37"/>
        <v/>
      </c>
      <c r="AE82" s="385"/>
      <c r="AF82" s="385"/>
      <c r="AG82" s="385"/>
      <c r="AH82" s="385"/>
      <c r="AI82" s="385"/>
      <c r="AJ82" s="385"/>
      <c r="AK82" s="385"/>
      <c r="AL82" s="385"/>
      <c r="AM82" s="385"/>
      <c r="AN82" s="385"/>
      <c r="AO82" s="385"/>
      <c r="AP82" s="385"/>
      <c r="AQ82" s="385"/>
      <c r="AR82" s="385"/>
      <c r="AS82" s="385"/>
      <c r="AT82" s="385"/>
      <c r="AU82" s="385"/>
      <c r="AV82" s="385"/>
      <c r="AW82" s="385"/>
      <c r="AX82" s="385"/>
      <c r="AY82" s="385"/>
      <c r="AZ82" s="385"/>
      <c r="BA82" s="385"/>
      <c r="BB82" s="385"/>
      <c r="BC82" s="385"/>
      <c r="BD82" s="385"/>
      <c r="BE82" s="385"/>
      <c r="BF82" s="385"/>
      <c r="BG82" s="385"/>
      <c r="BH82" s="385"/>
      <c r="BI82" s="385"/>
      <c r="BJ82" s="385"/>
      <c r="BK82" s="385"/>
      <c r="BL82" s="385"/>
      <c r="BM82" s="385"/>
      <c r="BN82" s="385"/>
      <c r="BO82" s="385"/>
      <c r="BQ82" s="388">
        <v>0</v>
      </c>
      <c r="BR82" s="388">
        <v>0</v>
      </c>
      <c r="BS82" s="388">
        <v>0</v>
      </c>
      <c r="BT82" s="388"/>
      <c r="BU82" s="388"/>
      <c r="BV82" s="388"/>
      <c r="BW82" s="388"/>
      <c r="BX82" s="388"/>
      <c r="BY82" s="388"/>
      <c r="BZ82" s="388"/>
      <c r="CA82" s="388">
        <v>0</v>
      </c>
      <c r="CB82" s="394" t="b">
        <f t="shared" si="44"/>
        <v>0</v>
      </c>
      <c r="CC82" s="394" t="b">
        <f t="shared" si="45"/>
        <v>1</v>
      </c>
      <c r="CD82" s="376" t="b">
        <f t="shared" si="49"/>
        <v>1</v>
      </c>
      <c r="CE82" s="394" t="b">
        <f t="shared" si="50"/>
        <v>0</v>
      </c>
      <c r="CF82" s="394">
        <f t="shared" si="51"/>
        <v>5</v>
      </c>
      <c r="CG82" s="405">
        <f>'Forside og oppsummering'!$E$23</f>
        <v>0</v>
      </c>
      <c r="CH82" s="349" t="s">
        <v>219</v>
      </c>
      <c r="CI82" s="405" t="str">
        <f t="shared" si="46"/>
        <v>Overordnede prosjektdetaljer</v>
      </c>
      <c r="CJ82" s="405">
        <f t="shared" si="47"/>
        <v>0</v>
      </c>
      <c r="CK82" s="405">
        <f t="shared" si="48"/>
        <v>0</v>
      </c>
      <c r="CL82" s="403">
        <v>0</v>
      </c>
      <c r="CM82" s="403">
        <v>0</v>
      </c>
      <c r="CN82" s="403">
        <v>0</v>
      </c>
      <c r="CO82" s="403">
        <v>0</v>
      </c>
      <c r="CP82" s="403">
        <v>0</v>
      </c>
      <c r="CQ82" s="403">
        <v>0</v>
      </c>
      <c r="CR82" s="403">
        <v>0</v>
      </c>
      <c r="CS82" s="403">
        <v>0</v>
      </c>
      <c r="CT82" s="403">
        <f t="shared" si="42"/>
        <v>5</v>
      </c>
    </row>
    <row r="83" spans="5:98" x14ac:dyDescent="0.35">
      <c r="E83" s="317">
        <v>0</v>
      </c>
      <c r="F83" s="317">
        <v>0</v>
      </c>
      <c r="G83" s="317" t="str">
        <v/>
      </c>
      <c r="H83" s="317">
        <v>0</v>
      </c>
      <c r="I83" s="312">
        <f>IF(H83='Kompetansetilskudd og BPA'!$E$12,4,IF(E83=0,IF(F83=0,IF(G83=0,FALSE,3),2),1))</f>
        <v>3</v>
      </c>
      <c r="J83" s="312" t="str">
        <f t="shared" si="40"/>
        <v/>
      </c>
      <c r="K83" s="312">
        <f t="shared" si="41"/>
        <v>0</v>
      </c>
      <c r="R83" s="385"/>
      <c r="S83" s="385"/>
      <c r="T83" s="385"/>
      <c r="U83" s="385"/>
      <c r="V83" s="385"/>
      <c r="W83" s="385"/>
      <c r="X83" s="385"/>
      <c r="Y83" s="385"/>
      <c r="Z83" s="385"/>
      <c r="AA83" s="385"/>
      <c r="AC83" s="322" t="b">
        <f t="shared" si="36"/>
        <v>0</v>
      </c>
      <c r="AD83" s="322" t="str">
        <f t="shared" si="37"/>
        <v/>
      </c>
      <c r="AE83" s="385"/>
      <c r="AF83" s="385"/>
      <c r="AG83" s="385"/>
      <c r="AH83" s="385"/>
      <c r="AI83" s="385"/>
      <c r="AJ83" s="385"/>
      <c r="AK83" s="385"/>
      <c r="AL83" s="385"/>
      <c r="AM83" s="385"/>
      <c r="AN83" s="385"/>
      <c r="AO83" s="385"/>
      <c r="AP83" s="385"/>
      <c r="AQ83" s="385"/>
      <c r="AR83" s="385"/>
      <c r="AS83" s="385"/>
      <c r="AT83" s="385"/>
      <c r="AU83" s="385"/>
      <c r="AV83" s="385"/>
      <c r="AW83" s="385"/>
      <c r="AX83" s="385"/>
      <c r="AY83" s="385"/>
      <c r="AZ83" s="385"/>
      <c r="BA83" s="385"/>
      <c r="BB83" s="385"/>
      <c r="BC83" s="385"/>
      <c r="BD83" s="385"/>
      <c r="BE83" s="385"/>
      <c r="BF83" s="385"/>
      <c r="BG83" s="385"/>
      <c r="BH83" s="385"/>
      <c r="BI83" s="385"/>
      <c r="BJ83" s="385"/>
      <c r="BK83" s="385"/>
      <c r="BL83" s="385"/>
      <c r="BM83" s="385"/>
      <c r="BN83" s="385"/>
      <c r="BO83" s="385"/>
      <c r="BQ83" s="388" t="str">
        <v>P2.2</v>
      </c>
      <c r="BR83" s="388" t="str">
        <v>Tema for innovasjonsprosjekt 2</v>
      </c>
      <c r="BS83" s="388">
        <v>0</v>
      </c>
      <c r="BT83" s="388"/>
      <c r="BU83" s="388"/>
      <c r="BV83" s="388"/>
      <c r="BW83" s="388"/>
      <c r="BX83" s="388"/>
      <c r="BY83" s="388"/>
      <c r="BZ83" s="388"/>
      <c r="CA83" s="388">
        <v>0</v>
      </c>
      <c r="CB83" s="394" t="b">
        <f t="shared" si="44"/>
        <v>1</v>
      </c>
      <c r="CC83" s="394" t="b">
        <f t="shared" si="45"/>
        <v>0</v>
      </c>
      <c r="CD83" s="376" t="b">
        <f t="shared" si="49"/>
        <v>1</v>
      </c>
      <c r="CE83" s="394" t="b">
        <f t="shared" si="50"/>
        <v>0</v>
      </c>
      <c r="CF83" s="394">
        <f t="shared" si="51"/>
        <v>2</v>
      </c>
      <c r="CG83" s="405">
        <f>'Forside og oppsummering'!$E$23</f>
        <v>0</v>
      </c>
      <c r="CH83" s="349" t="s">
        <v>219</v>
      </c>
      <c r="CI83" s="405" t="str">
        <f t="shared" si="46"/>
        <v>Tema for innovasjonsprosjekt 2</v>
      </c>
      <c r="CJ83" s="405" t="str">
        <f t="shared" si="47"/>
        <v>P2.2</v>
      </c>
      <c r="CK83" s="405">
        <f t="shared" si="48"/>
        <v>0</v>
      </c>
      <c r="CL83" s="403">
        <v>0</v>
      </c>
      <c r="CM83" s="403">
        <v>0</v>
      </c>
      <c r="CN83" s="403">
        <v>0</v>
      </c>
      <c r="CO83" s="403">
        <v>0</v>
      </c>
      <c r="CP83" s="403">
        <v>0</v>
      </c>
      <c r="CQ83" s="403">
        <v>0</v>
      </c>
      <c r="CR83" s="403">
        <v>0</v>
      </c>
      <c r="CS83" s="403">
        <v>0</v>
      </c>
      <c r="CT83" s="403">
        <f t="shared" si="42"/>
        <v>2</v>
      </c>
    </row>
    <row r="84" spans="5:98" x14ac:dyDescent="0.35">
      <c r="E84" s="317">
        <v>0</v>
      </c>
      <c r="F84" s="317">
        <v>0</v>
      </c>
      <c r="G84" s="317">
        <v>0</v>
      </c>
      <c r="H84" s="317" t="str">
        <v>Utdanningstype</v>
      </c>
      <c r="I84" s="312" t="b">
        <f>IF(H84='Kompetansetilskudd og BPA'!$E$12,4,IF(E84=0,IF(F84=0,IF(G84=0,FALSE,3),2),1))</f>
        <v>0</v>
      </c>
      <c r="J84" s="312" t="b">
        <f t="shared" si="40"/>
        <v>0</v>
      </c>
      <c r="K84" s="312" t="b">
        <f t="shared" si="41"/>
        <v>0</v>
      </c>
      <c r="R84" s="385"/>
      <c r="S84" s="385"/>
      <c r="T84" s="385"/>
      <c r="U84" s="385"/>
      <c r="V84" s="385"/>
      <c r="W84" s="385"/>
      <c r="X84" s="385"/>
      <c r="Y84" s="385"/>
      <c r="Z84" s="385"/>
      <c r="AA84" s="385"/>
      <c r="AC84" s="322" t="b">
        <f t="shared" si="36"/>
        <v>0</v>
      </c>
      <c r="AD84" s="322" t="str">
        <f t="shared" si="37"/>
        <v/>
      </c>
      <c r="AE84" s="385"/>
      <c r="AF84" s="385"/>
      <c r="AG84" s="385"/>
      <c r="AH84" s="385"/>
      <c r="AI84" s="385"/>
      <c r="AJ84" s="385"/>
      <c r="AK84" s="385"/>
      <c r="AL84" s="385"/>
      <c r="AM84" s="385"/>
      <c r="AN84" s="385"/>
      <c r="AO84" s="385"/>
      <c r="AP84" s="385"/>
      <c r="AQ84" s="385"/>
      <c r="AR84" s="385"/>
      <c r="AS84" s="385"/>
      <c r="AT84" s="385"/>
      <c r="AU84" s="385"/>
      <c r="AV84" s="385"/>
      <c r="AW84" s="385"/>
      <c r="AX84" s="385"/>
      <c r="AY84" s="385"/>
      <c r="AZ84" s="385"/>
      <c r="BA84" s="385"/>
      <c r="BB84" s="385"/>
      <c r="BC84" s="385"/>
      <c r="BD84" s="385"/>
      <c r="BE84" s="385"/>
      <c r="BF84" s="385"/>
      <c r="BG84" s="385"/>
      <c r="BH84" s="385"/>
      <c r="BI84" s="385"/>
      <c r="BJ84" s="385"/>
      <c r="BK84" s="385"/>
      <c r="BL84" s="385"/>
      <c r="BM84" s="385"/>
      <c r="BN84" s="385"/>
      <c r="BO84" s="385"/>
      <c r="BQ84" s="388">
        <v>0</v>
      </c>
      <c r="BR84" s="388" t="str">
        <v>Marker de temaene som inngår i innovasjonsprosjektet med "Ja"</v>
      </c>
      <c r="BS84" s="388">
        <v>0</v>
      </c>
      <c r="BT84" s="388"/>
      <c r="BU84" s="388"/>
      <c r="BV84" s="388"/>
      <c r="BW84" s="388"/>
      <c r="BX84" s="388"/>
      <c r="BY84" s="388"/>
      <c r="BZ84" s="388"/>
      <c r="CA84" s="388">
        <v>0</v>
      </c>
      <c r="CB84" s="394" t="b">
        <f t="shared" si="44"/>
        <v>0</v>
      </c>
      <c r="CC84" s="394" t="b">
        <f t="shared" si="45"/>
        <v>1</v>
      </c>
      <c r="CD84" s="376" t="b">
        <f t="shared" si="49"/>
        <v>1</v>
      </c>
      <c r="CE84" s="394" t="b">
        <f t="shared" si="50"/>
        <v>0</v>
      </c>
      <c r="CF84" s="394">
        <f t="shared" si="51"/>
        <v>4</v>
      </c>
      <c r="CG84" s="405">
        <f>'Forside og oppsummering'!$E$23</f>
        <v>0</v>
      </c>
      <c r="CH84" s="349" t="s">
        <v>219</v>
      </c>
      <c r="CI84" s="405" t="str">
        <f t="shared" si="46"/>
        <v>Tema for innovasjonsprosjekt 2</v>
      </c>
      <c r="CJ84" s="405" t="str">
        <f t="shared" si="47"/>
        <v>Marker de temaene som inngår i innovasjonsprosjektet med "Ja"</v>
      </c>
      <c r="CK84" s="405">
        <f t="shared" si="48"/>
        <v>0</v>
      </c>
      <c r="CL84" s="403">
        <v>0</v>
      </c>
      <c r="CM84" s="403">
        <v>0</v>
      </c>
      <c r="CN84" s="403">
        <v>0</v>
      </c>
      <c r="CO84" s="403">
        <v>0</v>
      </c>
      <c r="CP84" s="403">
        <v>0</v>
      </c>
      <c r="CQ84" s="403">
        <v>0</v>
      </c>
      <c r="CR84" s="403">
        <v>0</v>
      </c>
      <c r="CS84" s="403">
        <v>0</v>
      </c>
      <c r="CT84" s="403">
        <f t="shared" si="42"/>
        <v>4</v>
      </c>
    </row>
    <row r="85" spans="5:98" x14ac:dyDescent="0.35">
      <c r="E85" s="317">
        <v>0</v>
      </c>
      <c r="F85" s="317">
        <v>0</v>
      </c>
      <c r="G85" s="317" t="str">
        <v>2.6a</v>
      </c>
      <c r="H85" s="317" t="str">
        <v>Psykisk helsearbeid og rusarbeid</v>
      </c>
      <c r="I85" s="312">
        <f>IF(H85='Kompetansetilskudd og BPA'!$E$12,4,IF(E85=0,IF(F85=0,IF(G85=0,FALSE,3),2),1))</f>
        <v>3</v>
      </c>
      <c r="J85" s="312" t="str">
        <f t="shared" si="40"/>
        <v>2.6a</v>
      </c>
      <c r="K85" s="312" t="str">
        <f t="shared" si="41"/>
        <v>Psykisk helsearbeid og rusarbeid</v>
      </c>
      <c r="R85" s="385"/>
      <c r="S85" s="385"/>
      <c r="T85" s="385"/>
      <c r="U85" s="385"/>
      <c r="V85" s="385"/>
      <c r="W85" s="385"/>
      <c r="X85" s="385"/>
      <c r="Y85" s="385"/>
      <c r="Z85" s="385"/>
      <c r="AA85" s="385"/>
      <c r="AC85" s="322" t="b">
        <f t="shared" ref="AC85:AC148" si="52">IF(AJ85="",FALSE,MATCH(AJ85,$J$3:$J$152,0))</f>
        <v>0</v>
      </c>
      <c r="AD85" s="322" t="str">
        <f t="shared" ref="AD85:AD148" si="53">IF(AL85=FALSE,"",MATCH(AL85,$J$3:$J$152,0))</f>
        <v/>
      </c>
      <c r="AE85" s="385"/>
      <c r="AF85" s="385"/>
      <c r="AG85" s="385"/>
      <c r="AH85" s="385"/>
      <c r="AI85" s="385"/>
      <c r="AJ85" s="385"/>
      <c r="AK85" s="385"/>
      <c r="AL85" s="385"/>
      <c r="AM85" s="385"/>
      <c r="AN85" s="385"/>
      <c r="AO85" s="385"/>
      <c r="AP85" s="385"/>
      <c r="AQ85" s="385"/>
      <c r="AR85" s="385"/>
      <c r="AS85" s="385"/>
      <c r="AT85" s="385"/>
      <c r="AU85" s="385"/>
      <c r="AV85" s="385"/>
      <c r="AW85" s="385"/>
      <c r="AX85" s="385"/>
      <c r="AY85" s="385"/>
      <c r="AZ85" s="385"/>
      <c r="BA85" s="385"/>
      <c r="BB85" s="385"/>
      <c r="BC85" s="385"/>
      <c r="BD85" s="385"/>
      <c r="BE85" s="385"/>
      <c r="BF85" s="385"/>
      <c r="BG85" s="385"/>
      <c r="BH85" s="385"/>
      <c r="BI85" s="385"/>
      <c r="BJ85" s="385"/>
      <c r="BK85" s="385"/>
      <c r="BL85" s="385"/>
      <c r="BM85" s="385"/>
      <c r="BN85" s="385"/>
      <c r="BO85" s="385"/>
      <c r="BQ85" s="388">
        <v>0</v>
      </c>
      <c r="BR85" s="388" t="str">
        <v>P2.2a</v>
      </c>
      <c r="BS85" s="388" t="str">
        <v>Forebygging tidlig innsats og egenmestring</v>
      </c>
      <c r="BT85" s="388"/>
      <c r="BU85" s="388"/>
      <c r="BV85" s="388"/>
      <c r="BW85" s="388"/>
      <c r="BX85" s="388"/>
      <c r="BY85" s="388"/>
      <c r="BZ85" s="388"/>
      <c r="CA85" s="388">
        <v>0</v>
      </c>
      <c r="CB85" s="394" t="b">
        <f t="shared" si="44"/>
        <v>0</v>
      </c>
      <c r="CC85" s="394" t="b">
        <f t="shared" si="45"/>
        <v>0</v>
      </c>
      <c r="CD85" s="376" t="b">
        <f t="shared" si="49"/>
        <v>1</v>
      </c>
      <c r="CE85" s="394" t="b">
        <f t="shared" si="50"/>
        <v>0</v>
      </c>
      <c r="CF85" s="394">
        <f t="shared" si="51"/>
        <v>4</v>
      </c>
      <c r="CG85" s="405">
        <f>'Forside og oppsummering'!$E$23</f>
        <v>0</v>
      </c>
      <c r="CH85" s="349" t="s">
        <v>219</v>
      </c>
      <c r="CI85" s="405" t="str">
        <f t="shared" si="46"/>
        <v>Tema for innovasjonsprosjekt 2</v>
      </c>
      <c r="CJ85" s="405" t="str">
        <f t="shared" si="47"/>
        <v>P2.2a</v>
      </c>
      <c r="CK85" s="405" t="str">
        <f t="shared" si="48"/>
        <v>Forebygging tidlig innsats og egenmestring</v>
      </c>
      <c r="CL85" s="403">
        <v>0</v>
      </c>
      <c r="CM85" s="403">
        <v>0</v>
      </c>
      <c r="CN85" s="403">
        <v>0</v>
      </c>
      <c r="CO85" s="403">
        <v>0</v>
      </c>
      <c r="CP85" s="403">
        <v>0</v>
      </c>
      <c r="CQ85" s="403">
        <v>0</v>
      </c>
      <c r="CR85" s="403">
        <v>0</v>
      </c>
      <c r="CS85" s="403">
        <v>0</v>
      </c>
      <c r="CT85" s="403">
        <f t="shared" si="42"/>
        <v>4</v>
      </c>
    </row>
    <row r="86" spans="5:98" x14ac:dyDescent="0.35">
      <c r="E86" s="317">
        <v>0</v>
      </c>
      <c r="F86" s="317">
        <v>0</v>
      </c>
      <c r="G86" s="317" t="str">
        <v>2.6b</v>
      </c>
      <c r="H86" s="317" t="str">
        <v>Kreftomsorg/lindrende pleie</v>
      </c>
      <c r="I86" s="312">
        <f>IF(H86='Kompetansetilskudd og BPA'!$E$12,4,IF(E86=0,IF(F86=0,IF(G86=0,FALSE,3),2),1))</f>
        <v>3</v>
      </c>
      <c r="J86" s="312" t="str">
        <f t="shared" si="40"/>
        <v>2.6b</v>
      </c>
      <c r="K86" s="312" t="str">
        <f t="shared" si="41"/>
        <v>Kreftomsorg/lindrende pleie</v>
      </c>
      <c r="R86" s="385"/>
      <c r="S86" s="385"/>
      <c r="T86" s="385"/>
      <c r="U86" s="385"/>
      <c r="V86" s="385"/>
      <c r="W86" s="385"/>
      <c r="X86" s="385"/>
      <c r="Y86" s="385"/>
      <c r="Z86" s="385"/>
      <c r="AA86" s="385"/>
      <c r="AC86" s="322" t="b">
        <f t="shared" si="52"/>
        <v>0</v>
      </c>
      <c r="AD86" s="322" t="str">
        <f t="shared" si="53"/>
        <v/>
      </c>
      <c r="AE86" s="385"/>
      <c r="AF86" s="385"/>
      <c r="AG86" s="385"/>
      <c r="AH86" s="385"/>
      <c r="AI86" s="385"/>
      <c r="AJ86" s="385"/>
      <c r="AK86" s="385"/>
      <c r="AL86" s="385"/>
      <c r="AM86" s="385"/>
      <c r="AN86" s="385"/>
      <c r="AO86" s="385"/>
      <c r="AP86" s="385"/>
      <c r="AQ86" s="385"/>
      <c r="AR86" s="385"/>
      <c r="AS86" s="385"/>
      <c r="AT86" s="385"/>
      <c r="AU86" s="385"/>
      <c r="AV86" s="385"/>
      <c r="AW86" s="385"/>
      <c r="AX86" s="385"/>
      <c r="AY86" s="385"/>
      <c r="AZ86" s="385"/>
      <c r="BA86" s="385"/>
      <c r="BB86" s="385"/>
      <c r="BC86" s="385"/>
      <c r="BD86" s="385"/>
      <c r="BE86" s="385"/>
      <c r="BF86" s="385"/>
      <c r="BG86" s="385"/>
      <c r="BH86" s="385"/>
      <c r="BI86" s="385"/>
      <c r="BJ86" s="385"/>
      <c r="BK86" s="385"/>
      <c r="BL86" s="385"/>
      <c r="BM86" s="385"/>
      <c r="BN86" s="385"/>
      <c r="BO86" s="385"/>
      <c r="BQ86" s="388">
        <v>0</v>
      </c>
      <c r="BR86" s="388" t="str">
        <v>P2.2b</v>
      </c>
      <c r="BS86" s="388" t="str">
        <v>Fritidsaktivitet med assistanse</v>
      </c>
      <c r="BT86" s="388"/>
      <c r="BU86" s="388"/>
      <c r="BV86" s="388"/>
      <c r="BW86" s="388"/>
      <c r="BX86" s="388"/>
      <c r="BY86" s="388"/>
      <c r="BZ86" s="388"/>
      <c r="CA86" s="388">
        <v>0</v>
      </c>
      <c r="CB86" s="394" t="b">
        <f t="shared" si="44"/>
        <v>0</v>
      </c>
      <c r="CC86" s="394" t="b">
        <f t="shared" si="45"/>
        <v>0</v>
      </c>
      <c r="CD86" s="376" t="b">
        <f t="shared" si="49"/>
        <v>1</v>
      </c>
      <c r="CE86" s="394" t="b">
        <f t="shared" si="50"/>
        <v>0</v>
      </c>
      <c r="CF86" s="394">
        <f t="shared" si="51"/>
        <v>4</v>
      </c>
      <c r="CG86" s="405">
        <f>'Forside og oppsummering'!$E$23</f>
        <v>0</v>
      </c>
      <c r="CH86" s="349" t="s">
        <v>219</v>
      </c>
      <c r="CI86" s="405" t="str">
        <f t="shared" si="46"/>
        <v>Tema for innovasjonsprosjekt 2</v>
      </c>
      <c r="CJ86" s="405" t="str">
        <f t="shared" si="47"/>
        <v>P2.2b</v>
      </c>
      <c r="CK86" s="405" t="str">
        <f t="shared" si="48"/>
        <v>Fritidsaktivitet med assistanse</v>
      </c>
      <c r="CL86" s="403">
        <v>0</v>
      </c>
      <c r="CM86" s="403">
        <v>0</v>
      </c>
      <c r="CN86" s="403">
        <v>0</v>
      </c>
      <c r="CO86" s="403">
        <v>0</v>
      </c>
      <c r="CP86" s="403">
        <v>0</v>
      </c>
      <c r="CQ86" s="403">
        <v>0</v>
      </c>
      <c r="CR86" s="403">
        <v>0</v>
      </c>
      <c r="CS86" s="403">
        <v>0</v>
      </c>
      <c r="CT86" s="403">
        <f t="shared" si="42"/>
        <v>4</v>
      </c>
    </row>
    <row r="87" spans="5:98" x14ac:dyDescent="0.35">
      <c r="E87" s="317">
        <v>0</v>
      </c>
      <c r="F87" s="317">
        <v>0</v>
      </c>
      <c r="G87" s="317" t="str">
        <v>2.6c</v>
      </c>
      <c r="H87" s="317" t="str">
        <v>Annet</v>
      </c>
      <c r="I87" s="312">
        <f>IF(H87='Kompetansetilskudd og BPA'!$E$12,4,IF(E87=0,IF(F87=0,IF(G87=0,FALSE,3),2),1))</f>
        <v>3</v>
      </c>
      <c r="J87" s="312" t="str">
        <f t="shared" si="40"/>
        <v>2.6c</v>
      </c>
      <c r="K87" s="312" t="str">
        <f t="shared" si="41"/>
        <v>Annet</v>
      </c>
      <c r="R87" s="385"/>
      <c r="S87" s="385"/>
      <c r="T87" s="385"/>
      <c r="U87" s="385"/>
      <c r="V87" s="385"/>
      <c r="W87" s="385"/>
      <c r="X87" s="385"/>
      <c r="Y87" s="385"/>
      <c r="Z87" s="385"/>
      <c r="AA87" s="385"/>
      <c r="AC87" s="322" t="b">
        <f t="shared" si="52"/>
        <v>0</v>
      </c>
      <c r="AD87" s="322" t="str">
        <f t="shared" si="53"/>
        <v/>
      </c>
      <c r="AE87" s="385"/>
      <c r="AF87" s="385"/>
      <c r="AG87" s="385"/>
      <c r="AH87" s="385"/>
      <c r="AI87" s="385"/>
      <c r="AJ87" s="385"/>
      <c r="AK87" s="385"/>
      <c r="AL87" s="385"/>
      <c r="AM87" s="385"/>
      <c r="AN87" s="385"/>
      <c r="AO87" s="385"/>
      <c r="AP87" s="385"/>
      <c r="AQ87" s="385"/>
      <c r="AR87" s="385"/>
      <c r="AS87" s="385"/>
      <c r="AT87" s="385"/>
      <c r="AU87" s="385"/>
      <c r="AV87" s="385"/>
      <c r="AW87" s="385"/>
      <c r="AX87" s="385"/>
      <c r="AY87" s="385"/>
      <c r="AZ87" s="385"/>
      <c r="BA87" s="385"/>
      <c r="BB87" s="385"/>
      <c r="BC87" s="385"/>
      <c r="BD87" s="385"/>
      <c r="BE87" s="385"/>
      <c r="BF87" s="385"/>
      <c r="BG87" s="385"/>
      <c r="BH87" s="385"/>
      <c r="BI87" s="385"/>
      <c r="BJ87" s="385"/>
      <c r="BK87" s="385"/>
      <c r="BL87" s="385"/>
      <c r="BM87" s="385"/>
      <c r="BN87" s="385"/>
      <c r="BO87" s="385"/>
      <c r="BQ87" s="388">
        <v>0</v>
      </c>
      <c r="BR87" s="388" t="str">
        <v>P2.2c</v>
      </c>
      <c r="BS87" s="388" t="str">
        <v>Kulturopplevelser</v>
      </c>
      <c r="BT87" s="388"/>
      <c r="BU87" s="388"/>
      <c r="BV87" s="388"/>
      <c r="BW87" s="388"/>
      <c r="BX87" s="388"/>
      <c r="BY87" s="388"/>
      <c r="BZ87" s="388"/>
      <c r="CA87" s="388">
        <v>0</v>
      </c>
      <c r="CB87" s="394" t="b">
        <f t="shared" si="44"/>
        <v>0</v>
      </c>
      <c r="CC87" s="394" t="b">
        <f t="shared" si="45"/>
        <v>0</v>
      </c>
      <c r="CD87" s="376" t="b">
        <f t="shared" si="49"/>
        <v>1</v>
      </c>
      <c r="CE87" s="394" t="b">
        <f t="shared" si="50"/>
        <v>0</v>
      </c>
      <c r="CF87" s="394">
        <f t="shared" si="51"/>
        <v>4</v>
      </c>
      <c r="CG87" s="405">
        <f>'Forside og oppsummering'!$E$23</f>
        <v>0</v>
      </c>
      <c r="CH87" s="349" t="s">
        <v>219</v>
      </c>
      <c r="CI87" s="405" t="str">
        <f t="shared" si="46"/>
        <v>Tema for innovasjonsprosjekt 2</v>
      </c>
      <c r="CJ87" s="405" t="str">
        <f t="shared" si="47"/>
        <v>P2.2c</v>
      </c>
      <c r="CK87" s="405" t="str">
        <f t="shared" si="48"/>
        <v>Kulturopplevelser</v>
      </c>
      <c r="CL87" s="403">
        <v>0</v>
      </c>
      <c r="CM87" s="403">
        <v>0</v>
      </c>
      <c r="CN87" s="403">
        <v>0</v>
      </c>
      <c r="CO87" s="403">
        <v>0</v>
      </c>
      <c r="CP87" s="403">
        <v>0</v>
      </c>
      <c r="CQ87" s="403">
        <v>0</v>
      </c>
      <c r="CR87" s="403">
        <v>0</v>
      </c>
      <c r="CS87" s="403">
        <v>0</v>
      </c>
      <c r="CT87" s="403">
        <f t="shared" si="42"/>
        <v>4</v>
      </c>
    </row>
    <row r="88" spans="5:98" x14ac:dyDescent="0.35">
      <c r="E88" s="317">
        <v>0</v>
      </c>
      <c r="F88" s="317">
        <v>0</v>
      </c>
      <c r="G88" s="317">
        <v>0</v>
      </c>
      <c r="H88" s="317" t="str">
        <v>2.6.  SUM:</v>
      </c>
      <c r="I88" s="312" t="b">
        <f>IF(H88='Kompetansetilskudd og BPA'!$E$12,4,IF(E88=0,IF(F88=0,IF(G88=0,FALSE,3),2),1))</f>
        <v>0</v>
      </c>
      <c r="J88" s="312" t="b">
        <f t="shared" si="40"/>
        <v>0</v>
      </c>
      <c r="K88" s="312" t="b">
        <f t="shared" si="41"/>
        <v>0</v>
      </c>
      <c r="R88" s="385"/>
      <c r="S88" s="385"/>
      <c r="T88" s="385"/>
      <c r="U88" s="385"/>
      <c r="V88" s="385"/>
      <c r="W88" s="385"/>
      <c r="X88" s="385"/>
      <c r="Y88" s="385"/>
      <c r="Z88" s="385"/>
      <c r="AA88" s="385"/>
      <c r="AC88" s="322" t="b">
        <f t="shared" si="52"/>
        <v>0</v>
      </c>
      <c r="AD88" s="322" t="str">
        <f t="shared" si="53"/>
        <v/>
      </c>
      <c r="AE88" s="385"/>
      <c r="AF88" s="385"/>
      <c r="AG88" s="385"/>
      <c r="AH88" s="385"/>
      <c r="AI88" s="385"/>
      <c r="AJ88" s="385"/>
      <c r="AK88" s="385"/>
      <c r="AL88" s="385"/>
      <c r="AM88" s="385"/>
      <c r="AN88" s="385"/>
      <c r="AO88" s="385"/>
      <c r="AP88" s="385"/>
      <c r="AQ88" s="385"/>
      <c r="AR88" s="385"/>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Q88" s="388">
        <v>0</v>
      </c>
      <c r="BR88" s="388" t="str">
        <v>P2.2d</v>
      </c>
      <c r="BS88" s="388" t="str">
        <v>Ernæring</v>
      </c>
      <c r="BT88" s="388"/>
      <c r="BU88" s="388"/>
      <c r="BV88" s="388"/>
      <c r="BW88" s="388"/>
      <c r="BX88" s="388"/>
      <c r="BY88" s="388"/>
      <c r="BZ88" s="388"/>
      <c r="CA88" s="388">
        <v>0</v>
      </c>
      <c r="CB88" s="394" t="b">
        <f t="shared" si="44"/>
        <v>0</v>
      </c>
      <c r="CC88" s="394" t="b">
        <f t="shared" si="45"/>
        <v>0</v>
      </c>
      <c r="CD88" s="376" t="b">
        <f t="shared" si="49"/>
        <v>1</v>
      </c>
      <c r="CE88" s="394" t="b">
        <f t="shared" si="50"/>
        <v>0</v>
      </c>
      <c r="CF88" s="394">
        <f t="shared" si="51"/>
        <v>4</v>
      </c>
      <c r="CG88" s="405">
        <f>'Forside og oppsummering'!$E$23</f>
        <v>0</v>
      </c>
      <c r="CH88" s="349" t="s">
        <v>219</v>
      </c>
      <c r="CI88" s="405" t="str">
        <f t="shared" si="46"/>
        <v>Tema for innovasjonsprosjekt 2</v>
      </c>
      <c r="CJ88" s="405" t="str">
        <f t="shared" si="47"/>
        <v>P2.2d</v>
      </c>
      <c r="CK88" s="405" t="str">
        <f t="shared" si="48"/>
        <v>Ernæring</v>
      </c>
      <c r="CL88" s="403">
        <v>0</v>
      </c>
      <c r="CM88" s="403">
        <v>0</v>
      </c>
      <c r="CN88" s="403">
        <v>0</v>
      </c>
      <c r="CO88" s="403">
        <v>0</v>
      </c>
      <c r="CP88" s="403">
        <v>0</v>
      </c>
      <c r="CQ88" s="403">
        <v>0</v>
      </c>
      <c r="CR88" s="403">
        <v>0</v>
      </c>
      <c r="CS88" s="403">
        <v>0</v>
      </c>
      <c r="CT88" s="403">
        <f t="shared" si="42"/>
        <v>4</v>
      </c>
    </row>
    <row r="89" spans="5:98" x14ac:dyDescent="0.35">
      <c r="E89" s="317">
        <v>0</v>
      </c>
      <c r="F89" s="317">
        <v>0</v>
      </c>
      <c r="G89" s="317">
        <v>0</v>
      </c>
      <c r="H89" s="317">
        <v>0</v>
      </c>
      <c r="I89" s="312" t="b">
        <f>IF(H89='Kompetansetilskudd og BPA'!$E$12,4,IF(E89=0,IF(F89=0,IF(G89=0,FALSE,3),2),1))</f>
        <v>0</v>
      </c>
      <c r="J89" s="312" t="b">
        <f t="shared" si="40"/>
        <v>0</v>
      </c>
      <c r="K89" s="312" t="b">
        <f t="shared" si="41"/>
        <v>0</v>
      </c>
      <c r="R89" s="385"/>
      <c r="S89" s="385"/>
      <c r="T89" s="385"/>
      <c r="U89" s="385"/>
      <c r="V89" s="385"/>
      <c r="W89" s="385"/>
      <c r="X89" s="385"/>
      <c r="Y89" s="385"/>
      <c r="Z89" s="385"/>
      <c r="AA89" s="385"/>
      <c r="AC89" s="322" t="b">
        <f t="shared" si="52"/>
        <v>0</v>
      </c>
      <c r="AD89" s="322" t="str">
        <f t="shared" si="53"/>
        <v/>
      </c>
      <c r="AE89" s="385"/>
      <c r="AF89" s="385"/>
      <c r="AG89" s="385"/>
      <c r="AH89" s="385"/>
      <c r="AI89" s="385"/>
      <c r="AJ89" s="385"/>
      <c r="AK89" s="385"/>
      <c r="AL89" s="385"/>
      <c r="AM89" s="385"/>
      <c r="AN89" s="385"/>
      <c r="AO89" s="385"/>
      <c r="AP89" s="385"/>
      <c r="AQ89" s="385"/>
      <c r="AR89" s="385"/>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Q89" s="388">
        <v>0</v>
      </c>
      <c r="BR89" s="388" t="str">
        <v>P2.2e</v>
      </c>
      <c r="BS89" s="388" t="str">
        <v>Legemiddelhåndtering</v>
      </c>
      <c r="BT89" s="388"/>
      <c r="BU89" s="388"/>
      <c r="BV89" s="388"/>
      <c r="BW89" s="388"/>
      <c r="BX89" s="388"/>
      <c r="BY89" s="388"/>
      <c r="BZ89" s="388"/>
      <c r="CA89" s="388">
        <v>0</v>
      </c>
      <c r="CB89" s="394" t="b">
        <f t="shared" si="44"/>
        <v>0</v>
      </c>
      <c r="CC89" s="394" t="b">
        <f t="shared" si="45"/>
        <v>0</v>
      </c>
      <c r="CD89" s="376" t="b">
        <f t="shared" si="49"/>
        <v>1</v>
      </c>
      <c r="CE89" s="394" t="b">
        <f t="shared" si="50"/>
        <v>0</v>
      </c>
      <c r="CF89" s="394">
        <f t="shared" si="51"/>
        <v>4</v>
      </c>
      <c r="CG89" s="405">
        <f>'Forside og oppsummering'!$E$23</f>
        <v>0</v>
      </c>
      <c r="CH89" s="349" t="s">
        <v>219</v>
      </c>
      <c r="CI89" s="405" t="str">
        <f t="shared" si="46"/>
        <v>Tema for innovasjonsprosjekt 2</v>
      </c>
      <c r="CJ89" s="405" t="str">
        <f t="shared" si="47"/>
        <v>P2.2e</v>
      </c>
      <c r="CK89" s="405" t="str">
        <f t="shared" si="48"/>
        <v>Legemiddelhåndtering</v>
      </c>
      <c r="CL89" s="403">
        <v>0</v>
      </c>
      <c r="CM89" s="403">
        <v>0</v>
      </c>
      <c r="CN89" s="403">
        <v>0</v>
      </c>
      <c r="CO89" s="403">
        <v>0</v>
      </c>
      <c r="CP89" s="403">
        <v>0</v>
      </c>
      <c r="CQ89" s="403">
        <v>0</v>
      </c>
      <c r="CR89" s="403">
        <v>0</v>
      </c>
      <c r="CS89" s="403">
        <v>0</v>
      </c>
      <c r="CT89" s="403">
        <f t="shared" si="42"/>
        <v>4</v>
      </c>
    </row>
    <row r="90" spans="5:98" x14ac:dyDescent="0.35">
      <c r="E90" s="317">
        <v>0</v>
      </c>
      <c r="F90" s="317">
        <v>0</v>
      </c>
      <c r="G90" s="317" t="str">
        <v>2.6d</v>
      </c>
      <c r="H90" s="317" t="str">
        <v>Merknader
Nærmere om hvilken annen utdanning
Forsøk å skrive mindre enn 100 ord</v>
      </c>
      <c r="I90" s="312">
        <f>IF(H90='Kompetansetilskudd og BPA'!$E$12,4,IF(E90=0,IF(F90=0,IF(G90=0,FALSE,3),2),1))</f>
        <v>4</v>
      </c>
      <c r="J90" s="312" t="str">
        <f t="shared" si="40"/>
        <v>2.6d</v>
      </c>
      <c r="K90" s="312" t="str">
        <f t="shared" si="41"/>
        <v>Merknader
Nærmere om hvilken annen utdanning
Forsøk å skrive mindre enn 100 ord</v>
      </c>
      <c r="R90" s="385"/>
      <c r="S90" s="385"/>
      <c r="T90" s="385"/>
      <c r="U90" s="385"/>
      <c r="V90" s="385"/>
      <c r="W90" s="385"/>
      <c r="X90" s="385"/>
      <c r="Y90" s="385"/>
      <c r="Z90" s="385"/>
      <c r="AA90" s="385"/>
      <c r="AC90" s="322" t="b">
        <f t="shared" si="52"/>
        <v>0</v>
      </c>
      <c r="AD90" s="322" t="str">
        <f t="shared" si="53"/>
        <v/>
      </c>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Q90" s="388">
        <v>0</v>
      </c>
      <c r="BR90" s="388" t="str">
        <v>P2.2f</v>
      </c>
      <c r="BS90" s="388" t="str">
        <v>Rehabilitering og Habilitering</v>
      </c>
      <c r="BT90" s="388"/>
      <c r="BU90" s="388"/>
      <c r="BV90" s="388"/>
      <c r="BW90" s="388"/>
      <c r="BX90" s="388"/>
      <c r="BY90" s="388"/>
      <c r="BZ90" s="388"/>
      <c r="CA90" s="388">
        <v>0</v>
      </c>
      <c r="CB90" s="394" t="b">
        <f t="shared" si="44"/>
        <v>0</v>
      </c>
      <c r="CC90" s="394" t="b">
        <f t="shared" si="45"/>
        <v>0</v>
      </c>
      <c r="CD90" s="376" t="b">
        <f t="shared" si="49"/>
        <v>1</v>
      </c>
      <c r="CE90" s="394" t="b">
        <f t="shared" si="50"/>
        <v>0</v>
      </c>
      <c r="CF90" s="394">
        <f t="shared" si="51"/>
        <v>4</v>
      </c>
      <c r="CG90" s="405">
        <f>'Forside og oppsummering'!$E$23</f>
        <v>0</v>
      </c>
      <c r="CH90" s="349" t="s">
        <v>219</v>
      </c>
      <c r="CI90" s="405" t="str">
        <f t="shared" si="46"/>
        <v>Tema for innovasjonsprosjekt 2</v>
      </c>
      <c r="CJ90" s="405" t="str">
        <f t="shared" si="47"/>
        <v>P2.2f</v>
      </c>
      <c r="CK90" s="405" t="str">
        <f t="shared" si="48"/>
        <v>Rehabilitering og Habilitering</v>
      </c>
      <c r="CL90" s="403">
        <v>0</v>
      </c>
      <c r="CM90" s="403">
        <v>0</v>
      </c>
      <c r="CN90" s="403">
        <v>0</v>
      </c>
      <c r="CO90" s="403">
        <v>0</v>
      </c>
      <c r="CP90" s="403">
        <v>0</v>
      </c>
      <c r="CQ90" s="403">
        <v>0</v>
      </c>
      <c r="CR90" s="403">
        <v>0</v>
      </c>
      <c r="CS90" s="403">
        <v>0</v>
      </c>
      <c r="CT90" s="403">
        <f t="shared" si="42"/>
        <v>4</v>
      </c>
    </row>
    <row r="91" spans="5:98" x14ac:dyDescent="0.35">
      <c r="E91" s="317">
        <v>0</v>
      </c>
      <c r="F91" s="317">
        <v>0</v>
      </c>
      <c r="G91" s="317">
        <v>0</v>
      </c>
      <c r="H91" s="317">
        <v>0</v>
      </c>
      <c r="I91" s="312" t="b">
        <f>IF(H91='Kompetansetilskudd og BPA'!$E$12,4,IF(E91=0,IF(F91=0,IF(G91=0,FALSE,3),2),1))</f>
        <v>0</v>
      </c>
      <c r="J91" s="312" t="b">
        <f t="shared" si="40"/>
        <v>0</v>
      </c>
      <c r="K91" s="312" t="b">
        <f t="shared" si="41"/>
        <v>0</v>
      </c>
      <c r="R91" s="385"/>
      <c r="S91" s="385"/>
      <c r="T91" s="385"/>
      <c r="U91" s="385"/>
      <c r="V91" s="385"/>
      <c r="W91" s="385"/>
      <c r="X91" s="385"/>
      <c r="Y91" s="385"/>
      <c r="Z91" s="385"/>
      <c r="AA91" s="385"/>
      <c r="AC91" s="322" t="b">
        <f t="shared" si="52"/>
        <v>0</v>
      </c>
      <c r="AD91" s="322" t="str">
        <f t="shared" si="53"/>
        <v/>
      </c>
      <c r="AE91" s="385"/>
      <c r="AF91" s="385"/>
      <c r="AG91" s="385"/>
      <c r="AH91" s="385"/>
      <c r="AI91" s="385"/>
      <c r="AJ91" s="385"/>
      <c r="AK91" s="385"/>
      <c r="AL91" s="385"/>
      <c r="AM91" s="385"/>
      <c r="AN91" s="385"/>
      <c r="AO91" s="385"/>
      <c r="AP91" s="385"/>
      <c r="AQ91" s="385"/>
      <c r="AR91" s="385"/>
      <c r="AS91" s="385"/>
      <c r="AT91" s="385"/>
      <c r="AU91" s="385"/>
      <c r="AV91" s="385"/>
      <c r="AW91" s="385"/>
      <c r="AX91" s="385"/>
      <c r="AY91" s="385"/>
      <c r="AZ91" s="385"/>
      <c r="BA91" s="385"/>
      <c r="BB91" s="385"/>
      <c r="BC91" s="385"/>
      <c r="BD91" s="385"/>
      <c r="BE91" s="385"/>
      <c r="BF91" s="385"/>
      <c r="BG91" s="385"/>
      <c r="BH91" s="385"/>
      <c r="BI91" s="385"/>
      <c r="BJ91" s="385"/>
      <c r="BK91" s="385"/>
      <c r="BL91" s="385"/>
      <c r="BM91" s="385"/>
      <c r="BN91" s="385"/>
      <c r="BO91" s="385"/>
      <c r="BQ91" s="388">
        <v>0</v>
      </c>
      <c r="BR91" s="388" t="str">
        <v>P2.2g</v>
      </c>
      <c r="BS91" s="388" t="str">
        <v>Samspill med pårørende og frivillige i omsorgssektoren generelt og demensomsorgen spesielt</v>
      </c>
      <c r="BT91" s="388"/>
      <c r="BU91" s="388"/>
      <c r="BV91" s="388"/>
      <c r="BW91" s="388"/>
      <c r="BX91" s="388"/>
      <c r="BY91" s="388"/>
      <c r="BZ91" s="388"/>
      <c r="CA91" s="388">
        <v>0</v>
      </c>
      <c r="CB91" s="394" t="b">
        <f t="shared" si="44"/>
        <v>0</v>
      </c>
      <c r="CC91" s="394" t="b">
        <f t="shared" si="45"/>
        <v>0</v>
      </c>
      <c r="CD91" s="376" t="b">
        <f t="shared" si="49"/>
        <v>1</v>
      </c>
      <c r="CE91" s="394" t="b">
        <f t="shared" si="50"/>
        <v>0</v>
      </c>
      <c r="CF91" s="394">
        <f t="shared" si="51"/>
        <v>4</v>
      </c>
      <c r="CG91" s="405">
        <f>'Forside og oppsummering'!$E$23</f>
        <v>0</v>
      </c>
      <c r="CH91" s="349" t="s">
        <v>219</v>
      </c>
      <c r="CI91" s="405" t="str">
        <f t="shared" si="46"/>
        <v>Tema for innovasjonsprosjekt 2</v>
      </c>
      <c r="CJ91" s="405" t="str">
        <f t="shared" si="47"/>
        <v>P2.2g</v>
      </c>
      <c r="CK91" s="405" t="str">
        <f t="shared" si="48"/>
        <v>Samspill med pårørende og frivillige i omsorgssektoren generelt og demensomsorgen spesielt</v>
      </c>
      <c r="CL91" s="403">
        <v>0</v>
      </c>
      <c r="CM91" s="403">
        <v>0</v>
      </c>
      <c r="CN91" s="403">
        <v>0</v>
      </c>
      <c r="CO91" s="403">
        <v>0</v>
      </c>
      <c r="CP91" s="403">
        <v>0</v>
      </c>
      <c r="CQ91" s="403">
        <v>0</v>
      </c>
      <c r="CR91" s="403">
        <v>0</v>
      </c>
      <c r="CS91" s="403">
        <v>0</v>
      </c>
      <c r="CT91" s="403">
        <f t="shared" si="42"/>
        <v>4</v>
      </c>
    </row>
    <row r="92" spans="5:98" x14ac:dyDescent="0.35">
      <c r="E92" s="317">
        <v>0</v>
      </c>
      <c r="F92" s="317">
        <v>0</v>
      </c>
      <c r="G92" s="317">
        <v>0</v>
      </c>
      <c r="H92" s="317">
        <v>0</v>
      </c>
      <c r="I92" s="312" t="b">
        <f>IF(H92='Kompetansetilskudd og BPA'!$E$12,4,IF(E92=0,IF(F92=0,IF(G92=0,FALSE,3),2),1))</f>
        <v>0</v>
      </c>
      <c r="J92" s="312" t="b">
        <f t="shared" si="40"/>
        <v>0</v>
      </c>
      <c r="K92" s="312" t="b">
        <f t="shared" si="41"/>
        <v>0</v>
      </c>
      <c r="R92" s="385"/>
      <c r="S92" s="385"/>
      <c r="T92" s="385"/>
      <c r="U92" s="385"/>
      <c r="V92" s="385"/>
      <c r="W92" s="385"/>
      <c r="X92" s="385"/>
      <c r="Y92" s="385"/>
      <c r="Z92" s="385"/>
      <c r="AA92" s="385"/>
      <c r="AC92" s="322" t="b">
        <f t="shared" si="52"/>
        <v>0</v>
      </c>
      <c r="AD92" s="322" t="str">
        <f t="shared" si="53"/>
        <v/>
      </c>
      <c r="AE92" s="385"/>
      <c r="AF92" s="385"/>
      <c r="AG92" s="385"/>
      <c r="AH92" s="385"/>
      <c r="AI92" s="385"/>
      <c r="AJ92" s="385"/>
      <c r="AK92" s="385"/>
      <c r="AL92" s="385"/>
      <c r="AM92" s="385"/>
      <c r="AN92" s="385"/>
      <c r="AO92" s="385"/>
      <c r="AP92" s="385"/>
      <c r="AQ92" s="385"/>
      <c r="AR92" s="385"/>
      <c r="AS92" s="385"/>
      <c r="AT92" s="385"/>
      <c r="AU92" s="385"/>
      <c r="AV92" s="385"/>
      <c r="AW92" s="385"/>
      <c r="AX92" s="385"/>
      <c r="AY92" s="385"/>
      <c r="AZ92" s="385"/>
      <c r="BA92" s="385"/>
      <c r="BB92" s="385"/>
      <c r="BC92" s="385"/>
      <c r="BD92" s="385"/>
      <c r="BE92" s="385"/>
      <c r="BF92" s="385"/>
      <c r="BG92" s="385"/>
      <c r="BH92" s="385"/>
      <c r="BI92" s="385"/>
      <c r="BJ92" s="385"/>
      <c r="BK92" s="385"/>
      <c r="BL92" s="385"/>
      <c r="BM92" s="385"/>
      <c r="BN92" s="385"/>
      <c r="BO92" s="385"/>
      <c r="BQ92" s="388">
        <v>0</v>
      </c>
      <c r="BR92" s="388" t="str">
        <v>P2.2h</v>
      </c>
      <c r="BS92" s="388" t="str">
        <v>Andre nyskapende løsninger av stor betydning for brukerne av de kommunale helse- og omsorgstjenestene</v>
      </c>
      <c r="BT92" s="388"/>
      <c r="BU92" s="388"/>
      <c r="BV92" s="388"/>
      <c r="BW92" s="388"/>
      <c r="BX92" s="388"/>
      <c r="BY92" s="388"/>
      <c r="BZ92" s="388"/>
      <c r="CA92" s="388">
        <v>0</v>
      </c>
      <c r="CB92" s="394" t="b">
        <f t="shared" si="44"/>
        <v>0</v>
      </c>
      <c r="CC92" s="394" t="b">
        <f t="shared" si="45"/>
        <v>0</v>
      </c>
      <c r="CD92" s="376" t="b">
        <f t="shared" si="49"/>
        <v>1</v>
      </c>
      <c r="CE92" s="394" t="b">
        <f t="shared" si="50"/>
        <v>0</v>
      </c>
      <c r="CF92" s="394">
        <f t="shared" si="51"/>
        <v>4</v>
      </c>
      <c r="CG92" s="405">
        <f>'Forside og oppsummering'!$E$23</f>
        <v>0</v>
      </c>
      <c r="CH92" s="349" t="s">
        <v>219</v>
      </c>
      <c r="CI92" s="405" t="str">
        <f t="shared" si="46"/>
        <v>Tema for innovasjonsprosjekt 2</v>
      </c>
      <c r="CJ92" s="405" t="str">
        <f t="shared" si="47"/>
        <v>P2.2h</v>
      </c>
      <c r="CK92" s="405" t="str">
        <f t="shared" si="48"/>
        <v>Andre nyskapende løsninger av stor betydning for brukerne av de kommunale helse- og omsorgstjenestene</v>
      </c>
      <c r="CL92" s="403">
        <v>0</v>
      </c>
      <c r="CM92" s="403">
        <v>0</v>
      </c>
      <c r="CN92" s="403">
        <v>0</v>
      </c>
      <c r="CO92" s="403">
        <v>0</v>
      </c>
      <c r="CP92" s="403">
        <v>0</v>
      </c>
      <c r="CQ92" s="403">
        <v>0</v>
      </c>
      <c r="CR92" s="403">
        <v>0</v>
      </c>
      <c r="CS92" s="403">
        <v>0</v>
      </c>
      <c r="CT92" s="403">
        <f t="shared" si="42"/>
        <v>4</v>
      </c>
    </row>
    <row r="93" spans="5:98" x14ac:dyDescent="0.35">
      <c r="E93" s="317">
        <v>0</v>
      </c>
      <c r="F93" s="317">
        <v>0</v>
      </c>
      <c r="G93" s="317">
        <v>0</v>
      </c>
      <c r="H93" s="317">
        <v>0</v>
      </c>
      <c r="I93" s="312" t="b">
        <f>IF(H93='Kompetansetilskudd og BPA'!$E$12,4,IF(E93=0,IF(F93=0,IF(G93=0,FALSE,3),2),1))</f>
        <v>0</v>
      </c>
      <c r="J93" s="312" t="b">
        <f t="shared" si="40"/>
        <v>0</v>
      </c>
      <c r="K93" s="312" t="b">
        <f t="shared" si="41"/>
        <v>0</v>
      </c>
      <c r="R93" s="385"/>
      <c r="S93" s="385"/>
      <c r="T93" s="385"/>
      <c r="U93" s="385"/>
      <c r="V93" s="385"/>
      <c r="W93" s="385"/>
      <c r="X93" s="385"/>
      <c r="Y93" s="385"/>
      <c r="Z93" s="385"/>
      <c r="AA93" s="385"/>
      <c r="AC93" s="322" t="b">
        <f t="shared" si="52"/>
        <v>0</v>
      </c>
      <c r="AD93" s="322" t="str">
        <f t="shared" si="53"/>
        <v/>
      </c>
      <c r="AE93" s="385"/>
      <c r="AF93" s="385"/>
      <c r="AG93" s="385"/>
      <c r="AH93" s="385"/>
      <c r="AI93" s="385"/>
      <c r="AJ93" s="385"/>
      <c r="AK93" s="385"/>
      <c r="AL93" s="385"/>
      <c r="AM93" s="385"/>
      <c r="AN93" s="385"/>
      <c r="AO93" s="385"/>
      <c r="AP93" s="385"/>
      <c r="AQ93" s="385"/>
      <c r="AR93" s="385"/>
      <c r="AS93" s="385"/>
      <c r="AT93" s="385"/>
      <c r="AU93" s="385"/>
      <c r="AV93" s="385"/>
      <c r="AW93" s="385"/>
      <c r="AX93" s="385"/>
      <c r="AY93" s="385"/>
      <c r="AZ93" s="385"/>
      <c r="BA93" s="385"/>
      <c r="BB93" s="385"/>
      <c r="BC93" s="385"/>
      <c r="BD93" s="385"/>
      <c r="BE93" s="385"/>
      <c r="BF93" s="385"/>
      <c r="BG93" s="385"/>
      <c r="BH93" s="385"/>
      <c r="BI93" s="385"/>
      <c r="BJ93" s="385"/>
      <c r="BK93" s="385"/>
      <c r="BL93" s="385"/>
      <c r="BM93" s="385"/>
      <c r="BN93" s="385"/>
      <c r="BO93" s="385"/>
      <c r="BQ93" s="388">
        <v>0</v>
      </c>
      <c r="BR93" s="388">
        <v>0</v>
      </c>
      <c r="BS93" s="388">
        <v>0</v>
      </c>
      <c r="BT93" s="388"/>
      <c r="BU93" s="388"/>
      <c r="BV93" s="388"/>
      <c r="BW93" s="388"/>
      <c r="BX93" s="388"/>
      <c r="BY93" s="388"/>
      <c r="BZ93" s="388"/>
      <c r="CA93" s="388">
        <v>0</v>
      </c>
      <c r="CB93" s="394" t="b">
        <f t="shared" si="44"/>
        <v>0</v>
      </c>
      <c r="CC93" s="394" t="b">
        <f t="shared" si="45"/>
        <v>1</v>
      </c>
      <c r="CD93" s="376" t="b">
        <f t="shared" si="49"/>
        <v>1</v>
      </c>
      <c r="CE93" s="394" t="b">
        <f t="shared" si="50"/>
        <v>0</v>
      </c>
      <c r="CF93" s="394">
        <f t="shared" si="51"/>
        <v>5</v>
      </c>
      <c r="CG93" s="405">
        <f>'Forside og oppsummering'!$E$23</f>
        <v>0</v>
      </c>
      <c r="CH93" s="349" t="s">
        <v>219</v>
      </c>
      <c r="CI93" s="405" t="str">
        <f t="shared" si="46"/>
        <v>Tema for innovasjonsprosjekt 2</v>
      </c>
      <c r="CJ93" s="405">
        <f t="shared" si="47"/>
        <v>0</v>
      </c>
      <c r="CK93" s="405">
        <f t="shared" si="48"/>
        <v>0</v>
      </c>
      <c r="CL93" s="403">
        <v>0</v>
      </c>
      <c r="CM93" s="403">
        <v>0</v>
      </c>
      <c r="CN93" s="403">
        <v>0</v>
      </c>
      <c r="CO93" s="403">
        <v>0</v>
      </c>
      <c r="CP93" s="403">
        <v>0</v>
      </c>
      <c r="CQ93" s="403">
        <v>0</v>
      </c>
      <c r="CR93" s="403">
        <v>0</v>
      </c>
      <c r="CS93" s="403">
        <v>0</v>
      </c>
      <c r="CT93" s="403">
        <f t="shared" si="42"/>
        <v>5</v>
      </c>
    </row>
    <row r="94" spans="5:98" x14ac:dyDescent="0.35">
      <c r="E94" s="317">
        <v>0</v>
      </c>
      <c r="F94" s="317">
        <v>0</v>
      </c>
      <c r="G94" s="317">
        <v>0</v>
      </c>
      <c r="H94" s="317">
        <v>0</v>
      </c>
      <c r="I94" s="312" t="b">
        <f>IF(H94='Kompetansetilskudd og BPA'!$E$12,4,IF(E94=0,IF(F94=0,IF(G94=0,FALSE,3),2),1))</f>
        <v>0</v>
      </c>
      <c r="J94" s="312" t="b">
        <f t="shared" si="40"/>
        <v>0</v>
      </c>
      <c r="K94" s="312" t="b">
        <f t="shared" si="41"/>
        <v>0</v>
      </c>
      <c r="R94" s="385"/>
      <c r="S94" s="385"/>
      <c r="T94" s="385"/>
      <c r="U94" s="385"/>
      <c r="V94" s="385"/>
      <c r="W94" s="385"/>
      <c r="X94" s="385"/>
      <c r="Y94" s="385"/>
      <c r="Z94" s="385"/>
      <c r="AA94" s="385"/>
      <c r="AC94" s="322" t="b">
        <f t="shared" si="52"/>
        <v>0</v>
      </c>
      <c r="AD94" s="322" t="str">
        <f t="shared" si="53"/>
        <v/>
      </c>
      <c r="AE94" s="385"/>
      <c r="AF94" s="385"/>
      <c r="AG94" s="385"/>
      <c r="AH94" s="385"/>
      <c r="AI94" s="385"/>
      <c r="AJ94" s="385"/>
      <c r="AK94" s="385"/>
      <c r="AL94" s="385"/>
      <c r="AM94" s="385"/>
      <c r="AN94" s="385"/>
      <c r="AO94" s="385"/>
      <c r="AP94" s="385"/>
      <c r="AQ94" s="385"/>
      <c r="AR94" s="385"/>
      <c r="AS94" s="385"/>
      <c r="AT94" s="385"/>
      <c r="AU94" s="385"/>
      <c r="AV94" s="385"/>
      <c r="AW94" s="385"/>
      <c r="AX94" s="385"/>
      <c r="AY94" s="385"/>
      <c r="AZ94" s="385"/>
      <c r="BA94" s="385"/>
      <c r="BB94" s="385"/>
      <c r="BC94" s="385"/>
      <c r="BD94" s="385"/>
      <c r="BE94" s="385"/>
      <c r="BF94" s="385"/>
      <c r="BG94" s="385"/>
      <c r="BH94" s="385"/>
      <c r="BI94" s="385"/>
      <c r="BJ94" s="385"/>
      <c r="BK94" s="385"/>
      <c r="BL94" s="385"/>
      <c r="BM94" s="385"/>
      <c r="BN94" s="385"/>
      <c r="BO94" s="385"/>
      <c r="BQ94" s="388" t="str">
        <v>P2.3</v>
      </c>
      <c r="BR94" s="388" t="str">
        <v>Prosjektbeskrivelse: Innovasjonsprosjekt 2</v>
      </c>
      <c r="BS94" s="388">
        <v>0</v>
      </c>
      <c r="BT94" s="388"/>
      <c r="BU94" s="388"/>
      <c r="BV94" s="388"/>
      <c r="BW94" s="388"/>
      <c r="BX94" s="388"/>
      <c r="BY94" s="388"/>
      <c r="BZ94" s="388"/>
      <c r="CA94" s="388">
        <v>0</v>
      </c>
      <c r="CB94" s="394" t="b">
        <f t="shared" si="44"/>
        <v>1</v>
      </c>
      <c r="CC94" s="394" t="b">
        <f t="shared" si="45"/>
        <v>0</v>
      </c>
      <c r="CD94" s="376" t="b">
        <f t="shared" si="49"/>
        <v>1</v>
      </c>
      <c r="CE94" s="394" t="b">
        <f t="shared" si="50"/>
        <v>0</v>
      </c>
      <c r="CF94" s="394">
        <f t="shared" si="51"/>
        <v>2</v>
      </c>
      <c r="CG94" s="405">
        <f>'Forside og oppsummering'!$E$23</f>
        <v>0</v>
      </c>
      <c r="CH94" s="349" t="s">
        <v>219</v>
      </c>
      <c r="CI94" s="405" t="str">
        <f t="shared" si="46"/>
        <v>Prosjektbeskrivelse: Innovasjonsprosjekt 2</v>
      </c>
      <c r="CJ94" s="405" t="str">
        <f t="shared" si="47"/>
        <v>P2.3</v>
      </c>
      <c r="CK94" s="405">
        <f t="shared" si="48"/>
        <v>0</v>
      </c>
      <c r="CL94" s="403">
        <v>0</v>
      </c>
      <c r="CM94" s="403">
        <v>0</v>
      </c>
      <c r="CN94" s="403">
        <v>0</v>
      </c>
      <c r="CO94" s="403">
        <v>0</v>
      </c>
      <c r="CP94" s="403">
        <v>0</v>
      </c>
      <c r="CQ94" s="403">
        <v>0</v>
      </c>
      <c r="CR94" s="403">
        <v>0</v>
      </c>
      <c r="CS94" s="403">
        <v>0</v>
      </c>
      <c r="CT94" s="403">
        <f t="shared" si="42"/>
        <v>2</v>
      </c>
    </row>
    <row r="95" spans="5:98" x14ac:dyDescent="0.35">
      <c r="E95" s="317">
        <v>0</v>
      </c>
      <c r="F95" s="317">
        <v>0</v>
      </c>
      <c r="G95" s="317">
        <v>0</v>
      </c>
      <c r="H95" s="317">
        <v>0</v>
      </c>
      <c r="I95" s="312" t="b">
        <f>IF(H95='Kompetansetilskudd og BPA'!$E$12,4,IF(E95=0,IF(F95=0,IF(G95=0,FALSE,3),2),1))</f>
        <v>0</v>
      </c>
      <c r="J95" s="312" t="b">
        <f t="shared" si="40"/>
        <v>0</v>
      </c>
      <c r="K95" s="312" t="b">
        <f t="shared" si="41"/>
        <v>0</v>
      </c>
      <c r="R95" s="385"/>
      <c r="S95" s="385"/>
      <c r="T95" s="385"/>
      <c r="U95" s="385"/>
      <c r="V95" s="385"/>
      <c r="W95" s="385"/>
      <c r="X95" s="385"/>
      <c r="Y95" s="385"/>
      <c r="Z95" s="385"/>
      <c r="AA95" s="385"/>
      <c r="AC95" s="322" t="b">
        <f t="shared" si="52"/>
        <v>0</v>
      </c>
      <c r="AD95" s="322" t="str">
        <f t="shared" si="53"/>
        <v/>
      </c>
      <c r="AE95" s="385"/>
      <c r="AF95" s="385"/>
      <c r="AG95" s="385"/>
      <c r="AH95" s="385"/>
      <c r="AI95" s="385"/>
      <c r="AJ95" s="385"/>
      <c r="AK95" s="385"/>
      <c r="AL95" s="385"/>
      <c r="AM95" s="385"/>
      <c r="AN95" s="385"/>
      <c r="AO95" s="385"/>
      <c r="AP95" s="385"/>
      <c r="AQ95" s="385"/>
      <c r="AR95" s="385"/>
      <c r="AS95" s="385"/>
      <c r="AT95" s="385"/>
      <c r="AU95" s="385"/>
      <c r="AV95" s="385"/>
      <c r="AW95" s="385"/>
      <c r="AX95" s="385"/>
      <c r="AY95" s="385"/>
      <c r="AZ95" s="385"/>
      <c r="BA95" s="385"/>
      <c r="BB95" s="385"/>
      <c r="BC95" s="385"/>
      <c r="BD95" s="385"/>
      <c r="BE95" s="385"/>
      <c r="BF95" s="385"/>
      <c r="BG95" s="385"/>
      <c r="BH95" s="385"/>
      <c r="BI95" s="385"/>
      <c r="BJ95" s="385"/>
      <c r="BK95" s="385"/>
      <c r="BL95" s="385"/>
      <c r="BM95" s="385"/>
      <c r="BN95" s="385"/>
      <c r="BO95" s="385"/>
      <c r="BQ95" s="388">
        <v>0</v>
      </c>
      <c r="BR95" s="388" t="str">
        <v>- Fyll inn deltaljer for innovasjonsprosjektet der dette er hensiktsmessig
- Forsøk å skrive kortfattet (Med et detaljnivå som står i rimelig forhold til innovasjonsprosjektets omfang)</v>
      </c>
      <c r="BS95" s="388">
        <v>0</v>
      </c>
      <c r="BT95" s="388"/>
      <c r="BU95" s="388"/>
      <c r="BV95" s="388"/>
      <c r="BW95" s="388"/>
      <c r="BX95" s="388"/>
      <c r="BY95" s="388"/>
      <c r="BZ95" s="388"/>
      <c r="CA95" s="388">
        <v>0</v>
      </c>
      <c r="CB95" s="394" t="b">
        <f t="shared" si="44"/>
        <v>0</v>
      </c>
      <c r="CC95" s="394" t="b">
        <f t="shared" si="45"/>
        <v>1</v>
      </c>
      <c r="CD95" s="376" t="b">
        <f t="shared" si="49"/>
        <v>1</v>
      </c>
      <c r="CE95" s="394" t="b">
        <f t="shared" si="50"/>
        <v>0</v>
      </c>
      <c r="CF95" s="394">
        <f t="shared" si="51"/>
        <v>4</v>
      </c>
      <c r="CG95" s="405">
        <f>'Forside og oppsummering'!$E$23</f>
        <v>0</v>
      </c>
      <c r="CH95" s="349" t="s">
        <v>219</v>
      </c>
      <c r="CI95" s="405" t="str">
        <f t="shared" si="46"/>
        <v>Prosjektbeskrivelse: Innovasjonsprosjekt 2</v>
      </c>
      <c r="CJ95" s="405" t="str">
        <f t="shared" si="47"/>
        <v>- Fyll inn deltaljer for innovasjonsprosjektet der dette er hensiktsmessig
- Forsøk å skrive kortfattet (Med et detaljnivå som står i rimelig forhold til innovasjonsprosjektets omfang)</v>
      </c>
      <c r="CK95" s="405">
        <f t="shared" si="48"/>
        <v>0</v>
      </c>
      <c r="CL95" s="403">
        <v>0</v>
      </c>
      <c r="CM95" s="403">
        <v>0</v>
      </c>
      <c r="CN95" s="403">
        <v>0</v>
      </c>
      <c r="CO95" s="403">
        <v>0</v>
      </c>
      <c r="CP95" s="403">
        <v>0</v>
      </c>
      <c r="CQ95" s="403">
        <v>0</v>
      </c>
      <c r="CR95" s="403">
        <v>0</v>
      </c>
      <c r="CS95" s="403">
        <v>0</v>
      </c>
      <c r="CT95" s="403">
        <f t="shared" si="42"/>
        <v>4</v>
      </c>
    </row>
    <row r="96" spans="5:98" x14ac:dyDescent="0.35">
      <c r="E96" s="317" t="str">
        <v>3.</v>
      </c>
      <c r="F96" s="317" t="str">
        <v>Opplæringstilskudd BPA (brukerstyrt personlig assistanse)</v>
      </c>
      <c r="G96" s="317">
        <v>0</v>
      </c>
      <c r="H96" s="317">
        <v>0</v>
      </c>
      <c r="I96" s="312">
        <f>IF(H96='Kompetansetilskudd og BPA'!$E$12,4,IF(E96=0,IF(F96=0,IF(G96=0,FALSE,3),2),1))</f>
        <v>1</v>
      </c>
      <c r="J96" s="312" t="str">
        <f t="shared" si="40"/>
        <v>3.</v>
      </c>
      <c r="K96" s="312" t="str">
        <f t="shared" si="41"/>
        <v>Opplæringstilskudd BPA (brukerstyrt personlig assistanse)</v>
      </c>
      <c r="R96" s="385"/>
      <c r="S96" s="385"/>
      <c r="T96" s="385"/>
      <c r="U96" s="385"/>
      <c r="V96" s="385"/>
      <c r="W96" s="385"/>
      <c r="X96" s="385"/>
      <c r="Y96" s="385"/>
      <c r="Z96" s="385"/>
      <c r="AA96" s="385"/>
      <c r="AC96" s="322" t="b">
        <f t="shared" si="52"/>
        <v>0</v>
      </c>
      <c r="AD96" s="322" t="str">
        <f t="shared" si="53"/>
        <v/>
      </c>
      <c r="AE96" s="385"/>
      <c r="AF96" s="385"/>
      <c r="AG96" s="385"/>
      <c r="AH96" s="385"/>
      <c r="AI96" s="385"/>
      <c r="AJ96" s="385"/>
      <c r="AK96" s="385"/>
      <c r="AL96" s="385"/>
      <c r="AM96" s="385"/>
      <c r="AN96" s="385"/>
      <c r="AO96" s="385"/>
      <c r="AP96" s="385"/>
      <c r="AQ96" s="385"/>
      <c r="AR96" s="385"/>
      <c r="AS96" s="385"/>
      <c r="AT96" s="385"/>
      <c r="AU96" s="385"/>
      <c r="AV96" s="385"/>
      <c r="AW96" s="385"/>
      <c r="AX96" s="385"/>
      <c r="AY96" s="385"/>
      <c r="AZ96" s="385"/>
      <c r="BA96" s="385"/>
      <c r="BB96" s="385"/>
      <c r="BC96" s="385"/>
      <c r="BD96" s="385"/>
      <c r="BE96" s="385"/>
      <c r="BF96" s="385"/>
      <c r="BG96" s="385"/>
      <c r="BH96" s="385"/>
      <c r="BI96" s="385"/>
      <c r="BJ96" s="385"/>
      <c r="BK96" s="385"/>
      <c r="BL96" s="385"/>
      <c r="BM96" s="385"/>
      <c r="BN96" s="385"/>
      <c r="BO96" s="385"/>
      <c r="BQ96" s="388">
        <v>0</v>
      </c>
      <c r="BR96" s="388" t="str">
        <v>P2.3a</v>
      </c>
      <c r="BS96" s="388" t="str">
        <v>Kort beskrivelse</v>
      </c>
      <c r="BT96" s="388"/>
      <c r="BU96" s="388"/>
      <c r="BV96" s="388"/>
      <c r="BW96" s="388"/>
      <c r="BX96" s="388"/>
      <c r="BY96" s="388"/>
      <c r="BZ96" s="388"/>
      <c r="CA96" s="388">
        <v>0</v>
      </c>
      <c r="CB96" s="394" t="b">
        <f t="shared" si="44"/>
        <v>0</v>
      </c>
      <c r="CC96" s="394" t="b">
        <f t="shared" si="45"/>
        <v>0</v>
      </c>
      <c r="CD96" s="376" t="b">
        <f t="shared" si="49"/>
        <v>1</v>
      </c>
      <c r="CE96" s="394" t="b">
        <f t="shared" si="50"/>
        <v>0</v>
      </c>
      <c r="CF96" s="394">
        <f t="shared" si="51"/>
        <v>4</v>
      </c>
      <c r="CG96" s="405">
        <f>'Forside og oppsummering'!$E$23</f>
        <v>0</v>
      </c>
      <c r="CH96" s="349" t="s">
        <v>219</v>
      </c>
      <c r="CI96" s="405" t="str">
        <f t="shared" si="46"/>
        <v>Prosjektbeskrivelse: Innovasjonsprosjekt 2</v>
      </c>
      <c r="CJ96" s="405" t="str">
        <f t="shared" si="47"/>
        <v>P2.3a</v>
      </c>
      <c r="CK96" s="405" t="str">
        <f t="shared" si="48"/>
        <v>Kort beskrivelse</v>
      </c>
      <c r="CL96" s="403">
        <v>0</v>
      </c>
      <c r="CM96" s="403">
        <v>0</v>
      </c>
      <c r="CN96" s="403">
        <v>0</v>
      </c>
      <c r="CO96" s="403">
        <v>0</v>
      </c>
      <c r="CP96" s="403">
        <v>0</v>
      </c>
      <c r="CQ96" s="403">
        <v>0</v>
      </c>
      <c r="CR96" s="403">
        <v>0</v>
      </c>
      <c r="CS96" s="403">
        <v>0</v>
      </c>
      <c r="CT96" s="403">
        <f t="shared" si="42"/>
        <v>4</v>
      </c>
    </row>
    <row r="97" spans="5:98" x14ac:dyDescent="0.35">
      <c r="E97" s="317">
        <v>0</v>
      </c>
      <c r="F97" s="317">
        <v>0</v>
      </c>
      <c r="G97" s="317">
        <v>0</v>
      </c>
      <c r="H97" s="317">
        <v>0</v>
      </c>
      <c r="I97" s="312" t="b">
        <f>IF(H97='Kompetansetilskudd og BPA'!$E$12,4,IF(E97=0,IF(F97=0,IF(G97=0,FALSE,3),2),1))</f>
        <v>0</v>
      </c>
      <c r="J97" s="312" t="b">
        <f t="shared" si="40"/>
        <v>0</v>
      </c>
      <c r="K97" s="312" t="b">
        <f t="shared" si="41"/>
        <v>0</v>
      </c>
      <c r="R97" s="385"/>
      <c r="S97" s="385"/>
      <c r="T97" s="385"/>
      <c r="U97" s="385"/>
      <c r="V97" s="385"/>
      <c r="W97" s="385"/>
      <c r="X97" s="385"/>
      <c r="Y97" s="385"/>
      <c r="Z97" s="385"/>
      <c r="AA97" s="385"/>
      <c r="AC97" s="322" t="b">
        <f t="shared" si="52"/>
        <v>0</v>
      </c>
      <c r="AD97" s="322" t="str">
        <f t="shared" si="53"/>
        <v/>
      </c>
      <c r="AE97" s="385"/>
      <c r="AF97" s="385"/>
      <c r="AG97" s="385"/>
      <c r="AH97" s="385"/>
      <c r="AI97" s="385"/>
      <c r="AJ97" s="385"/>
      <c r="AK97" s="385"/>
      <c r="AL97" s="385"/>
      <c r="AM97" s="385"/>
      <c r="AN97" s="385"/>
      <c r="AO97" s="385"/>
      <c r="AP97" s="385"/>
      <c r="AQ97" s="385"/>
      <c r="AR97" s="385"/>
      <c r="AS97" s="385"/>
      <c r="AT97" s="385"/>
      <c r="AU97" s="385"/>
      <c r="AV97" s="385"/>
      <c r="AW97" s="385"/>
      <c r="AX97" s="385"/>
      <c r="AY97" s="385"/>
      <c r="AZ97" s="385"/>
      <c r="BA97" s="385"/>
      <c r="BB97" s="385"/>
      <c r="BC97" s="385"/>
      <c r="BD97" s="385"/>
      <c r="BE97" s="385"/>
      <c r="BF97" s="385"/>
      <c r="BG97" s="385"/>
      <c r="BH97" s="385"/>
      <c r="BI97" s="385"/>
      <c r="BJ97" s="385"/>
      <c r="BK97" s="385"/>
      <c r="BL97" s="385"/>
      <c r="BM97" s="385"/>
      <c r="BN97" s="385"/>
      <c r="BO97" s="385"/>
      <c r="BQ97" s="388">
        <v>0</v>
      </c>
      <c r="BR97" s="388">
        <v>0</v>
      </c>
      <c r="BS97" s="388" t="str">
        <v>Gi en kort beskrivelse av innovasjonsprosjektet, herunder delprosjekter, tiltak og bakgrunn for innovasjonsprosjektet</v>
      </c>
      <c r="BT97" s="388"/>
      <c r="BU97" s="388"/>
      <c r="BV97" s="388"/>
      <c r="BW97" s="388"/>
      <c r="BX97" s="388"/>
      <c r="BY97" s="388"/>
      <c r="BZ97" s="388"/>
      <c r="CA97" s="388">
        <v>0</v>
      </c>
      <c r="CB97" s="394" t="b">
        <f t="shared" si="44"/>
        <v>0</v>
      </c>
      <c r="CC97" s="394" t="b">
        <f t="shared" si="45"/>
        <v>1</v>
      </c>
      <c r="CD97" s="376" t="b">
        <f t="shared" si="49"/>
        <v>1</v>
      </c>
      <c r="CE97" s="394" t="b">
        <f t="shared" si="50"/>
        <v>0</v>
      </c>
      <c r="CF97" s="394">
        <f t="shared" si="51"/>
        <v>4</v>
      </c>
      <c r="CG97" s="405">
        <f>'Forside og oppsummering'!$E$23</f>
        <v>0</v>
      </c>
      <c r="CH97" s="349" t="s">
        <v>219</v>
      </c>
      <c r="CI97" s="405" t="str">
        <f t="shared" si="46"/>
        <v>Prosjektbeskrivelse: Innovasjonsprosjekt 2</v>
      </c>
      <c r="CJ97" s="405">
        <f t="shared" si="47"/>
        <v>0</v>
      </c>
      <c r="CK97" s="405" t="str">
        <f t="shared" si="48"/>
        <v>Gi en kort beskrivelse av innovasjonsprosjektet, herunder delprosjekter, tiltak og bakgrunn for innovasjonsprosjektet</v>
      </c>
      <c r="CL97" s="403">
        <v>0</v>
      </c>
      <c r="CM97" s="403">
        <v>0</v>
      </c>
      <c r="CN97" s="403">
        <v>0</v>
      </c>
      <c r="CO97" s="403">
        <v>0</v>
      </c>
      <c r="CP97" s="403">
        <v>0</v>
      </c>
      <c r="CQ97" s="403">
        <v>0</v>
      </c>
      <c r="CR97" s="403">
        <v>0</v>
      </c>
      <c r="CS97" s="403">
        <v>0</v>
      </c>
      <c r="CT97" s="403">
        <f t="shared" si="42"/>
        <v>4</v>
      </c>
    </row>
    <row r="98" spans="5:98" x14ac:dyDescent="0.35">
      <c r="E98" s="317">
        <v>0</v>
      </c>
      <c r="F98" s="317">
        <v>0</v>
      </c>
      <c r="G98" s="317">
        <v>0</v>
      </c>
      <c r="H98" s="317">
        <v>0</v>
      </c>
      <c r="I98" s="312" t="b">
        <f>IF(H98='Kompetansetilskudd og BPA'!$E$12,4,IF(E98=0,IF(F98=0,IF(G98=0,FALSE,3),2),1))</f>
        <v>0</v>
      </c>
      <c r="J98" s="312" t="b">
        <f t="shared" si="40"/>
        <v>0</v>
      </c>
      <c r="K98" s="312" t="b">
        <f t="shared" si="41"/>
        <v>0</v>
      </c>
      <c r="R98" s="385"/>
      <c r="S98" s="385"/>
      <c r="T98" s="385"/>
      <c r="U98" s="385"/>
      <c r="V98" s="385"/>
      <c r="W98" s="385"/>
      <c r="X98" s="385"/>
      <c r="Y98" s="385"/>
      <c r="Z98" s="385"/>
      <c r="AA98" s="385"/>
      <c r="AC98" s="322" t="b">
        <f t="shared" si="52"/>
        <v>0</v>
      </c>
      <c r="AD98" s="322" t="str">
        <f t="shared" si="53"/>
        <v/>
      </c>
      <c r="AE98" s="385"/>
      <c r="AF98" s="385"/>
      <c r="AG98" s="385"/>
      <c r="AH98" s="385"/>
      <c r="AI98" s="385"/>
      <c r="AJ98" s="385"/>
      <c r="AK98" s="385"/>
      <c r="AL98" s="385"/>
      <c r="AM98" s="385"/>
      <c r="AN98" s="385"/>
      <c r="AO98" s="385"/>
      <c r="AP98" s="385"/>
      <c r="AQ98" s="385"/>
      <c r="AR98" s="385"/>
      <c r="AS98" s="385"/>
      <c r="AT98" s="385"/>
      <c r="AU98" s="385"/>
      <c r="AV98" s="385"/>
      <c r="AW98" s="385"/>
      <c r="AX98" s="385"/>
      <c r="AY98" s="385"/>
      <c r="AZ98" s="385"/>
      <c r="BA98" s="385"/>
      <c r="BB98" s="385"/>
      <c r="BC98" s="385"/>
      <c r="BD98" s="385"/>
      <c r="BE98" s="385"/>
      <c r="BF98" s="385"/>
      <c r="BG98" s="385"/>
      <c r="BH98" s="385"/>
      <c r="BI98" s="385"/>
      <c r="BJ98" s="385"/>
      <c r="BK98" s="385"/>
      <c r="BL98" s="385"/>
      <c r="BM98" s="385"/>
      <c r="BN98" s="385"/>
      <c r="BO98" s="385"/>
      <c r="BQ98" s="388">
        <v>0</v>
      </c>
      <c r="BR98" s="388" t="str">
        <v>P2.3b</v>
      </c>
      <c r="BS98" s="388" t="str">
        <v>Mål for tiltaket på kort og lengre sikt</v>
      </c>
      <c r="BT98" s="388"/>
      <c r="BU98" s="388"/>
      <c r="BV98" s="388"/>
      <c r="BW98" s="388"/>
      <c r="BX98" s="388"/>
      <c r="BY98" s="388"/>
      <c r="BZ98" s="388"/>
      <c r="CA98" s="388">
        <v>0</v>
      </c>
      <c r="CB98" s="394" t="b">
        <f t="shared" si="44"/>
        <v>0</v>
      </c>
      <c r="CC98" s="394" t="b">
        <f t="shared" si="45"/>
        <v>0</v>
      </c>
      <c r="CD98" s="376" t="b">
        <f t="shared" si="49"/>
        <v>1</v>
      </c>
      <c r="CE98" s="394" t="b">
        <f t="shared" si="50"/>
        <v>0</v>
      </c>
      <c r="CF98" s="394">
        <f t="shared" si="51"/>
        <v>4</v>
      </c>
      <c r="CG98" s="405">
        <f>'Forside og oppsummering'!$E$23</f>
        <v>0</v>
      </c>
      <c r="CH98" s="349" t="s">
        <v>219</v>
      </c>
      <c r="CI98" s="405" t="str">
        <f t="shared" si="46"/>
        <v>Prosjektbeskrivelse: Innovasjonsprosjekt 2</v>
      </c>
      <c r="CJ98" s="405" t="str">
        <f t="shared" si="47"/>
        <v>P2.3b</v>
      </c>
      <c r="CK98" s="405" t="str">
        <f t="shared" si="48"/>
        <v>Mål for tiltaket på kort og lengre sikt</v>
      </c>
      <c r="CL98" s="403">
        <v>0</v>
      </c>
      <c r="CM98" s="403">
        <v>0</v>
      </c>
      <c r="CN98" s="403">
        <v>0</v>
      </c>
      <c r="CO98" s="403">
        <v>0</v>
      </c>
      <c r="CP98" s="403">
        <v>0</v>
      </c>
      <c r="CQ98" s="403">
        <v>0</v>
      </c>
      <c r="CR98" s="403">
        <v>0</v>
      </c>
      <c r="CS98" s="403">
        <v>0</v>
      </c>
      <c r="CT98" s="403">
        <f t="shared" si="42"/>
        <v>4</v>
      </c>
    </row>
    <row r="99" spans="5:98" x14ac:dyDescent="0.35">
      <c r="E99" s="317">
        <v>0</v>
      </c>
      <c r="F99" s="317">
        <v>0</v>
      </c>
      <c r="G99" s="317" t="str">
        <v/>
      </c>
      <c r="H99" s="317">
        <v>0</v>
      </c>
      <c r="I99" s="312">
        <f>IF(H99='Kompetansetilskudd og BPA'!$E$12,4,IF(E99=0,IF(F99=0,IF(G99=0,FALSE,3),2),1))</f>
        <v>3</v>
      </c>
      <c r="J99" s="312" t="str">
        <f t="shared" si="40"/>
        <v/>
      </c>
      <c r="K99" s="312">
        <f t="shared" si="41"/>
        <v>0</v>
      </c>
      <c r="R99" s="385"/>
      <c r="S99" s="385"/>
      <c r="T99" s="385"/>
      <c r="U99" s="385"/>
      <c r="V99" s="385"/>
      <c r="W99" s="385"/>
      <c r="X99" s="385"/>
      <c r="Y99" s="385"/>
      <c r="Z99" s="385"/>
      <c r="AA99" s="385"/>
      <c r="AC99" s="322" t="b">
        <f t="shared" si="52"/>
        <v>0</v>
      </c>
      <c r="AD99" s="322" t="str">
        <f t="shared" si="53"/>
        <v/>
      </c>
      <c r="AE99" s="385"/>
      <c r="AF99" s="385"/>
      <c r="AG99" s="385"/>
      <c r="AH99" s="385"/>
      <c r="AI99" s="385"/>
      <c r="AJ99" s="385"/>
      <c r="AK99" s="385"/>
      <c r="AL99" s="385"/>
      <c r="AM99" s="385"/>
      <c r="AN99" s="385"/>
      <c r="AO99" s="385"/>
      <c r="AP99" s="385"/>
      <c r="AQ99" s="385"/>
      <c r="AR99" s="385"/>
      <c r="AS99" s="385"/>
      <c r="AT99" s="385"/>
      <c r="AU99" s="385"/>
      <c r="AV99" s="385"/>
      <c r="AW99" s="385"/>
      <c r="AX99" s="385"/>
      <c r="AY99" s="385"/>
      <c r="AZ99" s="385"/>
      <c r="BA99" s="385"/>
      <c r="BB99" s="385"/>
      <c r="BC99" s="385"/>
      <c r="BD99" s="385"/>
      <c r="BE99" s="385"/>
      <c r="BF99" s="385"/>
      <c r="BG99" s="385"/>
      <c r="BH99" s="385"/>
      <c r="BI99" s="385"/>
      <c r="BJ99" s="385"/>
      <c r="BK99" s="385"/>
      <c r="BL99" s="385"/>
      <c r="BM99" s="385"/>
      <c r="BN99" s="385"/>
      <c r="BO99" s="385"/>
      <c r="BQ99" s="388">
        <v>0</v>
      </c>
      <c r="BR99" s="388">
        <v>0</v>
      </c>
      <c r="BS99" s="388" t="str">
        <v>Herunder mål for året dere søker om tilskudd og målgruppe for tiltaket</v>
      </c>
      <c r="BT99" s="388"/>
      <c r="BU99" s="388"/>
      <c r="BV99" s="388"/>
      <c r="BW99" s="388"/>
      <c r="BX99" s="388"/>
      <c r="BY99" s="388"/>
      <c r="BZ99" s="388"/>
      <c r="CA99" s="388">
        <v>0</v>
      </c>
      <c r="CB99" s="394" t="b">
        <f t="shared" si="44"/>
        <v>0</v>
      </c>
      <c r="CC99" s="394" t="b">
        <f t="shared" si="45"/>
        <v>1</v>
      </c>
      <c r="CD99" s="376" t="b">
        <f t="shared" si="49"/>
        <v>1</v>
      </c>
      <c r="CE99" s="394" t="b">
        <f t="shared" si="50"/>
        <v>0</v>
      </c>
      <c r="CF99" s="394">
        <f t="shared" si="51"/>
        <v>4</v>
      </c>
      <c r="CG99" s="405">
        <f>'Forside og oppsummering'!$E$23</f>
        <v>0</v>
      </c>
      <c r="CH99" s="349" t="s">
        <v>219</v>
      </c>
      <c r="CI99" s="405" t="str">
        <f t="shared" si="46"/>
        <v>Prosjektbeskrivelse: Innovasjonsprosjekt 2</v>
      </c>
      <c r="CJ99" s="405">
        <f t="shared" si="47"/>
        <v>0</v>
      </c>
      <c r="CK99" s="405" t="str">
        <f t="shared" si="48"/>
        <v>Herunder mål for året dere søker om tilskudd og målgruppe for tiltaket</v>
      </c>
      <c r="CL99" s="403">
        <v>0</v>
      </c>
      <c r="CM99" s="403">
        <v>0</v>
      </c>
      <c r="CN99" s="403">
        <v>0</v>
      </c>
      <c r="CO99" s="403">
        <v>0</v>
      </c>
      <c r="CP99" s="403">
        <v>0</v>
      </c>
      <c r="CQ99" s="403">
        <v>0</v>
      </c>
      <c r="CR99" s="403">
        <v>0</v>
      </c>
      <c r="CS99" s="403">
        <v>0</v>
      </c>
      <c r="CT99" s="403">
        <f t="shared" si="42"/>
        <v>4</v>
      </c>
    </row>
    <row r="100" spans="5:98" x14ac:dyDescent="0.35">
      <c r="E100" s="317">
        <v>0</v>
      </c>
      <c r="F100" s="317">
        <v>0</v>
      </c>
      <c r="G100" s="317">
        <v>0</v>
      </c>
      <c r="H100" s="317" t="str">
        <v>Mottaker (Antall)</v>
      </c>
      <c r="I100" s="312" t="b">
        <f>IF(H100='Kompetansetilskudd og BPA'!$E$12,4,IF(E100=0,IF(F100=0,IF(G100=0,FALSE,3),2),1))</f>
        <v>0</v>
      </c>
      <c r="J100" s="312" t="b">
        <f t="shared" si="40"/>
        <v>0</v>
      </c>
      <c r="K100" s="312" t="b">
        <f t="shared" si="41"/>
        <v>0</v>
      </c>
      <c r="R100" s="385"/>
      <c r="S100" s="385"/>
      <c r="T100" s="385"/>
      <c r="U100" s="385"/>
      <c r="V100" s="385"/>
      <c r="W100" s="385"/>
      <c r="X100" s="385"/>
      <c r="Y100" s="385"/>
      <c r="Z100" s="385"/>
      <c r="AA100" s="385"/>
      <c r="AC100" s="322" t="b">
        <f t="shared" si="52"/>
        <v>0</v>
      </c>
      <c r="AD100" s="322" t="str">
        <f t="shared" si="53"/>
        <v/>
      </c>
      <c r="AE100" s="385"/>
      <c r="AF100" s="385"/>
      <c r="AG100" s="385"/>
      <c r="AH100" s="385"/>
      <c r="AI100" s="385"/>
      <c r="AJ100" s="385"/>
      <c r="AK100" s="385"/>
      <c r="AL100" s="385"/>
      <c r="AM100" s="385"/>
      <c r="AN100" s="385"/>
      <c r="AO100" s="385"/>
      <c r="AP100" s="385"/>
      <c r="AQ100" s="385"/>
      <c r="AR100" s="385"/>
      <c r="AS100" s="385"/>
      <c r="AT100" s="385"/>
      <c r="AU100" s="385"/>
      <c r="AV100" s="385"/>
      <c r="AW100" s="385"/>
      <c r="AX100" s="385"/>
      <c r="AY100" s="385"/>
      <c r="AZ100" s="385"/>
      <c r="BA100" s="385"/>
      <c r="BB100" s="385"/>
      <c r="BC100" s="385"/>
      <c r="BD100" s="385"/>
      <c r="BE100" s="385"/>
      <c r="BF100" s="385"/>
      <c r="BG100" s="385"/>
      <c r="BH100" s="385"/>
      <c r="BI100" s="385"/>
      <c r="BJ100" s="385"/>
      <c r="BK100" s="385"/>
      <c r="BL100" s="385"/>
      <c r="BM100" s="385"/>
      <c r="BN100" s="385"/>
      <c r="BO100" s="385"/>
      <c r="BQ100" s="388">
        <v>0</v>
      </c>
      <c r="BR100" s="388" t="str">
        <v>P2.3c</v>
      </c>
      <c r="BS100" s="388" t="str">
        <v>Aktivitets- og fremdriftsplan for året dere søker tilskudd</v>
      </c>
      <c r="BT100" s="388"/>
      <c r="BU100" s="388"/>
      <c r="BV100" s="388"/>
      <c r="BW100" s="388"/>
      <c r="BX100" s="388"/>
      <c r="BY100" s="388"/>
      <c r="BZ100" s="388"/>
      <c r="CA100" s="388">
        <v>0</v>
      </c>
      <c r="CB100" s="394" t="b">
        <f t="shared" si="44"/>
        <v>0</v>
      </c>
      <c r="CC100" s="394" t="b">
        <f t="shared" si="45"/>
        <v>0</v>
      </c>
      <c r="CD100" s="376" t="b">
        <f t="shared" si="49"/>
        <v>1</v>
      </c>
      <c r="CE100" s="394" t="b">
        <f t="shared" si="50"/>
        <v>0</v>
      </c>
      <c r="CF100" s="394">
        <f t="shared" si="51"/>
        <v>4</v>
      </c>
      <c r="CG100" s="405">
        <f>'Forside og oppsummering'!$E$23</f>
        <v>0</v>
      </c>
      <c r="CH100" s="349" t="s">
        <v>219</v>
      </c>
      <c r="CI100" s="405" t="str">
        <f t="shared" si="46"/>
        <v>Prosjektbeskrivelse: Innovasjonsprosjekt 2</v>
      </c>
      <c r="CJ100" s="405" t="str">
        <f t="shared" si="47"/>
        <v>P2.3c</v>
      </c>
      <c r="CK100" s="405" t="str">
        <f t="shared" si="48"/>
        <v>Aktivitets- og fremdriftsplan for året dere søker tilskudd</v>
      </c>
      <c r="CL100" s="403">
        <v>0</v>
      </c>
      <c r="CM100" s="403">
        <v>0</v>
      </c>
      <c r="CN100" s="403">
        <v>0</v>
      </c>
      <c r="CO100" s="403">
        <v>0</v>
      </c>
      <c r="CP100" s="403">
        <v>0</v>
      </c>
      <c r="CQ100" s="403">
        <v>0</v>
      </c>
      <c r="CR100" s="403">
        <v>0</v>
      </c>
      <c r="CS100" s="403">
        <v>0</v>
      </c>
      <c r="CT100" s="403">
        <f t="shared" si="42"/>
        <v>4</v>
      </c>
    </row>
    <row r="101" spans="5:98" x14ac:dyDescent="0.35">
      <c r="E101" s="317">
        <v>0</v>
      </c>
      <c r="F101" s="317">
        <v>0</v>
      </c>
      <c r="G101" s="317" t="str">
        <v>3.1.</v>
      </c>
      <c r="H101" s="317" t="str">
        <v xml:space="preserve">Arbeidsledere </v>
      </c>
      <c r="I101" s="312">
        <f>IF(H101='Kompetansetilskudd og BPA'!$E$12,4,IF(E101=0,IF(F101=0,IF(G101=0,FALSE,3),2),1))</f>
        <v>3</v>
      </c>
      <c r="J101" s="312" t="str">
        <f t="shared" si="40"/>
        <v>3.1.</v>
      </c>
      <c r="K101" s="312" t="str">
        <f t="shared" si="41"/>
        <v xml:space="preserve">Arbeidsledere </v>
      </c>
      <c r="R101" s="385"/>
      <c r="S101" s="385"/>
      <c r="T101" s="385"/>
      <c r="U101" s="385"/>
      <c r="V101" s="385"/>
      <c r="W101" s="385"/>
      <c r="X101" s="385"/>
      <c r="Y101" s="385"/>
      <c r="Z101" s="385"/>
      <c r="AA101" s="385"/>
      <c r="AC101" s="322" t="b">
        <f t="shared" si="52"/>
        <v>0</v>
      </c>
      <c r="AD101" s="322" t="str">
        <f t="shared" si="53"/>
        <v/>
      </c>
      <c r="AE101" s="385"/>
      <c r="AF101" s="385"/>
      <c r="AG101" s="385"/>
      <c r="AH101" s="385"/>
      <c r="AI101" s="385"/>
      <c r="AJ101" s="385"/>
      <c r="AK101" s="385"/>
      <c r="AL101" s="385"/>
      <c r="AM101" s="385"/>
      <c r="AN101" s="385"/>
      <c r="AO101" s="385"/>
      <c r="AP101" s="385"/>
      <c r="AQ101" s="385"/>
      <c r="AR101" s="385"/>
      <c r="AS101" s="385"/>
      <c r="AT101" s="385"/>
      <c r="AU101" s="385"/>
      <c r="AV101" s="385"/>
      <c r="AW101" s="385"/>
      <c r="AX101" s="385"/>
      <c r="AY101" s="385"/>
      <c r="AZ101" s="385"/>
      <c r="BA101" s="385"/>
      <c r="BB101" s="385"/>
      <c r="BC101" s="385"/>
      <c r="BD101" s="385"/>
      <c r="BE101" s="385"/>
      <c r="BF101" s="385"/>
      <c r="BG101" s="385"/>
      <c r="BH101" s="385"/>
      <c r="BI101" s="385"/>
      <c r="BJ101" s="385"/>
      <c r="BK101" s="385"/>
      <c r="BL101" s="385"/>
      <c r="BM101" s="385"/>
      <c r="BN101" s="385"/>
      <c r="BO101" s="385"/>
      <c r="BQ101" s="388">
        <v>0</v>
      </c>
      <c r="BR101" s="388">
        <v>0</v>
      </c>
      <c r="BS101" s="388" t="str">
        <v>Sett inn de viktigste aktivitetene for å nå målene for innovasjonsprosjektet og angi gjerne måned for gjennomføring</v>
      </c>
      <c r="BT101" s="388"/>
      <c r="BU101" s="388"/>
      <c r="BV101" s="388"/>
      <c r="BW101" s="388"/>
      <c r="BX101" s="388"/>
      <c r="BY101" s="388"/>
      <c r="BZ101" s="388"/>
      <c r="CA101" s="388">
        <v>0</v>
      </c>
      <c r="CB101" s="394" t="b">
        <f t="shared" si="44"/>
        <v>0</v>
      </c>
      <c r="CC101" s="394" t="b">
        <f t="shared" si="45"/>
        <v>1</v>
      </c>
      <c r="CD101" s="376" t="b">
        <f t="shared" si="49"/>
        <v>1</v>
      </c>
      <c r="CE101" s="394" t="b">
        <f t="shared" si="50"/>
        <v>0</v>
      </c>
      <c r="CF101" s="394">
        <f t="shared" si="51"/>
        <v>4</v>
      </c>
      <c r="CG101" s="405">
        <f>'Forside og oppsummering'!$E$23</f>
        <v>0</v>
      </c>
      <c r="CH101" s="349" t="s">
        <v>219</v>
      </c>
      <c r="CI101" s="405" t="str">
        <f t="shared" si="46"/>
        <v>Prosjektbeskrivelse: Innovasjonsprosjekt 2</v>
      </c>
      <c r="CJ101" s="405">
        <f t="shared" si="47"/>
        <v>0</v>
      </c>
      <c r="CK101" s="405" t="str">
        <f t="shared" si="48"/>
        <v>Sett inn de viktigste aktivitetene for å nå målene for innovasjonsprosjektet og angi gjerne måned for gjennomføring</v>
      </c>
      <c r="CL101" s="403">
        <v>0</v>
      </c>
      <c r="CM101" s="403">
        <v>0</v>
      </c>
      <c r="CN101" s="403">
        <v>0</v>
      </c>
      <c r="CO101" s="403">
        <v>0</v>
      </c>
      <c r="CP101" s="403">
        <v>0</v>
      </c>
      <c r="CQ101" s="403">
        <v>0</v>
      </c>
      <c r="CR101" s="403">
        <v>0</v>
      </c>
      <c r="CS101" s="403">
        <v>0</v>
      </c>
      <c r="CT101" s="403">
        <f t="shared" si="42"/>
        <v>4</v>
      </c>
    </row>
    <row r="102" spans="5:98" x14ac:dyDescent="0.35">
      <c r="E102" s="317">
        <v>0</v>
      </c>
      <c r="F102" s="317">
        <v>0</v>
      </c>
      <c r="G102" s="317" t="str">
        <v>3.2.</v>
      </c>
      <c r="H102" s="317" t="str">
        <v xml:space="preserve">Saksbehandlere </v>
      </c>
      <c r="I102" s="312">
        <f>IF(H102='Kompetansetilskudd og BPA'!$E$12,4,IF(E102=0,IF(F102=0,IF(G102=0,FALSE,3),2),1))</f>
        <v>3</v>
      </c>
      <c r="J102" s="312" t="str">
        <f t="shared" si="40"/>
        <v>3.2.</v>
      </c>
      <c r="K102" s="312" t="str">
        <f t="shared" si="41"/>
        <v xml:space="preserve">Saksbehandlere </v>
      </c>
      <c r="R102" s="385"/>
      <c r="S102" s="385"/>
      <c r="T102" s="385"/>
      <c r="U102" s="385"/>
      <c r="V102" s="385"/>
      <c r="W102" s="385"/>
      <c r="X102" s="385"/>
      <c r="Y102" s="385"/>
      <c r="Z102" s="385"/>
      <c r="AA102" s="385"/>
      <c r="AC102" s="322" t="b">
        <f t="shared" si="52"/>
        <v>0</v>
      </c>
      <c r="AD102" s="322" t="str">
        <f t="shared" si="53"/>
        <v/>
      </c>
      <c r="AE102" s="385"/>
      <c r="AF102" s="385"/>
      <c r="AG102" s="385"/>
      <c r="AH102" s="385"/>
      <c r="AI102" s="385"/>
      <c r="AJ102" s="385"/>
      <c r="AK102" s="385"/>
      <c r="AL102" s="385"/>
      <c r="AM102" s="385"/>
      <c r="AN102" s="385"/>
      <c r="AO102" s="385"/>
      <c r="AP102" s="385"/>
      <c r="AQ102" s="385"/>
      <c r="AR102" s="385"/>
      <c r="AS102" s="385"/>
      <c r="AT102" s="385"/>
      <c r="AU102" s="385"/>
      <c r="AV102" s="385"/>
      <c r="AW102" s="385"/>
      <c r="AX102" s="385"/>
      <c r="AY102" s="385"/>
      <c r="AZ102" s="385"/>
      <c r="BA102" s="385"/>
      <c r="BB102" s="385"/>
      <c r="BC102" s="385"/>
      <c r="BD102" s="385"/>
      <c r="BE102" s="385"/>
      <c r="BF102" s="385"/>
      <c r="BG102" s="385"/>
      <c r="BH102" s="385"/>
      <c r="BI102" s="385"/>
      <c r="BJ102" s="385"/>
      <c r="BK102" s="385"/>
      <c r="BL102" s="385"/>
      <c r="BM102" s="385"/>
      <c r="BN102" s="385"/>
      <c r="BO102" s="385"/>
      <c r="BQ102" s="388">
        <v>0</v>
      </c>
      <c r="BR102" s="388" t="str">
        <v>P2.3d</v>
      </c>
      <c r="BS102" s="388" t="str">
        <v>Metoder kunnskap eller erfaring</v>
      </c>
      <c r="BT102" s="388"/>
      <c r="BU102" s="388"/>
      <c r="BV102" s="388"/>
      <c r="BW102" s="388"/>
      <c r="BX102" s="388"/>
      <c r="BY102" s="388"/>
      <c r="BZ102" s="388"/>
      <c r="CA102" s="388">
        <v>0</v>
      </c>
      <c r="CB102" s="394" t="b">
        <f t="shared" si="44"/>
        <v>0</v>
      </c>
      <c r="CC102" s="394" t="b">
        <f t="shared" si="45"/>
        <v>0</v>
      </c>
      <c r="CD102" s="376" t="b">
        <f t="shared" si="49"/>
        <v>1</v>
      </c>
      <c r="CE102" s="394" t="b">
        <f t="shared" si="50"/>
        <v>0</v>
      </c>
      <c r="CF102" s="394">
        <f t="shared" si="51"/>
        <v>4</v>
      </c>
      <c r="CG102" s="405">
        <f>'Forside og oppsummering'!$E$23</f>
        <v>0</v>
      </c>
      <c r="CH102" s="349" t="s">
        <v>219</v>
      </c>
      <c r="CI102" s="405" t="str">
        <f t="shared" si="46"/>
        <v>Prosjektbeskrivelse: Innovasjonsprosjekt 2</v>
      </c>
      <c r="CJ102" s="405" t="str">
        <f t="shared" si="47"/>
        <v>P2.3d</v>
      </c>
      <c r="CK102" s="405" t="str">
        <f t="shared" si="48"/>
        <v>Metoder kunnskap eller erfaring</v>
      </c>
      <c r="CL102" s="403">
        <v>0</v>
      </c>
      <c r="CM102" s="403">
        <v>0</v>
      </c>
      <c r="CN102" s="403">
        <v>0</v>
      </c>
      <c r="CO102" s="403">
        <v>0</v>
      </c>
      <c r="CP102" s="403">
        <v>0</v>
      </c>
      <c r="CQ102" s="403">
        <v>0</v>
      </c>
      <c r="CR102" s="403">
        <v>0</v>
      </c>
      <c r="CS102" s="403">
        <v>0</v>
      </c>
      <c r="CT102" s="403">
        <f t="shared" si="42"/>
        <v>4</v>
      </c>
    </row>
    <row r="103" spans="5:98" x14ac:dyDescent="0.35">
      <c r="E103" s="317">
        <v>0</v>
      </c>
      <c r="F103" s="317">
        <v>0</v>
      </c>
      <c r="G103" s="317" t="str">
        <v>3.3.</v>
      </c>
      <c r="H103" s="317" t="str">
        <v xml:space="preserve">Assistenter </v>
      </c>
      <c r="I103" s="312">
        <f>IF(H103='Kompetansetilskudd og BPA'!$E$12,4,IF(E103=0,IF(F103=0,IF(G103=0,FALSE,3),2),1))</f>
        <v>3</v>
      </c>
      <c r="J103" s="312" t="str">
        <f t="shared" si="40"/>
        <v>3.3.</v>
      </c>
      <c r="K103" s="312" t="str">
        <f t="shared" si="41"/>
        <v xml:space="preserve">Assistenter </v>
      </c>
      <c r="R103" s="385"/>
      <c r="S103" s="385"/>
      <c r="T103" s="385"/>
      <c r="U103" s="385"/>
      <c r="V103" s="385"/>
      <c r="W103" s="385"/>
      <c r="X103" s="385"/>
      <c r="Y103" s="385"/>
      <c r="Z103" s="385"/>
      <c r="AA103" s="385"/>
      <c r="AC103" s="322" t="b">
        <f t="shared" si="52"/>
        <v>0</v>
      </c>
      <c r="AD103" s="322" t="str">
        <f t="shared" si="53"/>
        <v/>
      </c>
      <c r="AE103" s="385"/>
      <c r="AF103" s="385"/>
      <c r="AG103" s="385"/>
      <c r="AH103" s="385"/>
      <c r="AI103" s="385"/>
      <c r="AJ103" s="385"/>
      <c r="AK103" s="385"/>
      <c r="AL103" s="385"/>
      <c r="AM103" s="385"/>
      <c r="AN103" s="385"/>
      <c r="AO103" s="385"/>
      <c r="AP103" s="385"/>
      <c r="AQ103" s="385"/>
      <c r="AR103" s="385"/>
      <c r="AS103" s="385"/>
      <c r="AT103" s="385"/>
      <c r="AU103" s="385"/>
      <c r="AV103" s="385"/>
      <c r="AW103" s="385"/>
      <c r="AX103" s="385"/>
      <c r="AY103" s="385"/>
      <c r="AZ103" s="385"/>
      <c r="BA103" s="385"/>
      <c r="BB103" s="385"/>
      <c r="BC103" s="385"/>
      <c r="BD103" s="385"/>
      <c r="BE103" s="385"/>
      <c r="BF103" s="385"/>
      <c r="BG103" s="385"/>
      <c r="BH103" s="385"/>
      <c r="BI103" s="385"/>
      <c r="BJ103" s="385"/>
      <c r="BK103" s="385"/>
      <c r="BL103" s="385"/>
      <c r="BM103" s="385"/>
      <c r="BN103" s="385"/>
      <c r="BO103" s="385"/>
      <c r="BQ103" s="388">
        <v>0</v>
      </c>
      <c r="BR103" s="388">
        <v>0</v>
      </c>
      <c r="BS103" s="388" t="str">
        <v>Beskriv hvilke teorier / faglige metoder dere benytter i innovasjonsprosjektet eller hvilken kunnskap/erfaring dere bygger på. Herunder metoder for brukermedvirkning</v>
      </c>
      <c r="BT103" s="388"/>
      <c r="BU103" s="388"/>
      <c r="BV103" s="388"/>
      <c r="BW103" s="388"/>
      <c r="BX103" s="388"/>
      <c r="BY103" s="388"/>
      <c r="BZ103" s="388"/>
      <c r="CA103" s="388">
        <v>0</v>
      </c>
      <c r="CB103" s="394" t="b">
        <f t="shared" si="44"/>
        <v>0</v>
      </c>
      <c r="CC103" s="394" t="b">
        <f t="shared" si="45"/>
        <v>1</v>
      </c>
      <c r="CD103" s="376" t="b">
        <f t="shared" si="49"/>
        <v>1</v>
      </c>
      <c r="CE103" s="394" t="b">
        <f t="shared" si="50"/>
        <v>0</v>
      </c>
      <c r="CF103" s="394">
        <f t="shared" si="51"/>
        <v>4</v>
      </c>
      <c r="CG103" s="405">
        <f>'Forside og oppsummering'!$E$23</f>
        <v>0</v>
      </c>
      <c r="CH103" s="349" t="s">
        <v>219</v>
      </c>
      <c r="CI103" s="405" t="str">
        <f t="shared" si="46"/>
        <v>Prosjektbeskrivelse: Innovasjonsprosjekt 2</v>
      </c>
      <c r="CJ103" s="405">
        <f t="shared" si="47"/>
        <v>0</v>
      </c>
      <c r="CK103" s="405" t="str">
        <f t="shared" si="48"/>
        <v>Beskriv hvilke teorier / faglige metoder dere benytter i innovasjonsprosjektet eller hvilken kunnskap/erfaring dere bygger på. Herunder metoder for brukermedvirkning</v>
      </c>
      <c r="CL103" s="403">
        <v>0</v>
      </c>
      <c r="CM103" s="403">
        <v>0</v>
      </c>
      <c r="CN103" s="403">
        <v>0</v>
      </c>
      <c r="CO103" s="403">
        <v>0</v>
      </c>
      <c r="CP103" s="403">
        <v>0</v>
      </c>
      <c r="CQ103" s="403">
        <v>0</v>
      </c>
      <c r="CR103" s="403">
        <v>0</v>
      </c>
      <c r="CS103" s="403">
        <v>0</v>
      </c>
      <c r="CT103" s="403">
        <f t="shared" si="42"/>
        <v>4</v>
      </c>
    </row>
    <row r="104" spans="5:98" x14ac:dyDescent="0.35">
      <c r="E104" s="317">
        <v>0</v>
      </c>
      <c r="F104" s="317">
        <v>0</v>
      </c>
      <c r="G104" s="317">
        <v>0</v>
      </c>
      <c r="H104" s="317">
        <v>0</v>
      </c>
      <c r="I104" s="312" t="b">
        <f>IF(H104='Kompetansetilskudd og BPA'!$E$12,4,IF(E104=0,IF(F104=0,IF(G104=0,FALSE,3),2),1))</f>
        <v>0</v>
      </c>
      <c r="J104" s="312" t="b">
        <f t="shared" si="40"/>
        <v>0</v>
      </c>
      <c r="K104" s="312" t="b">
        <f t="shared" si="41"/>
        <v>0</v>
      </c>
      <c r="R104" s="385"/>
      <c r="S104" s="385"/>
      <c r="T104" s="385"/>
      <c r="U104" s="385"/>
      <c r="V104" s="385"/>
      <c r="W104" s="385"/>
      <c r="X104" s="385"/>
      <c r="Y104" s="385"/>
      <c r="Z104" s="385"/>
      <c r="AA104" s="385"/>
      <c r="AC104" s="322" t="b">
        <f t="shared" si="52"/>
        <v>0</v>
      </c>
      <c r="AD104" s="322" t="str">
        <f t="shared" si="53"/>
        <v/>
      </c>
      <c r="AE104" s="385"/>
      <c r="AF104" s="385"/>
      <c r="AG104" s="385"/>
      <c r="AH104" s="385"/>
      <c r="AI104" s="385"/>
      <c r="AJ104" s="385"/>
      <c r="AK104" s="385"/>
      <c r="AL104" s="385"/>
      <c r="AM104" s="385"/>
      <c r="AN104" s="385"/>
      <c r="AO104" s="385"/>
      <c r="AP104" s="385"/>
      <c r="AQ104" s="385"/>
      <c r="AR104" s="385"/>
      <c r="AS104" s="385"/>
      <c r="AT104" s="385"/>
      <c r="AU104" s="385"/>
      <c r="AV104" s="385"/>
      <c r="AW104" s="385"/>
      <c r="AX104" s="385"/>
      <c r="AY104" s="385"/>
      <c r="AZ104" s="385"/>
      <c r="BA104" s="385"/>
      <c r="BB104" s="385"/>
      <c r="BC104" s="385"/>
      <c r="BD104" s="385"/>
      <c r="BE104" s="385"/>
      <c r="BF104" s="385"/>
      <c r="BG104" s="385"/>
      <c r="BH104" s="385"/>
      <c r="BI104" s="385"/>
      <c r="BJ104" s="385"/>
      <c r="BK104" s="385"/>
      <c r="BL104" s="385"/>
      <c r="BM104" s="385"/>
      <c r="BN104" s="385"/>
      <c r="BO104" s="385"/>
      <c r="BQ104" s="388">
        <v>0</v>
      </c>
      <c r="BR104" s="388" t="str">
        <v>P2.3e</v>
      </c>
      <c r="BS104" s="388" t="str">
        <v>Gevinster og effekter</v>
      </c>
      <c r="BT104" s="388"/>
      <c r="BU104" s="388"/>
      <c r="BV104" s="388"/>
      <c r="BW104" s="388"/>
      <c r="BX104" s="388"/>
      <c r="BY104" s="388"/>
      <c r="BZ104" s="388"/>
      <c r="CA104" s="388">
        <v>0</v>
      </c>
      <c r="CB104" s="394" t="b">
        <f t="shared" si="44"/>
        <v>0</v>
      </c>
      <c r="CC104" s="394" t="b">
        <f t="shared" si="45"/>
        <v>0</v>
      </c>
      <c r="CD104" s="376" t="b">
        <f t="shared" si="49"/>
        <v>1</v>
      </c>
      <c r="CE104" s="394" t="b">
        <f t="shared" si="50"/>
        <v>0</v>
      </c>
      <c r="CF104" s="394">
        <f t="shared" si="51"/>
        <v>4</v>
      </c>
      <c r="CG104" s="405">
        <f>'Forside og oppsummering'!$E$23</f>
        <v>0</v>
      </c>
      <c r="CH104" s="349" t="s">
        <v>219</v>
      </c>
      <c r="CI104" s="405" t="str">
        <f t="shared" si="46"/>
        <v>Prosjektbeskrivelse: Innovasjonsprosjekt 2</v>
      </c>
      <c r="CJ104" s="405" t="str">
        <f t="shared" si="47"/>
        <v>P2.3e</v>
      </c>
      <c r="CK104" s="405" t="str">
        <f t="shared" si="48"/>
        <v>Gevinster og effekter</v>
      </c>
      <c r="CL104" s="403">
        <v>0</v>
      </c>
      <c r="CM104" s="403">
        <v>0</v>
      </c>
      <c r="CN104" s="403">
        <v>0</v>
      </c>
      <c r="CO104" s="403">
        <v>0</v>
      </c>
      <c r="CP104" s="403">
        <v>0</v>
      </c>
      <c r="CQ104" s="403">
        <v>0</v>
      </c>
      <c r="CR104" s="403">
        <v>0</v>
      </c>
      <c r="CS104" s="403">
        <v>0</v>
      </c>
      <c r="CT104" s="403">
        <f t="shared" si="42"/>
        <v>4</v>
      </c>
    </row>
    <row r="105" spans="5:98" x14ac:dyDescent="0.35">
      <c r="E105" s="317">
        <v>0</v>
      </c>
      <c r="F105" s="317">
        <v>0</v>
      </c>
      <c r="G105" s="317">
        <v>0</v>
      </c>
      <c r="H105" s="317">
        <v>0</v>
      </c>
      <c r="I105" s="312" t="b">
        <f>IF(H105='Kompetansetilskudd og BPA'!$E$12,4,IF(E105=0,IF(F105=0,IF(G105=0,FALSE,3),2),1))</f>
        <v>0</v>
      </c>
      <c r="J105" s="312" t="b">
        <f t="shared" si="40"/>
        <v>0</v>
      </c>
      <c r="K105" s="312" t="b">
        <f t="shared" si="41"/>
        <v>0</v>
      </c>
      <c r="R105" s="385"/>
      <c r="S105" s="385"/>
      <c r="T105" s="385"/>
      <c r="U105" s="385"/>
      <c r="V105" s="385"/>
      <c r="W105" s="385"/>
      <c r="X105" s="385"/>
      <c r="Y105" s="385"/>
      <c r="Z105" s="385"/>
      <c r="AA105" s="385"/>
      <c r="AC105" s="322" t="b">
        <f t="shared" si="52"/>
        <v>0</v>
      </c>
      <c r="AD105" s="322" t="str">
        <f t="shared" si="53"/>
        <v/>
      </c>
      <c r="AE105" s="385"/>
      <c r="AF105" s="385"/>
      <c r="AG105" s="385"/>
      <c r="AH105" s="385"/>
      <c r="AI105" s="385"/>
      <c r="AJ105" s="385"/>
      <c r="AK105" s="385"/>
      <c r="AL105" s="385"/>
      <c r="AM105" s="385"/>
      <c r="AN105" s="385"/>
      <c r="AO105" s="385"/>
      <c r="AP105" s="385"/>
      <c r="AQ105" s="385"/>
      <c r="AR105" s="385"/>
      <c r="AS105" s="385"/>
      <c r="AT105" s="385"/>
      <c r="AU105" s="385"/>
      <c r="AV105" s="385"/>
      <c r="AW105" s="385"/>
      <c r="AX105" s="385"/>
      <c r="AY105" s="385"/>
      <c r="AZ105" s="385"/>
      <c r="BA105" s="385"/>
      <c r="BB105" s="385"/>
      <c r="BC105" s="385"/>
      <c r="BD105" s="385"/>
      <c r="BE105" s="385"/>
      <c r="BF105" s="385"/>
      <c r="BG105" s="385"/>
      <c r="BH105" s="385"/>
      <c r="BI105" s="385"/>
      <c r="BJ105" s="385"/>
      <c r="BK105" s="385"/>
      <c r="BL105" s="385"/>
      <c r="BM105" s="385"/>
      <c r="BN105" s="385"/>
      <c r="BO105" s="385"/>
      <c r="BQ105" s="388">
        <v>0</v>
      </c>
      <c r="BR105" s="388">
        <v>0</v>
      </c>
      <c r="BS105" s="388" t="str">
        <v>Hvilke konkrete gevinster/effekter forventes tiltaket å gi, hvilken betydning kan det få for omlegging av praksis</v>
      </c>
      <c r="BT105" s="388"/>
      <c r="BU105" s="388"/>
      <c r="BV105" s="388"/>
      <c r="BW105" s="388"/>
      <c r="BX105" s="388"/>
      <c r="BY105" s="388"/>
      <c r="BZ105" s="388"/>
      <c r="CA105" s="388">
        <v>0</v>
      </c>
      <c r="CB105" s="394" t="b">
        <f t="shared" si="44"/>
        <v>0</v>
      </c>
      <c r="CC105" s="394" t="b">
        <f t="shared" si="45"/>
        <v>1</v>
      </c>
      <c r="CD105" s="376" t="b">
        <f t="shared" si="49"/>
        <v>1</v>
      </c>
      <c r="CE105" s="394" t="b">
        <f t="shared" si="50"/>
        <v>0</v>
      </c>
      <c r="CF105" s="394">
        <f t="shared" si="51"/>
        <v>4</v>
      </c>
      <c r="CG105" s="405">
        <f>'Forside og oppsummering'!$E$23</f>
        <v>0</v>
      </c>
      <c r="CH105" s="349" t="s">
        <v>219</v>
      </c>
      <c r="CI105" s="405" t="str">
        <f t="shared" si="46"/>
        <v>Prosjektbeskrivelse: Innovasjonsprosjekt 2</v>
      </c>
      <c r="CJ105" s="405">
        <f t="shared" si="47"/>
        <v>0</v>
      </c>
      <c r="CK105" s="405" t="str">
        <f t="shared" si="48"/>
        <v>Hvilke konkrete gevinster/effekter forventes tiltaket å gi, hvilken betydning kan det få for omlegging av praksis</v>
      </c>
      <c r="CL105" s="403">
        <v>0</v>
      </c>
      <c r="CM105" s="403">
        <v>0</v>
      </c>
      <c r="CN105" s="403">
        <v>0</v>
      </c>
      <c r="CO105" s="403">
        <v>0</v>
      </c>
      <c r="CP105" s="403">
        <v>0</v>
      </c>
      <c r="CQ105" s="403">
        <v>0</v>
      </c>
      <c r="CR105" s="403">
        <v>0</v>
      </c>
      <c r="CS105" s="403">
        <v>0</v>
      </c>
      <c r="CT105" s="403">
        <f t="shared" si="42"/>
        <v>4</v>
      </c>
    </row>
    <row r="106" spans="5:98" x14ac:dyDescent="0.35">
      <c r="E106" s="317">
        <v>0</v>
      </c>
      <c r="F106" s="317">
        <v>0</v>
      </c>
      <c r="G106" s="317">
        <v>0</v>
      </c>
      <c r="H106" s="317">
        <v>0</v>
      </c>
      <c r="I106" s="312" t="b">
        <f>IF(H106='Kompetansetilskudd og BPA'!$E$12,4,IF(E106=0,IF(F106=0,IF(G106=0,FALSE,3),2),1))</f>
        <v>0</v>
      </c>
      <c r="J106" s="312" t="b">
        <f t="shared" si="40"/>
        <v>0</v>
      </c>
      <c r="K106" s="312" t="b">
        <f t="shared" si="41"/>
        <v>0</v>
      </c>
      <c r="R106" s="385"/>
      <c r="S106" s="385"/>
      <c r="T106" s="385"/>
      <c r="U106" s="385"/>
      <c r="V106" s="385"/>
      <c r="W106" s="385"/>
      <c r="X106" s="385"/>
      <c r="Y106" s="385"/>
      <c r="Z106" s="385"/>
      <c r="AA106" s="385"/>
      <c r="AC106" s="322" t="b">
        <f t="shared" si="52"/>
        <v>0</v>
      </c>
      <c r="AD106" s="322" t="str">
        <f t="shared" si="53"/>
        <v/>
      </c>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Q106" s="388">
        <v>0</v>
      </c>
      <c r="BR106" s="388" t="str">
        <v>P2.3f</v>
      </c>
      <c r="BS106" s="388" t="str">
        <v>Risikofaktorer</v>
      </c>
      <c r="BT106" s="388"/>
      <c r="BU106" s="388"/>
      <c r="BV106" s="388"/>
      <c r="BW106" s="388"/>
      <c r="BX106" s="388"/>
      <c r="BY106" s="388"/>
      <c r="BZ106" s="388"/>
      <c r="CA106" s="388">
        <v>0</v>
      </c>
      <c r="CB106" s="394" t="b">
        <f t="shared" si="44"/>
        <v>0</v>
      </c>
      <c r="CC106" s="394" t="b">
        <f t="shared" si="45"/>
        <v>0</v>
      </c>
      <c r="CD106" s="376" t="b">
        <f t="shared" si="49"/>
        <v>1</v>
      </c>
      <c r="CE106" s="394" t="b">
        <f t="shared" si="50"/>
        <v>0</v>
      </c>
      <c r="CF106" s="394">
        <f t="shared" si="51"/>
        <v>4</v>
      </c>
      <c r="CG106" s="405">
        <f>'Forside og oppsummering'!$E$23</f>
        <v>0</v>
      </c>
      <c r="CH106" s="349" t="s">
        <v>219</v>
      </c>
      <c r="CI106" s="405" t="str">
        <f t="shared" si="46"/>
        <v>Prosjektbeskrivelse: Innovasjonsprosjekt 2</v>
      </c>
      <c r="CJ106" s="405" t="str">
        <f t="shared" si="47"/>
        <v>P2.3f</v>
      </c>
      <c r="CK106" s="405" t="str">
        <f t="shared" si="48"/>
        <v>Risikofaktorer</v>
      </c>
      <c r="CL106" s="403">
        <v>0</v>
      </c>
      <c r="CM106" s="403">
        <v>0</v>
      </c>
      <c r="CN106" s="403">
        <v>0</v>
      </c>
      <c r="CO106" s="403">
        <v>0</v>
      </c>
      <c r="CP106" s="403">
        <v>0</v>
      </c>
      <c r="CQ106" s="403">
        <v>0</v>
      </c>
      <c r="CR106" s="403">
        <v>0</v>
      </c>
      <c r="CS106" s="403">
        <v>0</v>
      </c>
      <c r="CT106" s="403">
        <f t="shared" si="42"/>
        <v>4</v>
      </c>
    </row>
    <row r="107" spans="5:98" x14ac:dyDescent="0.35">
      <c r="E107" s="317">
        <v>0</v>
      </c>
      <c r="F107" s="317">
        <v>0</v>
      </c>
      <c r="G107" s="317">
        <v>0</v>
      </c>
      <c r="H107" s="317">
        <v>0</v>
      </c>
      <c r="I107" s="312" t="b">
        <f>IF(H107='Kompetansetilskudd og BPA'!$E$12,4,IF(E107=0,IF(F107=0,IF(G107=0,FALSE,3),2),1))</f>
        <v>0</v>
      </c>
      <c r="J107" s="312" t="b">
        <f t="shared" si="40"/>
        <v>0</v>
      </c>
      <c r="K107" s="312" t="b">
        <f t="shared" si="41"/>
        <v>0</v>
      </c>
      <c r="R107" s="385"/>
      <c r="S107" s="385"/>
      <c r="T107" s="385"/>
      <c r="U107" s="385"/>
      <c r="V107" s="385"/>
      <c r="W107" s="385"/>
      <c r="X107" s="385"/>
      <c r="Y107" s="385"/>
      <c r="Z107" s="385"/>
      <c r="AA107" s="385"/>
      <c r="AC107" s="322" t="b">
        <f t="shared" si="52"/>
        <v>0</v>
      </c>
      <c r="AD107" s="322" t="str">
        <f t="shared" si="53"/>
        <v/>
      </c>
      <c r="AE107" s="385"/>
      <c r="AF107" s="385"/>
      <c r="AG107" s="385"/>
      <c r="AH107" s="385"/>
      <c r="AI107" s="385"/>
      <c r="AJ107" s="385"/>
      <c r="AK107" s="385"/>
      <c r="AL107" s="385"/>
      <c r="AM107" s="385"/>
      <c r="AN107" s="385"/>
      <c r="AO107" s="385"/>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Q107" s="388">
        <v>0</v>
      </c>
      <c r="BR107" s="388">
        <v>0</v>
      </c>
      <c r="BS107" s="388" t="str">
        <v>Hvilke faktorer gjør det usikkert at dere når målene, selv om dere mottar tilskudd fra Statsforvalteren?</v>
      </c>
      <c r="BT107" s="388"/>
      <c r="BU107" s="388"/>
      <c r="BV107" s="388"/>
      <c r="BW107" s="388"/>
      <c r="BX107" s="388"/>
      <c r="BY107" s="388"/>
      <c r="BZ107" s="388"/>
      <c r="CA107" s="388">
        <v>0</v>
      </c>
      <c r="CB107" s="394" t="b">
        <f t="shared" si="44"/>
        <v>0</v>
      </c>
      <c r="CC107" s="394" t="b">
        <f t="shared" si="45"/>
        <v>1</v>
      </c>
      <c r="CD107" s="376" t="b">
        <f t="shared" si="49"/>
        <v>1</v>
      </c>
      <c r="CE107" s="394" t="b">
        <f t="shared" si="50"/>
        <v>0</v>
      </c>
      <c r="CF107" s="394">
        <f t="shared" si="51"/>
        <v>4</v>
      </c>
      <c r="CG107" s="405">
        <f>'Forside og oppsummering'!$E$23</f>
        <v>0</v>
      </c>
      <c r="CH107" s="349" t="s">
        <v>219</v>
      </c>
      <c r="CI107" s="405" t="str">
        <f t="shared" si="46"/>
        <v>Prosjektbeskrivelse: Innovasjonsprosjekt 2</v>
      </c>
      <c r="CJ107" s="405">
        <f t="shared" si="47"/>
        <v>0</v>
      </c>
      <c r="CK107" s="405" t="str">
        <f t="shared" si="48"/>
        <v>Hvilke faktorer gjør det usikkert at dere når målene, selv om dere mottar tilskudd fra Statsforvalteren?</v>
      </c>
      <c r="CL107" s="403">
        <v>0</v>
      </c>
      <c r="CM107" s="403">
        <v>0</v>
      </c>
      <c r="CN107" s="403">
        <v>0</v>
      </c>
      <c r="CO107" s="403">
        <v>0</v>
      </c>
      <c r="CP107" s="403">
        <v>0</v>
      </c>
      <c r="CQ107" s="403">
        <v>0</v>
      </c>
      <c r="CR107" s="403">
        <v>0</v>
      </c>
      <c r="CS107" s="403">
        <v>0</v>
      </c>
      <c r="CT107" s="403">
        <f t="shared" si="42"/>
        <v>4</v>
      </c>
    </row>
    <row r="108" spans="5:98" x14ac:dyDescent="0.35">
      <c r="E108" s="317">
        <v>0</v>
      </c>
      <c r="F108" s="317">
        <v>0</v>
      </c>
      <c r="G108" s="317">
        <v>0</v>
      </c>
      <c r="H108" s="317">
        <v>0</v>
      </c>
      <c r="I108" s="312" t="b">
        <f>IF(H108='Kompetansetilskudd og BPA'!$E$12,4,IF(E108=0,IF(F108=0,IF(G108=0,FALSE,3),2),1))</f>
        <v>0</v>
      </c>
      <c r="J108" s="312" t="b">
        <f t="shared" si="40"/>
        <v>0</v>
      </c>
      <c r="K108" s="312" t="b">
        <f t="shared" si="41"/>
        <v>0</v>
      </c>
      <c r="R108" s="385"/>
      <c r="S108" s="385"/>
      <c r="T108" s="385"/>
      <c r="U108" s="385"/>
      <c r="V108" s="385"/>
      <c r="W108" s="385"/>
      <c r="X108" s="385"/>
      <c r="Y108" s="385"/>
      <c r="Z108" s="385"/>
      <c r="AA108" s="385"/>
      <c r="AC108" s="322" t="b">
        <f t="shared" si="52"/>
        <v>0</v>
      </c>
      <c r="AD108" s="322" t="str">
        <f t="shared" si="53"/>
        <v/>
      </c>
      <c r="AE108" s="385"/>
      <c r="AF108" s="385"/>
      <c r="AG108" s="385"/>
      <c r="AH108" s="385"/>
      <c r="AI108" s="385"/>
      <c r="AJ108" s="385"/>
      <c r="AK108" s="385"/>
      <c r="AL108" s="385"/>
      <c r="AM108" s="385"/>
      <c r="AN108" s="385"/>
      <c r="AO108" s="385"/>
      <c r="AP108" s="385"/>
      <c r="AQ108" s="385"/>
      <c r="AR108" s="385"/>
      <c r="AS108" s="385"/>
      <c r="AT108" s="385"/>
      <c r="AU108" s="385"/>
      <c r="AV108" s="385"/>
      <c r="AW108" s="385"/>
      <c r="AX108" s="385"/>
      <c r="AY108" s="385"/>
      <c r="AZ108" s="385"/>
      <c r="BA108" s="385"/>
      <c r="BB108" s="385"/>
      <c r="BC108" s="385"/>
      <c r="BD108" s="385"/>
      <c r="BE108" s="385"/>
      <c r="BF108" s="385"/>
      <c r="BG108" s="385"/>
      <c r="BH108" s="385"/>
      <c r="BI108" s="385"/>
      <c r="BJ108" s="385"/>
      <c r="BK108" s="385"/>
      <c r="BL108" s="385"/>
      <c r="BM108" s="385"/>
      <c r="BN108" s="385"/>
      <c r="BO108" s="385"/>
      <c r="BQ108" s="388">
        <v>0</v>
      </c>
      <c r="BR108" s="388" t="str">
        <v>P2.3g</v>
      </c>
      <c r="BS108" s="388" t="str">
        <v>Forankring internt i kommunen</v>
      </c>
      <c r="BT108" s="388"/>
      <c r="BU108" s="388"/>
      <c r="BV108" s="388"/>
      <c r="BW108" s="388"/>
      <c r="BX108" s="388"/>
      <c r="BY108" s="388"/>
      <c r="BZ108" s="388"/>
      <c r="CA108" s="388">
        <v>0</v>
      </c>
      <c r="CB108" s="394" t="b">
        <f t="shared" si="44"/>
        <v>0</v>
      </c>
      <c r="CC108" s="394" t="b">
        <f t="shared" si="45"/>
        <v>0</v>
      </c>
      <c r="CD108" s="376" t="b">
        <f t="shared" ref="CD108:CD139" si="54">$CD$75</f>
        <v>1</v>
      </c>
      <c r="CE108" s="394" t="b">
        <f t="shared" si="50"/>
        <v>0</v>
      </c>
      <c r="CF108" s="394">
        <f t="shared" si="51"/>
        <v>4</v>
      </c>
      <c r="CG108" s="405">
        <f>'Forside og oppsummering'!$E$23</f>
        <v>0</v>
      </c>
      <c r="CH108" s="349" t="s">
        <v>219</v>
      </c>
      <c r="CI108" s="405" t="str">
        <f t="shared" si="46"/>
        <v>Prosjektbeskrivelse: Innovasjonsprosjekt 2</v>
      </c>
      <c r="CJ108" s="405" t="str">
        <f t="shared" si="47"/>
        <v>P2.3g</v>
      </c>
      <c r="CK108" s="405" t="str">
        <f t="shared" si="48"/>
        <v>Forankring internt i kommunen</v>
      </c>
      <c r="CL108" s="403">
        <v>0</v>
      </c>
      <c r="CM108" s="403">
        <v>0</v>
      </c>
      <c r="CN108" s="403">
        <v>0</v>
      </c>
      <c r="CO108" s="403">
        <v>0</v>
      </c>
      <c r="CP108" s="403">
        <v>0</v>
      </c>
      <c r="CQ108" s="403">
        <v>0</v>
      </c>
      <c r="CR108" s="403">
        <v>0</v>
      </c>
      <c r="CS108" s="403">
        <v>0</v>
      </c>
      <c r="CT108" s="403">
        <f t="shared" si="42"/>
        <v>4</v>
      </c>
    </row>
    <row r="109" spans="5:98" x14ac:dyDescent="0.35">
      <c r="E109" s="317">
        <v>0</v>
      </c>
      <c r="F109" s="317">
        <v>0</v>
      </c>
      <c r="G109" s="317">
        <v>0</v>
      </c>
      <c r="H109" s="317">
        <v>0</v>
      </c>
      <c r="I109" s="312" t="b">
        <f>IF(H109='Kompetansetilskudd og BPA'!$E$12,4,IF(E109=0,IF(F109=0,IF(G109=0,FALSE,3),2),1))</f>
        <v>0</v>
      </c>
      <c r="J109" s="312" t="b">
        <f t="shared" si="40"/>
        <v>0</v>
      </c>
      <c r="K109" s="312" t="b">
        <f t="shared" si="41"/>
        <v>0</v>
      </c>
      <c r="R109" s="385"/>
      <c r="S109" s="385"/>
      <c r="T109" s="385"/>
      <c r="U109" s="385"/>
      <c r="V109" s="385"/>
      <c r="W109" s="385"/>
      <c r="X109" s="385"/>
      <c r="Y109" s="385"/>
      <c r="Z109" s="385"/>
      <c r="AA109" s="385"/>
      <c r="AC109" s="322" t="b">
        <f t="shared" si="52"/>
        <v>0</v>
      </c>
      <c r="AD109" s="322" t="str">
        <f t="shared" si="53"/>
        <v/>
      </c>
      <c r="AE109" s="385"/>
      <c r="AF109" s="385"/>
      <c r="AG109" s="385"/>
      <c r="AH109" s="385"/>
      <c r="AI109" s="385"/>
      <c r="AJ109" s="385"/>
      <c r="AK109" s="385"/>
      <c r="AL109" s="385"/>
      <c r="AM109" s="385"/>
      <c r="AN109" s="385"/>
      <c r="AO109" s="385"/>
      <c r="AP109" s="385"/>
      <c r="AQ109" s="385"/>
      <c r="AR109" s="385"/>
      <c r="AS109" s="385"/>
      <c r="AT109" s="385"/>
      <c r="AU109" s="385"/>
      <c r="AV109" s="385"/>
      <c r="AW109" s="385"/>
      <c r="AX109" s="385"/>
      <c r="AY109" s="385"/>
      <c r="AZ109" s="385"/>
      <c r="BA109" s="385"/>
      <c r="BB109" s="385"/>
      <c r="BC109" s="385"/>
      <c r="BD109" s="385"/>
      <c r="BE109" s="385"/>
      <c r="BF109" s="385"/>
      <c r="BG109" s="385"/>
      <c r="BH109" s="385"/>
      <c r="BI109" s="385"/>
      <c r="BJ109" s="385"/>
      <c r="BK109" s="385"/>
      <c r="BL109" s="385"/>
      <c r="BM109" s="385"/>
      <c r="BN109" s="385"/>
      <c r="BO109" s="385"/>
      <c r="BQ109" s="388">
        <v>0</v>
      </c>
      <c r="BR109" s="388">
        <v>0</v>
      </c>
      <c r="BS109" s="388" t="str">
        <v>Beskriv hvordan tiltaket er forankret internt i kommunen, faglig og administrativt i både utviklings og implementeringsfasen</v>
      </c>
      <c r="BT109" s="388"/>
      <c r="BU109" s="388"/>
      <c r="BV109" s="388"/>
      <c r="BW109" s="388"/>
      <c r="BX109" s="388"/>
      <c r="BY109" s="388"/>
      <c r="BZ109" s="388"/>
      <c r="CA109" s="388">
        <v>0</v>
      </c>
      <c r="CB109" s="394" t="b">
        <f t="shared" si="44"/>
        <v>0</v>
      </c>
      <c r="CC109" s="394" t="b">
        <f t="shared" si="45"/>
        <v>1</v>
      </c>
      <c r="CD109" s="376" t="b">
        <f t="shared" si="54"/>
        <v>1</v>
      </c>
      <c r="CE109" s="394" t="b">
        <f t="shared" si="50"/>
        <v>0</v>
      </c>
      <c r="CF109" s="394">
        <f t="shared" si="51"/>
        <v>4</v>
      </c>
      <c r="CG109" s="405">
        <f>'Forside og oppsummering'!$E$23</f>
        <v>0</v>
      </c>
      <c r="CH109" s="349" t="s">
        <v>219</v>
      </c>
      <c r="CI109" s="405" t="str">
        <f t="shared" si="46"/>
        <v>Prosjektbeskrivelse: Innovasjonsprosjekt 2</v>
      </c>
      <c r="CJ109" s="405">
        <f t="shared" si="47"/>
        <v>0</v>
      </c>
      <c r="CK109" s="405" t="str">
        <f t="shared" si="48"/>
        <v>Beskriv hvordan tiltaket er forankret internt i kommunen, faglig og administrativt i både utviklings og implementeringsfasen</v>
      </c>
      <c r="CL109" s="403">
        <v>0</v>
      </c>
      <c r="CM109" s="403">
        <v>0</v>
      </c>
      <c r="CN109" s="403">
        <v>0</v>
      </c>
      <c r="CO109" s="403">
        <v>0</v>
      </c>
      <c r="CP109" s="403">
        <v>0</v>
      </c>
      <c r="CQ109" s="403">
        <v>0</v>
      </c>
      <c r="CR109" s="403">
        <v>0</v>
      </c>
      <c r="CS109" s="403">
        <v>0</v>
      </c>
      <c r="CT109" s="403">
        <f t="shared" si="42"/>
        <v>4</v>
      </c>
    </row>
    <row r="110" spans="5:98" x14ac:dyDescent="0.35">
      <c r="E110" s="317">
        <v>0</v>
      </c>
      <c r="F110" s="317">
        <v>0</v>
      </c>
      <c r="G110" s="317">
        <v>0</v>
      </c>
      <c r="H110" s="317">
        <v>0</v>
      </c>
      <c r="I110" s="312" t="b">
        <f>IF(H110='Kompetansetilskudd og BPA'!$E$12,4,IF(E110=0,IF(F110=0,IF(G110=0,FALSE,3),2),1))</f>
        <v>0</v>
      </c>
      <c r="J110" s="312" t="b">
        <f t="shared" si="40"/>
        <v>0</v>
      </c>
      <c r="K110" s="312" t="b">
        <f t="shared" si="41"/>
        <v>0</v>
      </c>
      <c r="R110" s="385"/>
      <c r="S110" s="385"/>
      <c r="T110" s="385"/>
      <c r="U110" s="385"/>
      <c r="V110" s="385"/>
      <c r="W110" s="385"/>
      <c r="X110" s="385"/>
      <c r="Y110" s="385"/>
      <c r="Z110" s="385"/>
      <c r="AA110" s="385"/>
      <c r="AC110" s="322" t="b">
        <f t="shared" si="52"/>
        <v>0</v>
      </c>
      <c r="AD110" s="322" t="str">
        <f t="shared" si="53"/>
        <v/>
      </c>
      <c r="AE110" s="385"/>
      <c r="AF110" s="385"/>
      <c r="AG110" s="385"/>
      <c r="AH110" s="385"/>
      <c r="AI110" s="385"/>
      <c r="AJ110" s="385"/>
      <c r="AK110" s="385"/>
      <c r="AL110" s="385"/>
      <c r="AM110" s="385"/>
      <c r="AN110" s="385"/>
      <c r="AO110" s="385"/>
      <c r="AP110" s="385"/>
      <c r="AQ110" s="385"/>
      <c r="AR110" s="385"/>
      <c r="AS110" s="385"/>
      <c r="AT110" s="385"/>
      <c r="AU110" s="385"/>
      <c r="AV110" s="385"/>
      <c r="AW110" s="385"/>
      <c r="AX110" s="385"/>
      <c r="AY110" s="385"/>
      <c r="AZ110" s="385"/>
      <c r="BA110" s="385"/>
      <c r="BB110" s="385"/>
      <c r="BC110" s="385"/>
      <c r="BD110" s="385"/>
      <c r="BE110" s="385"/>
      <c r="BF110" s="385"/>
      <c r="BG110" s="385"/>
      <c r="BH110" s="385"/>
      <c r="BI110" s="385"/>
      <c r="BJ110" s="385"/>
      <c r="BK110" s="385"/>
      <c r="BL110" s="385"/>
      <c r="BM110" s="385"/>
      <c r="BN110" s="385"/>
      <c r="BO110" s="385"/>
      <c r="BQ110" s="388">
        <v>0</v>
      </c>
      <c r="BR110" s="388" t="str">
        <v>P2.3h</v>
      </c>
      <c r="BS110" s="388" t="str">
        <v>Kontrolltiltak</v>
      </c>
      <c r="BT110" s="388"/>
      <c r="BU110" s="388"/>
      <c r="BV110" s="388"/>
      <c r="BW110" s="388"/>
      <c r="BX110" s="388"/>
      <c r="BY110" s="388"/>
      <c r="BZ110" s="388"/>
      <c r="CA110" s="388">
        <v>0</v>
      </c>
      <c r="CB110" s="394" t="b">
        <f t="shared" si="44"/>
        <v>0</v>
      </c>
      <c r="CC110" s="394" t="b">
        <f t="shared" si="45"/>
        <v>0</v>
      </c>
      <c r="CD110" s="376" t="b">
        <f t="shared" si="54"/>
        <v>1</v>
      </c>
      <c r="CE110" s="394" t="b">
        <f t="shared" si="50"/>
        <v>0</v>
      </c>
      <c r="CF110" s="394">
        <f t="shared" si="51"/>
        <v>4</v>
      </c>
      <c r="CG110" s="405">
        <f>'Forside og oppsummering'!$E$23</f>
        <v>0</v>
      </c>
      <c r="CH110" s="349" t="s">
        <v>219</v>
      </c>
      <c r="CI110" s="405" t="str">
        <f t="shared" si="46"/>
        <v>Prosjektbeskrivelse: Innovasjonsprosjekt 2</v>
      </c>
      <c r="CJ110" s="405" t="str">
        <f t="shared" si="47"/>
        <v>P2.3h</v>
      </c>
      <c r="CK110" s="405" t="str">
        <f t="shared" si="48"/>
        <v>Kontrolltiltak</v>
      </c>
      <c r="CL110" s="403">
        <v>0</v>
      </c>
      <c r="CM110" s="403">
        <v>0</v>
      </c>
      <c r="CN110" s="403">
        <v>0</v>
      </c>
      <c r="CO110" s="403">
        <v>0</v>
      </c>
      <c r="CP110" s="403">
        <v>0</v>
      </c>
      <c r="CQ110" s="403">
        <v>0</v>
      </c>
      <c r="CR110" s="403">
        <v>0</v>
      </c>
      <c r="CS110" s="403">
        <v>0</v>
      </c>
      <c r="CT110" s="403">
        <f t="shared" si="42"/>
        <v>4</v>
      </c>
    </row>
    <row r="111" spans="5:98" x14ac:dyDescent="0.35">
      <c r="E111" s="317">
        <v>0</v>
      </c>
      <c r="F111" s="317">
        <v>0</v>
      </c>
      <c r="G111" s="317">
        <v>0</v>
      </c>
      <c r="H111" s="317">
        <v>0</v>
      </c>
      <c r="I111" s="312" t="b">
        <f>IF(H111='Kompetansetilskudd og BPA'!$E$12,4,IF(E111=0,IF(F111=0,IF(G111=0,FALSE,3),2),1))</f>
        <v>0</v>
      </c>
      <c r="J111" s="312" t="b">
        <f t="shared" si="40"/>
        <v>0</v>
      </c>
      <c r="K111" s="312" t="b">
        <f t="shared" si="41"/>
        <v>0</v>
      </c>
      <c r="R111" s="385"/>
      <c r="S111" s="385"/>
      <c r="T111" s="385"/>
      <c r="U111" s="385"/>
      <c r="V111" s="385"/>
      <c r="W111" s="385"/>
      <c r="X111" s="385"/>
      <c r="Y111" s="385"/>
      <c r="Z111" s="385"/>
      <c r="AA111" s="385"/>
      <c r="AC111" s="322" t="b">
        <f t="shared" si="52"/>
        <v>0</v>
      </c>
      <c r="AD111" s="322" t="str">
        <f t="shared" si="53"/>
        <v/>
      </c>
      <c r="AE111" s="385"/>
      <c r="AF111" s="385"/>
      <c r="AG111" s="385"/>
      <c r="AH111" s="385"/>
      <c r="AI111" s="385"/>
      <c r="AJ111" s="385"/>
      <c r="AK111" s="385"/>
      <c r="AL111" s="385"/>
      <c r="AM111" s="385"/>
      <c r="AN111" s="385"/>
      <c r="AO111" s="385"/>
      <c r="AP111" s="385"/>
      <c r="AQ111" s="385"/>
      <c r="AR111" s="385"/>
      <c r="AS111" s="385"/>
      <c r="AT111" s="385"/>
      <c r="AU111" s="385"/>
      <c r="AV111" s="385"/>
      <c r="AW111" s="385"/>
      <c r="AX111" s="385"/>
      <c r="AY111" s="385"/>
      <c r="AZ111" s="385"/>
      <c r="BA111" s="385"/>
      <c r="BB111" s="385"/>
      <c r="BC111" s="385"/>
      <c r="BD111" s="385"/>
      <c r="BE111" s="385"/>
      <c r="BF111" s="385"/>
      <c r="BG111" s="385"/>
      <c r="BH111" s="385"/>
      <c r="BI111" s="385"/>
      <c r="BJ111" s="385"/>
      <c r="BK111" s="385"/>
      <c r="BL111" s="385"/>
      <c r="BM111" s="385"/>
      <c r="BN111" s="385"/>
      <c r="BO111" s="385"/>
      <c r="BQ111" s="388">
        <v>0</v>
      </c>
      <c r="BR111" s="388">
        <v>0</v>
      </c>
      <c r="BS111"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11" s="388"/>
      <c r="BU111" s="388"/>
      <c r="BV111" s="388"/>
      <c r="BW111" s="388"/>
      <c r="BX111" s="388"/>
      <c r="BY111" s="388"/>
      <c r="BZ111" s="388"/>
      <c r="CA111" s="388">
        <v>0</v>
      </c>
      <c r="CB111" s="394" t="b">
        <f t="shared" si="44"/>
        <v>0</v>
      </c>
      <c r="CC111" s="394" t="b">
        <f t="shared" si="45"/>
        <v>1</v>
      </c>
      <c r="CD111" s="376" t="b">
        <f t="shared" si="54"/>
        <v>1</v>
      </c>
      <c r="CE111" s="394" t="b">
        <f t="shared" si="50"/>
        <v>0</v>
      </c>
      <c r="CF111" s="394">
        <f t="shared" si="51"/>
        <v>5</v>
      </c>
      <c r="CG111" s="405">
        <f>'Forside og oppsummering'!$E$23</f>
        <v>0</v>
      </c>
      <c r="CH111" s="349" t="s">
        <v>219</v>
      </c>
      <c r="CI111" s="405" t="str">
        <f t="shared" si="46"/>
        <v>Prosjektbeskrivelse: Innovasjonsprosjekt 2</v>
      </c>
      <c r="CJ111" s="405">
        <f t="shared" si="47"/>
        <v>0</v>
      </c>
      <c r="CK111" s="405" t="str">
        <f t="shared" si="48"/>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11" s="403">
        <v>0</v>
      </c>
      <c r="CM111" s="403">
        <v>0</v>
      </c>
      <c r="CN111" s="403">
        <v>0</v>
      </c>
      <c r="CO111" s="403">
        <v>0</v>
      </c>
      <c r="CP111" s="403">
        <v>0</v>
      </c>
      <c r="CQ111" s="403">
        <v>0</v>
      </c>
      <c r="CR111" s="403">
        <v>0</v>
      </c>
      <c r="CS111" s="403">
        <v>0</v>
      </c>
      <c r="CT111" s="403">
        <f t="shared" si="42"/>
        <v>5</v>
      </c>
    </row>
    <row r="112" spans="5:98" x14ac:dyDescent="0.35">
      <c r="E112" s="317">
        <v>0</v>
      </c>
      <c r="F112" s="317">
        <v>0</v>
      </c>
      <c r="G112" s="317">
        <v>0</v>
      </c>
      <c r="H112" s="317">
        <v>0</v>
      </c>
      <c r="I112" s="312" t="b">
        <f>IF(H112='Kompetansetilskudd og BPA'!$E$12,4,IF(E112=0,IF(F112=0,IF(G112=0,FALSE,3),2),1))</f>
        <v>0</v>
      </c>
      <c r="J112" s="312" t="b">
        <f t="shared" si="40"/>
        <v>0</v>
      </c>
      <c r="K112" s="312" t="b">
        <f t="shared" si="41"/>
        <v>0</v>
      </c>
      <c r="R112" s="385"/>
      <c r="S112" s="385"/>
      <c r="T112" s="385"/>
      <c r="U112" s="385"/>
      <c r="V112" s="385"/>
      <c r="W112" s="385"/>
      <c r="X112" s="385"/>
      <c r="Y112" s="385"/>
      <c r="Z112" s="385"/>
      <c r="AA112" s="385"/>
      <c r="AC112" s="322" t="b">
        <f t="shared" si="52"/>
        <v>0</v>
      </c>
      <c r="AD112" s="322" t="str">
        <f t="shared" si="53"/>
        <v/>
      </c>
      <c r="AE112" s="385"/>
      <c r="AF112" s="385"/>
      <c r="AG112" s="385"/>
      <c r="AH112" s="385"/>
      <c r="AI112" s="385"/>
      <c r="AJ112" s="385"/>
      <c r="AK112" s="385"/>
      <c r="AL112" s="385"/>
      <c r="AM112" s="385"/>
      <c r="AN112" s="385"/>
      <c r="AO112" s="385"/>
      <c r="AP112" s="385"/>
      <c r="AQ112" s="385"/>
      <c r="AR112" s="385"/>
      <c r="AS112" s="385"/>
      <c r="AT112" s="385"/>
      <c r="AU112" s="385"/>
      <c r="AV112" s="385"/>
      <c r="AW112" s="385"/>
      <c r="AX112" s="385"/>
      <c r="AY112" s="385"/>
      <c r="AZ112" s="385"/>
      <c r="BA112" s="385"/>
      <c r="BB112" s="385"/>
      <c r="BC112" s="385"/>
      <c r="BD112" s="385"/>
      <c r="BE112" s="385"/>
      <c r="BF112" s="385"/>
      <c r="BG112" s="385"/>
      <c r="BH112" s="385"/>
      <c r="BI112" s="385"/>
      <c r="BJ112" s="385"/>
      <c r="BK112" s="385"/>
      <c r="BL112" s="385"/>
      <c r="BM112" s="385"/>
      <c r="BN112" s="385"/>
      <c r="BO112" s="385"/>
      <c r="BQ112" s="389" t="str">
        <f>'Prosjekt 2'!$C$44</f>
        <v>P2.4</v>
      </c>
      <c r="BR112" s="389" t="str">
        <f>'Prosjekt 2'!$D$44</f>
        <v>Samarbeidspartnere i innovasjonsprosjekt 2</v>
      </c>
      <c r="BS112" s="389"/>
      <c r="BT112" s="389"/>
      <c r="BU112" s="389"/>
      <c r="BV112" s="389"/>
      <c r="BW112" s="389"/>
      <c r="BX112" s="389"/>
      <c r="BY112" s="389"/>
      <c r="BZ112" s="389"/>
      <c r="CA112" s="389"/>
      <c r="CB112" s="394" t="b">
        <f t="shared" si="44"/>
        <v>1</v>
      </c>
      <c r="CC112" s="394" t="b">
        <f t="shared" si="45"/>
        <v>0</v>
      </c>
      <c r="CD112" s="376" t="b">
        <f t="shared" si="54"/>
        <v>1</v>
      </c>
      <c r="CE112" s="394" t="b">
        <f t="shared" si="50"/>
        <v>0</v>
      </c>
      <c r="CF112" s="394">
        <f t="shared" si="51"/>
        <v>2</v>
      </c>
      <c r="CG112" s="405">
        <f>'Forside og oppsummering'!$E$23</f>
        <v>0</v>
      </c>
      <c r="CH112" s="349" t="s">
        <v>219</v>
      </c>
      <c r="CI112" s="405" t="str">
        <f t="shared" si="46"/>
        <v>Samarbeidspartnere i innovasjonsprosjekt 2</v>
      </c>
      <c r="CJ112" s="405" t="str">
        <f t="shared" si="47"/>
        <v>P2.4</v>
      </c>
      <c r="CK112" s="405">
        <f t="shared" si="48"/>
        <v>0</v>
      </c>
      <c r="CL112" s="403">
        <v>0</v>
      </c>
      <c r="CM112" s="403">
        <v>0</v>
      </c>
      <c r="CN112" s="403">
        <v>0</v>
      </c>
      <c r="CO112" s="403">
        <v>0</v>
      </c>
      <c r="CP112" s="403">
        <v>0</v>
      </c>
      <c r="CQ112" s="403">
        <v>0</v>
      </c>
      <c r="CR112" s="403">
        <v>0</v>
      </c>
      <c r="CS112" s="403">
        <v>0</v>
      </c>
      <c r="CT112" s="403">
        <f t="shared" si="42"/>
        <v>2</v>
      </c>
    </row>
    <row r="113" spans="5:98" x14ac:dyDescent="0.35">
      <c r="E113" s="317">
        <v>0</v>
      </c>
      <c r="F113" s="317">
        <v>0</v>
      </c>
      <c r="G113" s="317">
        <v>0</v>
      </c>
      <c r="H113" s="317">
        <v>0</v>
      </c>
      <c r="I113" s="312" t="b">
        <f>IF(H113='Kompetansetilskudd og BPA'!$E$12,4,IF(E113=0,IF(F113=0,IF(G113=0,FALSE,3),2),1))</f>
        <v>0</v>
      </c>
      <c r="J113" s="312" t="b">
        <f t="shared" si="40"/>
        <v>0</v>
      </c>
      <c r="K113" s="312" t="b">
        <f t="shared" si="41"/>
        <v>0</v>
      </c>
      <c r="R113" s="385"/>
      <c r="S113" s="385"/>
      <c r="T113" s="385"/>
      <c r="U113" s="385"/>
      <c r="V113" s="385"/>
      <c r="W113" s="385"/>
      <c r="X113" s="385"/>
      <c r="Y113" s="385"/>
      <c r="Z113" s="385"/>
      <c r="AA113" s="385"/>
      <c r="AC113" s="322" t="b">
        <f t="shared" si="52"/>
        <v>0</v>
      </c>
      <c r="AD113" s="322" t="str">
        <f t="shared" si="53"/>
        <v/>
      </c>
      <c r="AE113" s="385"/>
      <c r="AF113" s="385"/>
      <c r="AG113" s="385"/>
      <c r="AH113" s="385"/>
      <c r="AI113" s="385"/>
      <c r="AJ113" s="385"/>
      <c r="AK113" s="385"/>
      <c r="AL113" s="385"/>
      <c r="AM113" s="385"/>
      <c r="AN113" s="385"/>
      <c r="AO113" s="385"/>
      <c r="AP113" s="385"/>
      <c r="AQ113" s="385"/>
      <c r="AR113" s="385"/>
      <c r="AS113" s="385"/>
      <c r="AT113" s="385"/>
      <c r="AU113" s="385"/>
      <c r="AV113" s="385"/>
      <c r="AW113" s="385"/>
      <c r="AX113" s="385"/>
      <c r="AY113" s="385"/>
      <c r="AZ113" s="385"/>
      <c r="BA113" s="385"/>
      <c r="BB113" s="385"/>
      <c r="BC113" s="385"/>
      <c r="BD113" s="385"/>
      <c r="BE113" s="385"/>
      <c r="BF113" s="385"/>
      <c r="BG113" s="385"/>
      <c r="BH113" s="385"/>
      <c r="BI113" s="385"/>
      <c r="BJ113" s="385"/>
      <c r="BK113" s="385"/>
      <c r="BL113" s="385"/>
      <c r="BM113" s="385"/>
      <c r="BN113" s="385"/>
      <c r="BO113" s="385"/>
      <c r="BQ113" s="389"/>
      <c r="BR113" s="389" t="str">
        <f>_xlfn.CONCAT(BQ112,"a")</f>
        <v>P2.4a</v>
      </c>
      <c r="BS113" s="349" t="s">
        <v>305</v>
      </c>
      <c r="BT113" s="389"/>
      <c r="BU113" s="389"/>
      <c r="BV113" s="389"/>
      <c r="BW113" s="389"/>
      <c r="BX113" s="389"/>
      <c r="BY113" s="389"/>
      <c r="BZ113" s="389"/>
      <c r="CA113" s="389">
        <f>'Prosjekt 2'!$D$46</f>
        <v>0</v>
      </c>
      <c r="CB113" s="394" t="b">
        <f t="shared" si="44"/>
        <v>0</v>
      </c>
      <c r="CC113" s="394" t="b">
        <f t="shared" si="45"/>
        <v>0</v>
      </c>
      <c r="CD113" s="376" t="b">
        <f t="shared" si="54"/>
        <v>1</v>
      </c>
      <c r="CE113" s="394" t="b">
        <f t="shared" si="50"/>
        <v>0</v>
      </c>
      <c r="CF113" s="394">
        <f t="shared" si="51"/>
        <v>4</v>
      </c>
      <c r="CG113" s="405">
        <f>'Forside og oppsummering'!$E$23</f>
        <v>0</v>
      </c>
      <c r="CH113" s="349" t="s">
        <v>219</v>
      </c>
      <c r="CI113" s="405" t="str">
        <f t="shared" si="46"/>
        <v>Samarbeidspartnere i innovasjonsprosjekt 2</v>
      </c>
      <c r="CJ113" s="405" t="str">
        <f t="shared" si="47"/>
        <v>P2.4a</v>
      </c>
      <c r="CK113" s="405" t="str">
        <f t="shared" si="48"/>
        <v>Samarbeidspartnere</v>
      </c>
      <c r="CL113" s="403">
        <v>0</v>
      </c>
      <c r="CM113" s="403">
        <v>0</v>
      </c>
      <c r="CN113" s="403">
        <v>0</v>
      </c>
      <c r="CO113" s="403">
        <v>0</v>
      </c>
      <c r="CP113" s="403">
        <v>0</v>
      </c>
      <c r="CQ113" s="403">
        <v>0</v>
      </c>
      <c r="CR113" s="403">
        <v>0</v>
      </c>
      <c r="CS113" s="403">
        <v>0</v>
      </c>
      <c r="CT113" s="403">
        <f t="shared" si="42"/>
        <v>4</v>
      </c>
    </row>
    <row r="114" spans="5:98" x14ac:dyDescent="0.35">
      <c r="E114" s="317">
        <v>0</v>
      </c>
      <c r="F114" s="317">
        <v>0</v>
      </c>
      <c r="G114" s="317">
        <v>0</v>
      </c>
      <c r="H114" s="317">
        <v>0</v>
      </c>
      <c r="I114" s="312" t="b">
        <f>IF(H114='Kompetansetilskudd og BPA'!$E$12,4,IF(E114=0,IF(F114=0,IF(G114=0,FALSE,3),2),1))</f>
        <v>0</v>
      </c>
      <c r="J114" s="312" t="b">
        <f t="shared" si="40"/>
        <v>0</v>
      </c>
      <c r="K114" s="312" t="b">
        <f t="shared" si="41"/>
        <v>0</v>
      </c>
      <c r="R114" s="385"/>
      <c r="S114" s="385"/>
      <c r="T114" s="385"/>
      <c r="U114" s="385"/>
      <c r="V114" s="385"/>
      <c r="W114" s="385"/>
      <c r="X114" s="385"/>
      <c r="Y114" s="385"/>
      <c r="Z114" s="385"/>
      <c r="AA114" s="385"/>
      <c r="AC114" s="322" t="b">
        <f t="shared" si="52"/>
        <v>0</v>
      </c>
      <c r="AD114" s="322" t="str">
        <f t="shared" si="53"/>
        <v/>
      </c>
      <c r="AE114" s="385"/>
      <c r="AF114" s="385"/>
      <c r="AG114" s="385"/>
      <c r="AH114" s="385"/>
      <c r="AI114" s="385"/>
      <c r="AJ114" s="385"/>
      <c r="AK114" s="385"/>
      <c r="AL114" s="385"/>
      <c r="AM114" s="385"/>
      <c r="AN114" s="385"/>
      <c r="AO114" s="385"/>
      <c r="AP114" s="385"/>
      <c r="AQ114" s="385"/>
      <c r="AR114" s="385"/>
      <c r="AS114" s="385"/>
      <c r="AT114" s="385"/>
      <c r="AU114" s="385"/>
      <c r="AV114" s="385"/>
      <c r="AW114" s="385"/>
      <c r="AX114" s="385"/>
      <c r="AY114" s="385"/>
      <c r="AZ114" s="385"/>
      <c r="BA114" s="385"/>
      <c r="BB114" s="385"/>
      <c r="BC114" s="385"/>
      <c r="BD114" s="385"/>
      <c r="BE114" s="385"/>
      <c r="BF114" s="385"/>
      <c r="BG114" s="385"/>
      <c r="BH114" s="385"/>
      <c r="BI114" s="385"/>
      <c r="BJ114" s="385"/>
      <c r="BK114" s="385"/>
      <c r="BL114" s="385"/>
      <c r="BM114" s="385"/>
      <c r="BN114" s="385"/>
      <c r="BO114" s="385"/>
      <c r="BP114" s="376" t="str">
        <f>'Prosjekt 2'!$D$50</f>
        <v>P2.5  Alle estimerte kostnader for innovasjonsprosjektet (I året det søkes for)</v>
      </c>
      <c r="CB114" s="394" t="b">
        <f t="shared" si="44"/>
        <v>0</v>
      </c>
      <c r="CC114" s="394" t="b">
        <f t="shared" si="45"/>
        <v>1</v>
      </c>
      <c r="CD114" s="376" t="b">
        <f t="shared" si="54"/>
        <v>1</v>
      </c>
      <c r="CE114" s="394" t="b">
        <f t="shared" si="50"/>
        <v>0</v>
      </c>
      <c r="CF114" s="394">
        <f t="shared" si="51"/>
        <v>5</v>
      </c>
      <c r="CG114" s="405">
        <f>'Forside og oppsummering'!$E$23</f>
        <v>0</v>
      </c>
      <c r="CH114" s="349" t="s">
        <v>219</v>
      </c>
      <c r="CI114" s="405" t="str">
        <f t="shared" si="46"/>
        <v>Samarbeidspartnere i innovasjonsprosjekt 2</v>
      </c>
      <c r="CJ114" s="405">
        <f t="shared" si="47"/>
        <v>0</v>
      </c>
      <c r="CK114" s="405">
        <f t="shared" si="48"/>
        <v>0</v>
      </c>
      <c r="CL114" s="403">
        <v>0</v>
      </c>
      <c r="CM114" s="403">
        <v>0</v>
      </c>
      <c r="CN114" s="403">
        <v>0</v>
      </c>
      <c r="CO114" s="403">
        <v>0</v>
      </c>
      <c r="CP114" s="403">
        <v>0</v>
      </c>
      <c r="CQ114" s="403">
        <v>0</v>
      </c>
      <c r="CR114" s="403">
        <v>0</v>
      </c>
      <c r="CS114" s="403">
        <v>0</v>
      </c>
      <c r="CT114" s="403">
        <f t="shared" si="42"/>
        <v>5</v>
      </c>
    </row>
    <row r="115" spans="5:98" x14ac:dyDescent="0.35">
      <c r="E115" s="317">
        <v>0</v>
      </c>
      <c r="F115" s="317">
        <v>0</v>
      </c>
      <c r="G115" s="317">
        <v>0</v>
      </c>
      <c r="H115" s="317">
        <v>0</v>
      </c>
      <c r="I115" s="312" t="b">
        <f>IF(H115='Kompetansetilskudd og BPA'!$E$12,4,IF(E115=0,IF(F115=0,IF(G115=0,FALSE,3),2),1))</f>
        <v>0</v>
      </c>
      <c r="J115" s="312" t="b">
        <f t="shared" si="40"/>
        <v>0</v>
      </c>
      <c r="K115" s="312" t="b">
        <f t="shared" si="41"/>
        <v>0</v>
      </c>
      <c r="R115" s="385"/>
      <c r="S115" s="385"/>
      <c r="T115" s="385"/>
      <c r="U115" s="385"/>
      <c r="V115" s="385"/>
      <c r="W115" s="385"/>
      <c r="X115" s="385"/>
      <c r="Y115" s="385"/>
      <c r="Z115" s="385"/>
      <c r="AA115" s="385"/>
      <c r="AC115" s="322" t="b">
        <f t="shared" si="52"/>
        <v>0</v>
      </c>
      <c r="AD115" s="322" t="str">
        <f t="shared" si="53"/>
        <v/>
      </c>
      <c r="AE115" s="385"/>
      <c r="AF115" s="385"/>
      <c r="AG115" s="385"/>
      <c r="AH115" s="385"/>
      <c r="AI115" s="385"/>
      <c r="AJ115" s="385"/>
      <c r="AK115" s="385"/>
      <c r="AL115" s="385"/>
      <c r="AM115" s="385"/>
      <c r="AN115" s="385"/>
      <c r="AO115" s="385"/>
      <c r="AP115" s="385"/>
      <c r="AQ115" s="385"/>
      <c r="AR115" s="385"/>
      <c r="AS115" s="385"/>
      <c r="AT115" s="385"/>
      <c r="AU115" s="385"/>
      <c r="AV115" s="385"/>
      <c r="AW115" s="385"/>
      <c r="AX115" s="385"/>
      <c r="AY115" s="385"/>
      <c r="AZ115" s="385"/>
      <c r="BA115" s="385"/>
      <c r="BB115" s="385"/>
      <c r="BC115" s="385"/>
      <c r="BD115" s="385"/>
      <c r="BE115" s="385"/>
      <c r="BF115" s="385"/>
      <c r="BG115" s="385"/>
      <c r="BH115" s="385"/>
      <c r="BI115" s="385"/>
      <c r="BJ115" s="385"/>
      <c r="BK115" s="385"/>
      <c r="BL115" s="385"/>
      <c r="BM115" s="385"/>
      <c r="BN115" s="385"/>
      <c r="BO115" s="385"/>
      <c r="BP115" s="376">
        <f>FIND(" ",BP114)</f>
        <v>5</v>
      </c>
      <c r="BQ115" s="390" t="str">
        <f>LEFT(BP114,BP115)</f>
        <v xml:space="preserve">P2.5 </v>
      </c>
      <c r="BR115" s="390" t="str">
        <f>RIGHT(BP114,LEN(BP114)-BP115-1)</f>
        <v>Alle estimerte kostnader for innovasjonsprosjektet (I året det søkes for)</v>
      </c>
      <c r="BS115" s="390"/>
      <c r="BT115" s="390"/>
      <c r="BU115" s="390"/>
      <c r="BV115" s="390"/>
      <c r="BW115" s="390"/>
      <c r="BX115" s="390"/>
      <c r="BY115" s="390"/>
      <c r="BZ115" s="390"/>
      <c r="CA115" s="390"/>
      <c r="CB115" s="394" t="b">
        <f t="shared" si="44"/>
        <v>1</v>
      </c>
      <c r="CC115" s="394" t="b">
        <f t="shared" si="45"/>
        <v>0</v>
      </c>
      <c r="CD115" s="376" t="b">
        <f t="shared" si="54"/>
        <v>1</v>
      </c>
      <c r="CE115" s="394" t="b">
        <f t="shared" si="50"/>
        <v>0</v>
      </c>
      <c r="CF115" s="394">
        <f t="shared" si="51"/>
        <v>2</v>
      </c>
      <c r="CG115" s="405">
        <f>'Forside og oppsummering'!$E$23</f>
        <v>0</v>
      </c>
      <c r="CH115" s="349" t="s">
        <v>219</v>
      </c>
      <c r="CI115" s="405" t="str">
        <f t="shared" si="46"/>
        <v>Alle estimerte kostnader for innovasjonsprosjektet (I året det søkes for)</v>
      </c>
      <c r="CJ115" s="405" t="str">
        <f t="shared" si="47"/>
        <v xml:space="preserve">P2.5 </v>
      </c>
      <c r="CK115" s="405">
        <f t="shared" si="48"/>
        <v>0</v>
      </c>
      <c r="CL115" s="403">
        <v>0</v>
      </c>
      <c r="CM115" s="403">
        <v>0</v>
      </c>
      <c r="CN115" s="403">
        <v>0</v>
      </c>
      <c r="CO115" s="403">
        <v>0</v>
      </c>
      <c r="CP115" s="403">
        <v>0</v>
      </c>
      <c r="CQ115" s="403">
        <v>0</v>
      </c>
      <c r="CR115" s="403">
        <v>0</v>
      </c>
      <c r="CS115" s="403">
        <v>0</v>
      </c>
      <c r="CT115" s="403">
        <f t="shared" si="42"/>
        <v>2</v>
      </c>
    </row>
    <row r="116" spans="5:98" x14ac:dyDescent="0.35">
      <c r="E116" s="317">
        <v>0</v>
      </c>
      <c r="F116" s="317">
        <v>0</v>
      </c>
      <c r="G116" s="317">
        <v>0</v>
      </c>
      <c r="H116" s="317">
        <v>0</v>
      </c>
      <c r="I116" s="312" t="b">
        <f>IF(H116='Kompetansetilskudd og BPA'!$E$12,4,IF(E116=0,IF(F116=0,IF(G116=0,FALSE,3),2),1))</f>
        <v>0</v>
      </c>
      <c r="J116" s="312" t="b">
        <f t="shared" si="40"/>
        <v>0</v>
      </c>
      <c r="K116" s="312" t="b">
        <f t="shared" si="41"/>
        <v>0</v>
      </c>
      <c r="R116" s="385"/>
      <c r="S116" s="385"/>
      <c r="T116" s="385"/>
      <c r="U116" s="385"/>
      <c r="V116" s="385"/>
      <c r="W116" s="385"/>
      <c r="X116" s="385"/>
      <c r="Y116" s="385"/>
      <c r="Z116" s="385"/>
      <c r="AA116" s="385"/>
      <c r="AC116" s="322" t="b">
        <f t="shared" si="52"/>
        <v>0</v>
      </c>
      <c r="AD116" s="322" t="str">
        <f t="shared" si="53"/>
        <v/>
      </c>
      <c r="AE116" s="385"/>
      <c r="AF116" s="385"/>
      <c r="AG116" s="385"/>
      <c r="AH116" s="385"/>
      <c r="AI116" s="385"/>
      <c r="AJ116" s="385"/>
      <c r="AK116" s="385"/>
      <c r="AL116" s="385"/>
      <c r="AM116" s="385"/>
      <c r="AN116" s="385"/>
      <c r="AO116" s="385"/>
      <c r="AP116" s="385"/>
      <c r="AQ116" s="385"/>
      <c r="AR116" s="385"/>
      <c r="AS116" s="385"/>
      <c r="AT116" s="385"/>
      <c r="AU116" s="385"/>
      <c r="AV116" s="385"/>
      <c r="AW116" s="385"/>
      <c r="AX116" s="385"/>
      <c r="AY116" s="385"/>
      <c r="AZ116" s="385"/>
      <c r="BA116" s="385"/>
      <c r="BB116" s="385"/>
      <c r="BC116" s="385"/>
      <c r="BD116" s="385"/>
      <c r="BE116" s="385"/>
      <c r="BF116" s="385"/>
      <c r="BG116" s="385"/>
      <c r="BH116" s="385"/>
      <c r="BI116" s="385"/>
      <c r="BJ116" s="385"/>
      <c r="BK116" s="385"/>
      <c r="BL116" s="385"/>
      <c r="BM116" s="385"/>
      <c r="BN116" s="385"/>
      <c r="BO116" s="385"/>
      <c r="BQ116" s="390" cm="1">
        <f t="array" ref="BQ116:BS123">'Prosjekt 2'!$C$52:$E$59</f>
        <v>0</v>
      </c>
      <c r="BR116" s="390" t="str">
        <v>P2.5a</v>
      </c>
      <c r="BS116" s="390" t="str">
        <v>Lønnsutgifter med sosiale utgifter</v>
      </c>
      <c r="BT116" s="390"/>
      <c r="BU116" s="390"/>
      <c r="BV116" s="390"/>
      <c r="BW116" s="390"/>
      <c r="BX116" s="390"/>
      <c r="BY116" s="390"/>
      <c r="BZ116" s="390"/>
      <c r="CA116" s="390" cm="1">
        <f t="array" ref="CA116:CA128">'Prosjekt 2'!$F$52:$F$64</f>
        <v>0</v>
      </c>
      <c r="CB116" s="394" t="b">
        <f t="shared" si="44"/>
        <v>0</v>
      </c>
      <c r="CC116" s="394" t="b">
        <f t="shared" si="45"/>
        <v>0</v>
      </c>
      <c r="CD116" s="376" t="b">
        <f t="shared" si="54"/>
        <v>1</v>
      </c>
      <c r="CE116" s="394" t="b">
        <f t="shared" si="50"/>
        <v>0</v>
      </c>
      <c r="CF116" s="394">
        <f t="shared" si="51"/>
        <v>4</v>
      </c>
      <c r="CG116" s="405">
        <f>'Forside og oppsummering'!$E$23</f>
        <v>0</v>
      </c>
      <c r="CH116" s="349" t="s">
        <v>219</v>
      </c>
      <c r="CI116" s="405" t="str">
        <f t="shared" si="46"/>
        <v>Alle estimerte kostnader for innovasjonsprosjektet (I året det søkes for)</v>
      </c>
      <c r="CJ116" s="405" t="str">
        <f t="shared" si="47"/>
        <v>P2.5a</v>
      </c>
      <c r="CK116" s="405" t="str">
        <f t="shared" si="48"/>
        <v>Lønnsutgifter med sosiale utgifter</v>
      </c>
      <c r="CL116" s="403">
        <v>0</v>
      </c>
      <c r="CM116" s="403">
        <v>0</v>
      </c>
      <c r="CN116" s="403">
        <v>0</v>
      </c>
      <c r="CO116" s="403">
        <v>0</v>
      </c>
      <c r="CP116" s="403">
        <v>0</v>
      </c>
      <c r="CQ116" s="403">
        <v>0</v>
      </c>
      <c r="CR116" s="403">
        <v>0</v>
      </c>
      <c r="CS116" s="403">
        <v>0</v>
      </c>
      <c r="CT116" s="403">
        <f t="shared" si="42"/>
        <v>4</v>
      </c>
    </row>
    <row r="117" spans="5:98" x14ac:dyDescent="0.35">
      <c r="E117" s="317">
        <v>0</v>
      </c>
      <c r="F117" s="317">
        <v>0</v>
      </c>
      <c r="G117" s="317">
        <v>0</v>
      </c>
      <c r="H117" s="317">
        <v>0</v>
      </c>
      <c r="I117" s="312" t="b">
        <f>IF(H117='Kompetansetilskudd og BPA'!$E$12,4,IF(E117=0,IF(F117=0,IF(G117=0,FALSE,3),2),1))</f>
        <v>0</v>
      </c>
      <c r="J117" s="312" t="b">
        <f t="shared" si="40"/>
        <v>0</v>
      </c>
      <c r="K117" s="312" t="b">
        <f t="shared" si="41"/>
        <v>0</v>
      </c>
      <c r="R117" s="385"/>
      <c r="S117" s="385"/>
      <c r="T117" s="385"/>
      <c r="U117" s="385"/>
      <c r="V117" s="385"/>
      <c r="W117" s="385"/>
      <c r="X117" s="385"/>
      <c r="Y117" s="385"/>
      <c r="Z117" s="385"/>
      <c r="AA117" s="385"/>
      <c r="AC117" s="322" t="b">
        <f t="shared" si="52"/>
        <v>0</v>
      </c>
      <c r="AD117" s="322" t="str">
        <f t="shared" si="53"/>
        <v/>
      </c>
      <c r="AE117" s="385"/>
      <c r="AF117" s="385"/>
      <c r="AG117" s="385"/>
      <c r="AH117" s="385"/>
      <c r="AI117" s="385"/>
      <c r="AJ117" s="385"/>
      <c r="AK117" s="385"/>
      <c r="AL117" s="385"/>
      <c r="AM117" s="385"/>
      <c r="AN117" s="385"/>
      <c r="AO117" s="385"/>
      <c r="AP117" s="385"/>
      <c r="AQ117" s="385"/>
      <c r="AR117" s="385"/>
      <c r="AS117" s="385"/>
      <c r="AT117" s="385"/>
      <c r="AU117" s="385"/>
      <c r="AV117" s="385"/>
      <c r="AW117" s="385"/>
      <c r="AX117" s="385"/>
      <c r="AY117" s="385"/>
      <c r="AZ117" s="385"/>
      <c r="BA117" s="385"/>
      <c r="BB117" s="385"/>
      <c r="BC117" s="385"/>
      <c r="BD117" s="385"/>
      <c r="BE117" s="385"/>
      <c r="BF117" s="385"/>
      <c r="BG117" s="385"/>
      <c r="BH117" s="385"/>
      <c r="BI117" s="385"/>
      <c r="BJ117" s="385"/>
      <c r="BK117" s="385"/>
      <c r="BL117" s="385"/>
      <c r="BM117" s="385"/>
      <c r="BN117" s="385"/>
      <c r="BO117" s="385"/>
      <c r="BQ117" s="390">
        <v>0</v>
      </c>
      <c r="BR117" s="390" t="str">
        <v>P2.5b</v>
      </c>
      <c r="BS117" s="390" t="str">
        <v>Reiseutgifter, arrangement, møter, konferanser</v>
      </c>
      <c r="BT117" s="390"/>
      <c r="BU117" s="390"/>
      <c r="BV117" s="390"/>
      <c r="BW117" s="390"/>
      <c r="BX117" s="390"/>
      <c r="BY117" s="390"/>
      <c r="BZ117" s="390"/>
      <c r="CA117" s="390">
        <v>0</v>
      </c>
      <c r="CB117" s="394" t="b">
        <f t="shared" si="44"/>
        <v>0</v>
      </c>
      <c r="CC117" s="394" t="b">
        <f t="shared" si="45"/>
        <v>0</v>
      </c>
      <c r="CD117" s="376" t="b">
        <f t="shared" si="54"/>
        <v>1</v>
      </c>
      <c r="CE117" s="394" t="b">
        <f t="shared" si="50"/>
        <v>0</v>
      </c>
      <c r="CF117" s="394">
        <f t="shared" si="51"/>
        <v>4</v>
      </c>
      <c r="CG117" s="405">
        <f>'Forside og oppsummering'!$E$23</f>
        <v>0</v>
      </c>
      <c r="CH117" s="349" t="s">
        <v>219</v>
      </c>
      <c r="CI117" s="405" t="str">
        <f t="shared" si="46"/>
        <v>Alle estimerte kostnader for innovasjonsprosjektet (I året det søkes for)</v>
      </c>
      <c r="CJ117" s="405" t="str">
        <f t="shared" si="47"/>
        <v>P2.5b</v>
      </c>
      <c r="CK117" s="405" t="str">
        <f t="shared" si="48"/>
        <v>Reiseutgifter, arrangement, møter, konferanser</v>
      </c>
      <c r="CL117" s="403">
        <v>0</v>
      </c>
      <c r="CM117" s="403">
        <v>0</v>
      </c>
      <c r="CN117" s="403">
        <v>0</v>
      </c>
      <c r="CO117" s="403">
        <v>0</v>
      </c>
      <c r="CP117" s="403">
        <v>0</v>
      </c>
      <c r="CQ117" s="403">
        <v>0</v>
      </c>
      <c r="CR117" s="403">
        <v>0</v>
      </c>
      <c r="CS117" s="403">
        <v>0</v>
      </c>
      <c r="CT117" s="403">
        <f t="shared" si="42"/>
        <v>4</v>
      </c>
    </row>
    <row r="118" spans="5:98" x14ac:dyDescent="0.35">
      <c r="E118" s="317">
        <v>0</v>
      </c>
      <c r="F118" s="317">
        <v>0</v>
      </c>
      <c r="G118" s="317">
        <v>0</v>
      </c>
      <c r="H118" s="317">
        <v>0</v>
      </c>
      <c r="I118" s="312" t="b">
        <f>IF(H118='Kompetansetilskudd og BPA'!$E$12,4,IF(E118=0,IF(F118=0,IF(G118=0,FALSE,3),2),1))</f>
        <v>0</v>
      </c>
      <c r="J118" s="312" t="b">
        <f t="shared" si="40"/>
        <v>0</v>
      </c>
      <c r="K118" s="312" t="b">
        <f t="shared" si="41"/>
        <v>0</v>
      </c>
      <c r="R118" s="385"/>
      <c r="S118" s="385"/>
      <c r="T118" s="385"/>
      <c r="U118" s="385"/>
      <c r="V118" s="385"/>
      <c r="W118" s="385"/>
      <c r="X118" s="385"/>
      <c r="Y118" s="385"/>
      <c r="Z118" s="385"/>
      <c r="AA118" s="385"/>
      <c r="AC118" s="322" t="b">
        <f t="shared" si="52"/>
        <v>0</v>
      </c>
      <c r="AD118" s="322" t="str">
        <f t="shared" si="53"/>
        <v/>
      </c>
      <c r="AE118" s="385"/>
      <c r="AF118" s="385"/>
      <c r="AG118" s="385"/>
      <c r="AH118" s="385"/>
      <c r="AI118" s="385"/>
      <c r="AJ118" s="385"/>
      <c r="AK118" s="385"/>
      <c r="AL118" s="385"/>
      <c r="AM118" s="385"/>
      <c r="AN118" s="385"/>
      <c r="AO118" s="385"/>
      <c r="AP118" s="385"/>
      <c r="AQ118" s="385"/>
      <c r="AR118" s="385"/>
      <c r="AS118" s="385"/>
      <c r="AT118" s="385"/>
      <c r="AU118" s="385"/>
      <c r="AV118" s="385"/>
      <c r="AW118" s="385"/>
      <c r="AX118" s="385"/>
      <c r="AY118" s="385"/>
      <c r="AZ118" s="385"/>
      <c r="BA118" s="385"/>
      <c r="BB118" s="385"/>
      <c r="BC118" s="385"/>
      <c r="BD118" s="385"/>
      <c r="BE118" s="385"/>
      <c r="BF118" s="385"/>
      <c r="BG118" s="385"/>
      <c r="BH118" s="385"/>
      <c r="BI118" s="385"/>
      <c r="BJ118" s="385"/>
      <c r="BK118" s="385"/>
      <c r="BL118" s="385"/>
      <c r="BM118" s="385"/>
      <c r="BN118" s="385"/>
      <c r="BO118" s="385"/>
      <c r="BQ118" s="390">
        <v>0</v>
      </c>
      <c r="BR118" s="390" t="str">
        <v>P2.5c</v>
      </c>
      <c r="BS118" s="390" t="str">
        <v>Konsulenttjenester</v>
      </c>
      <c r="BT118" s="390"/>
      <c r="BU118" s="390"/>
      <c r="BV118" s="390"/>
      <c r="BW118" s="390"/>
      <c r="BX118" s="390"/>
      <c r="BY118" s="390"/>
      <c r="BZ118" s="390"/>
      <c r="CA118" s="390">
        <v>0</v>
      </c>
      <c r="CB118" s="394" t="b">
        <f t="shared" si="44"/>
        <v>0</v>
      </c>
      <c r="CC118" s="394" t="b">
        <f t="shared" si="45"/>
        <v>0</v>
      </c>
      <c r="CD118" s="376" t="b">
        <f t="shared" si="54"/>
        <v>1</v>
      </c>
      <c r="CE118" s="394" t="b">
        <f t="shared" si="50"/>
        <v>0</v>
      </c>
      <c r="CF118" s="394">
        <f t="shared" si="51"/>
        <v>4</v>
      </c>
      <c r="CG118" s="405">
        <f>'Forside og oppsummering'!$E$23</f>
        <v>0</v>
      </c>
      <c r="CH118" s="349" t="s">
        <v>219</v>
      </c>
      <c r="CI118" s="405" t="str">
        <f t="shared" si="46"/>
        <v>Alle estimerte kostnader for innovasjonsprosjektet (I året det søkes for)</v>
      </c>
      <c r="CJ118" s="405" t="str">
        <f t="shared" si="47"/>
        <v>P2.5c</v>
      </c>
      <c r="CK118" s="405" t="str">
        <f t="shared" si="48"/>
        <v>Konsulenttjenester</v>
      </c>
      <c r="CL118" s="403">
        <v>0</v>
      </c>
      <c r="CM118" s="403">
        <v>0</v>
      </c>
      <c r="CN118" s="403">
        <v>0</v>
      </c>
      <c r="CO118" s="403">
        <v>0</v>
      </c>
      <c r="CP118" s="403">
        <v>0</v>
      </c>
      <c r="CQ118" s="403">
        <v>0</v>
      </c>
      <c r="CR118" s="403">
        <v>0</v>
      </c>
      <c r="CS118" s="403">
        <v>0</v>
      </c>
      <c r="CT118" s="403">
        <f t="shared" si="42"/>
        <v>4</v>
      </c>
    </row>
    <row r="119" spans="5:98" x14ac:dyDescent="0.35">
      <c r="E119" s="317">
        <v>0</v>
      </c>
      <c r="F119" s="317">
        <v>0</v>
      </c>
      <c r="G119" s="317">
        <v>0</v>
      </c>
      <c r="H119" s="317">
        <v>0</v>
      </c>
      <c r="I119" s="312" t="b">
        <f>IF(H119='Kompetansetilskudd og BPA'!$E$12,4,IF(E119=0,IF(F119=0,IF(G119=0,FALSE,3),2),1))</f>
        <v>0</v>
      </c>
      <c r="J119" s="312" t="b">
        <f t="shared" si="40"/>
        <v>0</v>
      </c>
      <c r="K119" s="312" t="b">
        <f t="shared" si="41"/>
        <v>0</v>
      </c>
      <c r="R119" s="385"/>
      <c r="S119" s="385"/>
      <c r="T119" s="385"/>
      <c r="U119" s="385"/>
      <c r="V119" s="385"/>
      <c r="W119" s="385"/>
      <c r="X119" s="385"/>
      <c r="Y119" s="385"/>
      <c r="Z119" s="385"/>
      <c r="AA119" s="385"/>
      <c r="AC119" s="322" t="b">
        <f t="shared" si="52"/>
        <v>0</v>
      </c>
      <c r="AD119" s="322" t="str">
        <f t="shared" si="53"/>
        <v/>
      </c>
      <c r="AE119" s="385"/>
      <c r="AF119" s="385"/>
      <c r="AG119" s="385"/>
      <c r="AH119" s="385"/>
      <c r="AI119" s="385"/>
      <c r="AJ119" s="385"/>
      <c r="AK119" s="385"/>
      <c r="AL119" s="385"/>
      <c r="AM119" s="385"/>
      <c r="AN119" s="385"/>
      <c r="AO119" s="385"/>
      <c r="AP119" s="385"/>
      <c r="AQ119" s="385"/>
      <c r="AR119" s="385"/>
      <c r="AS119" s="385"/>
      <c r="AT119" s="385"/>
      <c r="AU119" s="385"/>
      <c r="AV119" s="385"/>
      <c r="AW119" s="385"/>
      <c r="AX119" s="385"/>
      <c r="AY119" s="385"/>
      <c r="AZ119" s="385"/>
      <c r="BA119" s="385"/>
      <c r="BB119" s="385"/>
      <c r="BC119" s="385"/>
      <c r="BD119" s="385"/>
      <c r="BE119" s="385"/>
      <c r="BF119" s="385"/>
      <c r="BG119" s="385"/>
      <c r="BH119" s="385"/>
      <c r="BI119" s="385"/>
      <c r="BJ119" s="385"/>
      <c r="BK119" s="385"/>
      <c r="BL119" s="385"/>
      <c r="BM119" s="385"/>
      <c r="BN119" s="385"/>
      <c r="BO119" s="385"/>
      <c r="BQ119" s="390">
        <v>0</v>
      </c>
      <c r="BR119" s="390" t="str">
        <v>P2.5d</v>
      </c>
      <c r="BS119" s="390" t="str">
        <v>Trykking, publikasjoner, kunngjøringer, utsending og distribusjonskostnader</v>
      </c>
      <c r="BT119" s="390"/>
      <c r="BU119" s="390"/>
      <c r="BV119" s="390"/>
      <c r="BW119" s="390"/>
      <c r="BX119" s="390"/>
      <c r="BY119" s="390"/>
      <c r="BZ119" s="390"/>
      <c r="CA119" s="390">
        <v>0</v>
      </c>
      <c r="CB119" s="394" t="b">
        <f t="shared" si="44"/>
        <v>0</v>
      </c>
      <c r="CC119" s="394" t="b">
        <f t="shared" si="45"/>
        <v>0</v>
      </c>
      <c r="CD119" s="376" t="b">
        <f t="shared" si="54"/>
        <v>1</v>
      </c>
      <c r="CE119" s="394" t="b">
        <f t="shared" si="50"/>
        <v>0</v>
      </c>
      <c r="CF119" s="394">
        <f t="shared" si="51"/>
        <v>4</v>
      </c>
      <c r="CG119" s="405">
        <f>'Forside og oppsummering'!$E$23</f>
        <v>0</v>
      </c>
      <c r="CH119" s="349" t="s">
        <v>219</v>
      </c>
      <c r="CI119" s="405" t="str">
        <f t="shared" si="46"/>
        <v>Alle estimerte kostnader for innovasjonsprosjektet (I året det søkes for)</v>
      </c>
      <c r="CJ119" s="405" t="str">
        <f t="shared" si="47"/>
        <v>P2.5d</v>
      </c>
      <c r="CK119" s="405" t="str">
        <f t="shared" si="48"/>
        <v>Trykking, publikasjoner, kunngjøringer, utsending og distribusjonskostnader</v>
      </c>
      <c r="CL119" s="403">
        <v>0</v>
      </c>
      <c r="CM119" s="403">
        <v>0</v>
      </c>
      <c r="CN119" s="403">
        <v>0</v>
      </c>
      <c r="CO119" s="403">
        <v>0</v>
      </c>
      <c r="CP119" s="403">
        <v>0</v>
      </c>
      <c r="CQ119" s="403">
        <v>0</v>
      </c>
      <c r="CR119" s="403">
        <v>0</v>
      </c>
      <c r="CS119" s="403">
        <v>0</v>
      </c>
      <c r="CT119" s="403">
        <f t="shared" si="42"/>
        <v>4</v>
      </c>
    </row>
    <row r="120" spans="5:98" x14ac:dyDescent="0.35">
      <c r="E120" s="317">
        <v>0</v>
      </c>
      <c r="F120" s="317">
        <v>0</v>
      </c>
      <c r="G120" s="317">
        <v>0</v>
      </c>
      <c r="H120" s="317">
        <v>0</v>
      </c>
      <c r="I120" s="312" t="b">
        <f>IF(H120='Kompetansetilskudd og BPA'!$E$12,4,IF(E120=0,IF(F120=0,IF(G120=0,FALSE,3),2),1))</f>
        <v>0</v>
      </c>
      <c r="J120" s="312" t="b">
        <f t="shared" si="40"/>
        <v>0</v>
      </c>
      <c r="K120" s="312" t="b">
        <f t="shared" si="41"/>
        <v>0</v>
      </c>
      <c r="R120" s="385"/>
      <c r="S120" s="385"/>
      <c r="T120" s="385"/>
      <c r="U120" s="385"/>
      <c r="V120" s="385"/>
      <c r="W120" s="385"/>
      <c r="X120" s="385"/>
      <c r="Y120" s="385"/>
      <c r="Z120" s="385"/>
      <c r="AA120" s="385"/>
      <c r="AC120" s="322" t="b">
        <f t="shared" si="52"/>
        <v>0</v>
      </c>
      <c r="AD120" s="322" t="str">
        <f t="shared" si="53"/>
        <v/>
      </c>
      <c r="AE120" s="385"/>
      <c r="AF120" s="385"/>
      <c r="AG120" s="385"/>
      <c r="AH120" s="385"/>
      <c r="AI120" s="385"/>
      <c r="AJ120" s="385"/>
      <c r="AK120" s="385"/>
      <c r="AL120" s="385"/>
      <c r="AM120" s="385"/>
      <c r="AN120" s="385"/>
      <c r="AO120" s="385"/>
      <c r="AP120" s="385"/>
      <c r="AQ120" s="385"/>
      <c r="AR120" s="385"/>
      <c r="AS120" s="385"/>
      <c r="AT120" s="385"/>
      <c r="AU120" s="385"/>
      <c r="AV120" s="385"/>
      <c r="AW120" s="385"/>
      <c r="AX120" s="385"/>
      <c r="AY120" s="385"/>
      <c r="AZ120" s="385"/>
      <c r="BA120" s="385"/>
      <c r="BB120" s="385"/>
      <c r="BC120" s="385"/>
      <c r="BD120" s="385"/>
      <c r="BE120" s="385"/>
      <c r="BF120" s="385"/>
      <c r="BG120" s="385"/>
      <c r="BH120" s="385"/>
      <c r="BI120" s="385"/>
      <c r="BJ120" s="385"/>
      <c r="BK120" s="385"/>
      <c r="BL120" s="385"/>
      <c r="BM120" s="385"/>
      <c r="BN120" s="385"/>
      <c r="BO120" s="385"/>
      <c r="BQ120" s="390">
        <v>0</v>
      </c>
      <c r="BR120" s="390" t="str">
        <v>P2.5e</v>
      </c>
      <c r="BS120" s="390" t="str">
        <v>Investeringer/ inventar/ utstyr.
Kontroller i kunngjøringen om det gis tilskudd til dette</v>
      </c>
      <c r="BT120" s="390"/>
      <c r="BU120" s="390"/>
      <c r="BV120" s="390"/>
      <c r="BW120" s="390"/>
      <c r="BX120" s="390"/>
      <c r="BY120" s="390"/>
      <c r="BZ120" s="390"/>
      <c r="CA120" s="390">
        <v>0</v>
      </c>
      <c r="CB120" s="394" t="b">
        <f t="shared" si="44"/>
        <v>0</v>
      </c>
      <c r="CC120" s="394" t="b">
        <f t="shared" si="45"/>
        <v>0</v>
      </c>
      <c r="CD120" s="376" t="b">
        <f t="shared" si="54"/>
        <v>1</v>
      </c>
      <c r="CE120" s="394" t="b">
        <f t="shared" si="50"/>
        <v>0</v>
      </c>
      <c r="CF120" s="394">
        <f t="shared" si="51"/>
        <v>4</v>
      </c>
      <c r="CG120" s="405">
        <f>'Forside og oppsummering'!$E$23</f>
        <v>0</v>
      </c>
      <c r="CH120" s="349" t="s">
        <v>219</v>
      </c>
      <c r="CI120" s="405" t="str">
        <f t="shared" si="46"/>
        <v>Alle estimerte kostnader for innovasjonsprosjektet (I året det søkes for)</v>
      </c>
      <c r="CJ120" s="405" t="str">
        <f t="shared" si="47"/>
        <v>P2.5e</v>
      </c>
      <c r="CK120" s="405" t="str">
        <f t="shared" si="48"/>
        <v>Investeringer/ inventar/ utstyr.
Kontroller i kunngjøringen om det gis tilskudd til dette</v>
      </c>
      <c r="CL120" s="403">
        <v>0</v>
      </c>
      <c r="CM120" s="403">
        <v>0</v>
      </c>
      <c r="CN120" s="403">
        <v>0</v>
      </c>
      <c r="CO120" s="403">
        <v>0</v>
      </c>
      <c r="CP120" s="403">
        <v>0</v>
      </c>
      <c r="CQ120" s="403">
        <v>0</v>
      </c>
      <c r="CR120" s="403">
        <v>0</v>
      </c>
      <c r="CS120" s="403">
        <v>0</v>
      </c>
      <c r="CT120" s="403">
        <f t="shared" si="42"/>
        <v>4</v>
      </c>
    </row>
    <row r="121" spans="5:98" x14ac:dyDescent="0.35">
      <c r="E121" s="317">
        <v>0</v>
      </c>
      <c r="F121" s="317">
        <v>0</v>
      </c>
      <c r="G121" s="317">
        <v>0</v>
      </c>
      <c r="H121" s="317">
        <v>0</v>
      </c>
      <c r="I121" s="312" t="b">
        <f>IF(H121='Kompetansetilskudd og BPA'!$E$12,4,IF(E121=0,IF(F121=0,IF(G121=0,FALSE,3),2),1))</f>
        <v>0</v>
      </c>
      <c r="J121" s="312" t="b">
        <f t="shared" si="40"/>
        <v>0</v>
      </c>
      <c r="K121" s="312" t="b">
        <f t="shared" si="41"/>
        <v>0</v>
      </c>
      <c r="R121" s="385"/>
      <c r="S121" s="385"/>
      <c r="T121" s="385"/>
      <c r="U121" s="385"/>
      <c r="V121" s="385"/>
      <c r="W121" s="385"/>
      <c r="X121" s="385"/>
      <c r="Y121" s="385"/>
      <c r="Z121" s="385"/>
      <c r="AA121" s="385"/>
      <c r="AC121" s="322" t="b">
        <f t="shared" si="52"/>
        <v>0</v>
      </c>
      <c r="AD121" s="322" t="str">
        <f t="shared" si="53"/>
        <v/>
      </c>
      <c r="AE121" s="385"/>
      <c r="AF121" s="385"/>
      <c r="AG121" s="385"/>
      <c r="AH121" s="385"/>
      <c r="AI121" s="385"/>
      <c r="AJ121" s="385"/>
      <c r="AK121" s="385"/>
      <c r="AL121" s="385"/>
      <c r="AM121" s="385"/>
      <c r="AN121" s="385"/>
      <c r="AO121" s="385"/>
      <c r="AP121" s="385"/>
      <c r="AQ121" s="385"/>
      <c r="AR121" s="385"/>
      <c r="AS121" s="385"/>
      <c r="AT121" s="385"/>
      <c r="AU121" s="385"/>
      <c r="AV121" s="385"/>
      <c r="AW121" s="385"/>
      <c r="AX121" s="385"/>
      <c r="AY121" s="385"/>
      <c r="AZ121" s="385"/>
      <c r="BA121" s="385"/>
      <c r="BB121" s="385"/>
      <c r="BC121" s="385"/>
      <c r="BD121" s="385"/>
      <c r="BE121" s="385"/>
      <c r="BF121" s="385"/>
      <c r="BG121" s="385"/>
      <c r="BH121" s="385"/>
      <c r="BI121" s="385"/>
      <c r="BJ121" s="385"/>
      <c r="BK121" s="385"/>
      <c r="BL121" s="385"/>
      <c r="BM121" s="385"/>
      <c r="BN121" s="385"/>
      <c r="BO121" s="385"/>
      <c r="BQ121" s="390">
        <v>0</v>
      </c>
      <c r="BR121" s="390" t="str">
        <v>P2.5f</v>
      </c>
      <c r="BS121" s="390" t="str">
        <v>Driftsutgifter, forbruksmateriell og kontortjenester
inkludert lokaler og energi</v>
      </c>
      <c r="BT121" s="390"/>
      <c r="BU121" s="390"/>
      <c r="BV121" s="390"/>
      <c r="BW121" s="390"/>
      <c r="BX121" s="390"/>
      <c r="BY121" s="390"/>
      <c r="BZ121" s="390"/>
      <c r="CA121" s="390">
        <v>0</v>
      </c>
      <c r="CB121" s="394" t="b">
        <f t="shared" si="44"/>
        <v>0</v>
      </c>
      <c r="CC121" s="394" t="b">
        <f t="shared" si="45"/>
        <v>0</v>
      </c>
      <c r="CD121" s="376" t="b">
        <f t="shared" si="54"/>
        <v>1</v>
      </c>
      <c r="CE121" s="394" t="b">
        <f t="shared" si="50"/>
        <v>0</v>
      </c>
      <c r="CF121" s="394">
        <f t="shared" si="51"/>
        <v>4</v>
      </c>
      <c r="CG121" s="405">
        <f>'Forside og oppsummering'!$E$23</f>
        <v>0</v>
      </c>
      <c r="CH121" s="349" t="s">
        <v>219</v>
      </c>
      <c r="CI121" s="405" t="str">
        <f t="shared" si="46"/>
        <v>Alle estimerte kostnader for innovasjonsprosjektet (I året det søkes for)</v>
      </c>
      <c r="CJ121" s="405" t="str">
        <f t="shared" si="47"/>
        <v>P2.5f</v>
      </c>
      <c r="CK121" s="405" t="str">
        <f t="shared" si="48"/>
        <v>Driftsutgifter, forbruksmateriell og kontortjenester
inkludert lokaler og energi</v>
      </c>
      <c r="CL121" s="403">
        <v>0</v>
      </c>
      <c r="CM121" s="403">
        <v>0</v>
      </c>
      <c r="CN121" s="403">
        <v>0</v>
      </c>
      <c r="CO121" s="403">
        <v>0</v>
      </c>
      <c r="CP121" s="403">
        <v>0</v>
      </c>
      <c r="CQ121" s="403">
        <v>0</v>
      </c>
      <c r="CR121" s="403">
        <v>0</v>
      </c>
      <c r="CS121" s="403">
        <v>0</v>
      </c>
      <c r="CT121" s="403">
        <f t="shared" si="42"/>
        <v>4</v>
      </c>
    </row>
    <row r="122" spans="5:98" x14ac:dyDescent="0.35">
      <c r="E122" s="317">
        <v>0</v>
      </c>
      <c r="F122" s="317">
        <v>0</v>
      </c>
      <c r="G122" s="317">
        <v>0</v>
      </c>
      <c r="H122" s="317">
        <v>0</v>
      </c>
      <c r="I122" s="312" t="b">
        <f>IF(H122='Kompetansetilskudd og BPA'!$E$12,4,IF(E122=0,IF(F122=0,IF(G122=0,FALSE,3),2),1))</f>
        <v>0</v>
      </c>
      <c r="J122" s="312" t="b">
        <f t="shared" si="40"/>
        <v>0</v>
      </c>
      <c r="K122" s="312" t="b">
        <f t="shared" si="41"/>
        <v>0</v>
      </c>
      <c r="R122" s="385"/>
      <c r="S122" s="385"/>
      <c r="T122" s="385"/>
      <c r="U122" s="385"/>
      <c r="V122" s="385"/>
      <c r="W122" s="385"/>
      <c r="X122" s="385"/>
      <c r="Y122" s="385"/>
      <c r="Z122" s="385"/>
      <c r="AA122" s="385"/>
      <c r="AC122" s="322" t="b">
        <f t="shared" si="52"/>
        <v>0</v>
      </c>
      <c r="AD122" s="322" t="str">
        <f t="shared" si="53"/>
        <v/>
      </c>
      <c r="AE122" s="385"/>
      <c r="AF122" s="385"/>
      <c r="AG122" s="385"/>
      <c r="AH122" s="385"/>
      <c r="AI122" s="385"/>
      <c r="AJ122" s="385"/>
      <c r="AK122" s="385"/>
      <c r="AL122" s="385"/>
      <c r="AM122" s="385"/>
      <c r="AN122" s="385"/>
      <c r="AO122" s="385"/>
      <c r="AP122" s="385"/>
      <c r="AQ122" s="385"/>
      <c r="AR122" s="385"/>
      <c r="AS122" s="385"/>
      <c r="AT122" s="385"/>
      <c r="AU122" s="385"/>
      <c r="AV122" s="385"/>
      <c r="AW122" s="385"/>
      <c r="AX122" s="385"/>
      <c r="AY122" s="385"/>
      <c r="AZ122" s="385"/>
      <c r="BA122" s="385"/>
      <c r="BB122" s="385"/>
      <c r="BC122" s="385"/>
      <c r="BD122" s="385"/>
      <c r="BE122" s="385"/>
      <c r="BF122" s="385"/>
      <c r="BG122" s="385"/>
      <c r="BH122" s="385"/>
      <c r="BI122" s="385"/>
      <c r="BJ122" s="385"/>
      <c r="BK122" s="385"/>
      <c r="BL122" s="385"/>
      <c r="BM122" s="385"/>
      <c r="BN122" s="385"/>
      <c r="BO122" s="385"/>
      <c r="BQ122" s="390">
        <v>0</v>
      </c>
      <c r="BR122" s="390" t="str">
        <v>Andre utgifter (Spesifiser i rader nedenfor)</v>
      </c>
      <c r="BS122" s="390">
        <v>0</v>
      </c>
      <c r="BT122" s="390"/>
      <c r="BU122" s="390"/>
      <c r="BV122" s="390"/>
      <c r="BW122" s="390"/>
      <c r="BX122" s="390"/>
      <c r="BY122" s="390"/>
      <c r="BZ122" s="390"/>
      <c r="CA122" s="390">
        <v>0</v>
      </c>
      <c r="CB122" s="394" t="b">
        <f t="shared" si="44"/>
        <v>0</v>
      </c>
      <c r="CC122" s="394" t="b">
        <f t="shared" si="45"/>
        <v>1</v>
      </c>
      <c r="CD122" s="376" t="b">
        <f t="shared" si="54"/>
        <v>1</v>
      </c>
      <c r="CE122" s="394" t="b">
        <f t="shared" si="50"/>
        <v>0</v>
      </c>
      <c r="CF122" s="394">
        <f t="shared" si="51"/>
        <v>4</v>
      </c>
      <c r="CG122" s="405">
        <f>'Forside og oppsummering'!$E$23</f>
        <v>0</v>
      </c>
      <c r="CH122" s="349" t="s">
        <v>219</v>
      </c>
      <c r="CI122" s="405" t="str">
        <f t="shared" si="46"/>
        <v>Alle estimerte kostnader for innovasjonsprosjektet (I året det søkes for)</v>
      </c>
      <c r="CJ122" s="405" t="str">
        <f t="shared" si="47"/>
        <v>Andre utgifter (Spesifiser i rader nedenfor)</v>
      </c>
      <c r="CK122" s="405">
        <f t="shared" si="48"/>
        <v>0</v>
      </c>
      <c r="CL122" s="403">
        <v>0</v>
      </c>
      <c r="CM122" s="403">
        <v>0</v>
      </c>
      <c r="CN122" s="403">
        <v>0</v>
      </c>
      <c r="CO122" s="403">
        <v>0</v>
      </c>
      <c r="CP122" s="403">
        <v>0</v>
      </c>
      <c r="CQ122" s="403">
        <v>0</v>
      </c>
      <c r="CR122" s="403">
        <v>0</v>
      </c>
      <c r="CS122" s="403">
        <v>0</v>
      </c>
      <c r="CT122" s="403">
        <f t="shared" si="42"/>
        <v>4</v>
      </c>
    </row>
    <row r="123" spans="5:98" x14ac:dyDescent="0.35">
      <c r="E123" s="317">
        <v>0</v>
      </c>
      <c r="F123" s="317">
        <v>0</v>
      </c>
      <c r="G123" s="317">
        <v>0</v>
      </c>
      <c r="H123" s="317">
        <v>0</v>
      </c>
      <c r="I123" s="312" t="b">
        <f>IF(H123='Kompetansetilskudd og BPA'!$E$12,4,IF(E123=0,IF(F123=0,IF(G123=0,FALSE,3),2),1))</f>
        <v>0</v>
      </c>
      <c r="J123" s="312" t="b">
        <f t="shared" si="40"/>
        <v>0</v>
      </c>
      <c r="K123" s="312" t="b">
        <f t="shared" si="41"/>
        <v>0</v>
      </c>
      <c r="R123" s="385"/>
      <c r="S123" s="385"/>
      <c r="T123" s="385"/>
      <c r="U123" s="385"/>
      <c r="V123" s="385"/>
      <c r="W123" s="385"/>
      <c r="X123" s="385"/>
      <c r="Y123" s="385"/>
      <c r="Z123" s="385"/>
      <c r="AA123" s="385"/>
      <c r="AC123" s="322" t="b">
        <f t="shared" si="52"/>
        <v>0</v>
      </c>
      <c r="AD123" s="322" t="str">
        <f t="shared" si="53"/>
        <v/>
      </c>
      <c r="AE123" s="385"/>
      <c r="AF123" s="385"/>
      <c r="AG123" s="385"/>
      <c r="AH123" s="385"/>
      <c r="AI123" s="385"/>
      <c r="AJ123" s="385"/>
      <c r="AK123" s="385"/>
      <c r="AL123" s="385"/>
      <c r="AM123" s="385"/>
      <c r="AN123" s="385"/>
      <c r="AO123" s="385"/>
      <c r="AP123" s="385"/>
      <c r="AQ123" s="385"/>
      <c r="AR123" s="385"/>
      <c r="AS123" s="385"/>
      <c r="AT123" s="385"/>
      <c r="AU123" s="385"/>
      <c r="AV123" s="385"/>
      <c r="AW123" s="385"/>
      <c r="AX123" s="385"/>
      <c r="AY123" s="385"/>
      <c r="AZ123" s="385"/>
      <c r="BA123" s="385"/>
      <c r="BB123" s="385"/>
      <c r="BC123" s="385"/>
      <c r="BD123" s="385"/>
      <c r="BE123" s="385"/>
      <c r="BF123" s="385"/>
      <c r="BG123" s="385"/>
      <c r="BH123" s="385"/>
      <c r="BI123" s="385"/>
      <c r="BJ123" s="385"/>
      <c r="BK123" s="385"/>
      <c r="BL123" s="385"/>
      <c r="BM123" s="385"/>
      <c r="BN123" s="385"/>
      <c r="BO123" s="385"/>
      <c r="BQ123" s="390">
        <v>0</v>
      </c>
      <c r="BR123" s="390">
        <v>0</v>
      </c>
      <c r="BS123" s="390" t="str">
        <v>Kostnadsbetegnelse:</v>
      </c>
      <c r="BT123" s="390"/>
      <c r="BU123" s="390"/>
      <c r="BV123" s="390"/>
      <c r="BW123" s="390"/>
      <c r="BX123" s="390"/>
      <c r="BY123" s="390"/>
      <c r="BZ123" s="390"/>
      <c r="CA123" s="390" t="str">
        <v>Beløp:</v>
      </c>
      <c r="CB123" s="394" t="b">
        <f t="shared" si="44"/>
        <v>0</v>
      </c>
      <c r="CC123" s="394" t="b">
        <f t="shared" si="45"/>
        <v>1</v>
      </c>
      <c r="CD123" s="376" t="b">
        <f t="shared" si="54"/>
        <v>1</v>
      </c>
      <c r="CE123" s="394" t="b">
        <f t="shared" si="50"/>
        <v>0</v>
      </c>
      <c r="CF123" s="394">
        <f t="shared" si="51"/>
        <v>4</v>
      </c>
      <c r="CG123" s="405">
        <f>'Forside og oppsummering'!$E$23</f>
        <v>0</v>
      </c>
      <c r="CH123" s="349" t="s">
        <v>219</v>
      </c>
      <c r="CI123" s="405" t="str">
        <f t="shared" si="46"/>
        <v>Alle estimerte kostnader for innovasjonsprosjektet (I året det søkes for)</v>
      </c>
      <c r="CJ123" s="405">
        <f t="shared" si="47"/>
        <v>0</v>
      </c>
      <c r="CK123" s="405" t="str">
        <f t="shared" si="48"/>
        <v>Kostnadsbetegnelse:</v>
      </c>
      <c r="CL123" s="403">
        <v>0</v>
      </c>
      <c r="CM123" s="403">
        <v>0</v>
      </c>
      <c r="CN123" s="403">
        <v>0</v>
      </c>
      <c r="CO123" s="403">
        <v>0</v>
      </c>
      <c r="CP123" s="403">
        <v>0</v>
      </c>
      <c r="CQ123" s="403">
        <v>0</v>
      </c>
      <c r="CR123" s="403">
        <v>0</v>
      </c>
      <c r="CS123" s="403" t="str">
        <v>Beløp:</v>
      </c>
      <c r="CT123" s="403">
        <f t="shared" si="42"/>
        <v>4</v>
      </c>
    </row>
    <row r="124" spans="5:98" x14ac:dyDescent="0.35">
      <c r="E124" s="317">
        <v>0</v>
      </c>
      <c r="F124" s="317">
        <v>0</v>
      </c>
      <c r="G124" s="317">
        <v>0</v>
      </c>
      <c r="H124" s="317">
        <v>0</v>
      </c>
      <c r="I124" s="312" t="b">
        <f>IF(H124='Kompetansetilskudd og BPA'!$E$12,4,IF(E124=0,IF(F124=0,IF(G124=0,FALSE,3),2),1))</f>
        <v>0</v>
      </c>
      <c r="J124" s="312" t="b">
        <f t="shared" si="40"/>
        <v>0</v>
      </c>
      <c r="K124" s="312" t="b">
        <f t="shared" si="41"/>
        <v>0</v>
      </c>
      <c r="R124" s="385"/>
      <c r="S124" s="385"/>
      <c r="T124" s="385"/>
      <c r="U124" s="385"/>
      <c r="V124" s="385"/>
      <c r="W124" s="385"/>
      <c r="X124" s="385"/>
      <c r="Y124" s="385"/>
      <c r="Z124" s="385"/>
      <c r="AA124" s="385"/>
      <c r="AC124" s="322" t="b">
        <f t="shared" si="52"/>
        <v>0</v>
      </c>
      <c r="AD124" s="322" t="str">
        <f t="shared" si="53"/>
        <v/>
      </c>
      <c r="AE124" s="385"/>
      <c r="AF124" s="385"/>
      <c r="AG124" s="385"/>
      <c r="AH124" s="385"/>
      <c r="AI124" s="385"/>
      <c r="AJ124" s="385"/>
      <c r="AK124" s="385"/>
      <c r="AL124" s="385"/>
      <c r="AM124" s="385"/>
      <c r="AN124" s="385"/>
      <c r="AO124" s="385"/>
      <c r="AP124" s="385"/>
      <c r="AQ124" s="385"/>
      <c r="AR124" s="385"/>
      <c r="AS124" s="385"/>
      <c r="AT124" s="385"/>
      <c r="AU124" s="385"/>
      <c r="AV124" s="385"/>
      <c r="AW124" s="385"/>
      <c r="AX124" s="385"/>
      <c r="AY124" s="385"/>
      <c r="AZ124" s="385"/>
      <c r="BA124" s="385"/>
      <c r="BB124" s="385"/>
      <c r="BC124" s="385"/>
      <c r="BD124" s="385"/>
      <c r="BE124" s="385"/>
      <c r="BF124" s="385"/>
      <c r="BG124" s="385"/>
      <c r="BH124" s="385"/>
      <c r="BI124" s="385"/>
      <c r="BJ124" s="385"/>
      <c r="BK124" s="385"/>
      <c r="BL124" s="385"/>
      <c r="BM124" s="385"/>
      <c r="BN124" s="385"/>
      <c r="BO124" s="385"/>
      <c r="BQ124" s="390" cm="1">
        <f t="array" ref="BQ124:BR128">'Prosjekt 2'!$C$60:$D$64</f>
        <v>0</v>
      </c>
      <c r="BR124" s="390" t="str">
        <v>P2.5g</v>
      </c>
      <c r="BS124" s="390" t="str">
        <f>IF('Prosjekt 2'!$E$60=0,"",'Prosjekt 2'!$E$60)</f>
        <v/>
      </c>
      <c r="BT124" s="390"/>
      <c r="BU124" s="390"/>
      <c r="BV124" s="390"/>
      <c r="BW124" s="390"/>
      <c r="BX124" s="390"/>
      <c r="BY124" s="390"/>
      <c r="BZ124" s="390"/>
      <c r="CA124" s="390">
        <v>0</v>
      </c>
      <c r="CB124" s="394" t="b">
        <f t="shared" si="44"/>
        <v>0</v>
      </c>
      <c r="CC124" s="394" t="b">
        <f t="shared" si="45"/>
        <v>0</v>
      </c>
      <c r="CD124" s="376" t="b">
        <f t="shared" si="54"/>
        <v>1</v>
      </c>
      <c r="CE124" s="394" t="b">
        <f t="shared" si="50"/>
        <v>0</v>
      </c>
      <c r="CF124" s="394">
        <f t="shared" si="51"/>
        <v>4</v>
      </c>
      <c r="CG124" s="405">
        <f>'Forside og oppsummering'!$E$23</f>
        <v>0</v>
      </c>
      <c r="CH124" s="349" t="s">
        <v>219</v>
      </c>
      <c r="CI124" s="405" t="str">
        <f t="shared" si="46"/>
        <v>Alle estimerte kostnader for innovasjonsprosjektet (I året det søkes for)</v>
      </c>
      <c r="CJ124" s="405" t="str">
        <f t="shared" si="47"/>
        <v>P2.5g</v>
      </c>
      <c r="CK124" s="405" t="str">
        <f t="shared" si="48"/>
        <v/>
      </c>
      <c r="CL124" s="403">
        <v>0</v>
      </c>
      <c r="CM124" s="403">
        <v>0</v>
      </c>
      <c r="CN124" s="403">
        <v>0</v>
      </c>
      <c r="CO124" s="403">
        <v>0</v>
      </c>
      <c r="CP124" s="403">
        <v>0</v>
      </c>
      <c r="CQ124" s="403">
        <v>0</v>
      </c>
      <c r="CR124" s="403">
        <v>0</v>
      </c>
      <c r="CS124" s="403">
        <v>0</v>
      </c>
      <c r="CT124" s="403">
        <f t="shared" si="42"/>
        <v>4</v>
      </c>
    </row>
    <row r="125" spans="5:98" x14ac:dyDescent="0.35">
      <c r="E125" s="317">
        <v>0</v>
      </c>
      <c r="F125" s="317">
        <v>0</v>
      </c>
      <c r="G125" s="317">
        <v>0</v>
      </c>
      <c r="H125" s="317">
        <v>0</v>
      </c>
      <c r="I125" s="312" t="b">
        <f>IF(H125='Kompetansetilskudd og BPA'!$E$12,4,IF(E125=0,IF(F125=0,IF(G125=0,FALSE,3),2),1))</f>
        <v>0</v>
      </c>
      <c r="J125" s="312" t="b">
        <f t="shared" si="40"/>
        <v>0</v>
      </c>
      <c r="K125" s="312" t="b">
        <f t="shared" si="41"/>
        <v>0</v>
      </c>
      <c r="R125" s="385"/>
      <c r="S125" s="385"/>
      <c r="T125" s="385"/>
      <c r="U125" s="385"/>
      <c r="V125" s="385"/>
      <c r="W125" s="385"/>
      <c r="X125" s="385"/>
      <c r="Y125" s="385"/>
      <c r="Z125" s="385"/>
      <c r="AA125" s="385"/>
      <c r="AC125" s="322" t="b">
        <f t="shared" si="52"/>
        <v>0</v>
      </c>
      <c r="AD125" s="322" t="str">
        <f t="shared" si="53"/>
        <v/>
      </c>
      <c r="AE125" s="385"/>
      <c r="AF125" s="385"/>
      <c r="AG125" s="385"/>
      <c r="AH125" s="385"/>
      <c r="AI125" s="385"/>
      <c r="AJ125" s="385"/>
      <c r="AK125" s="385"/>
      <c r="AL125" s="385"/>
      <c r="AM125" s="385"/>
      <c r="AN125" s="385"/>
      <c r="AO125" s="385"/>
      <c r="AP125" s="385"/>
      <c r="AQ125" s="385"/>
      <c r="AR125" s="385"/>
      <c r="AS125" s="385"/>
      <c r="AT125" s="385"/>
      <c r="AU125" s="385"/>
      <c r="AV125" s="385"/>
      <c r="AW125" s="385"/>
      <c r="AX125" s="385"/>
      <c r="AY125" s="385"/>
      <c r="AZ125" s="385"/>
      <c r="BA125" s="385"/>
      <c r="BB125" s="385"/>
      <c r="BC125" s="385"/>
      <c r="BD125" s="385"/>
      <c r="BE125" s="385"/>
      <c r="BF125" s="385"/>
      <c r="BG125" s="385"/>
      <c r="BH125" s="385"/>
      <c r="BI125" s="385"/>
      <c r="BJ125" s="385"/>
      <c r="BK125" s="385"/>
      <c r="BL125" s="385"/>
      <c r="BM125" s="385"/>
      <c r="BN125" s="385"/>
      <c r="BO125" s="385"/>
      <c r="BQ125" s="390">
        <v>0</v>
      </c>
      <c r="BR125" s="390" t="str">
        <v>P2.5h</v>
      </c>
      <c r="BS125" s="390" t="str">
        <f>IF('Prosjekt 2'!$E$61=0,"",'Prosjekt 2'!$E$61)</f>
        <v/>
      </c>
      <c r="BT125" s="390"/>
      <c r="BU125" s="390"/>
      <c r="BV125" s="390"/>
      <c r="BW125" s="390"/>
      <c r="BX125" s="390"/>
      <c r="BY125" s="390"/>
      <c r="BZ125" s="390"/>
      <c r="CA125" s="390">
        <v>0</v>
      </c>
      <c r="CB125" s="394" t="b">
        <f t="shared" si="44"/>
        <v>0</v>
      </c>
      <c r="CC125" s="394" t="b">
        <f t="shared" si="45"/>
        <v>0</v>
      </c>
      <c r="CD125" s="376" t="b">
        <f t="shared" si="54"/>
        <v>1</v>
      </c>
      <c r="CE125" s="394" t="b">
        <f t="shared" si="50"/>
        <v>0</v>
      </c>
      <c r="CF125" s="394">
        <f t="shared" si="51"/>
        <v>4</v>
      </c>
      <c r="CG125" s="405">
        <f>'Forside og oppsummering'!$E$23</f>
        <v>0</v>
      </c>
      <c r="CH125" s="349" t="s">
        <v>219</v>
      </c>
      <c r="CI125" s="405" t="str">
        <f t="shared" si="46"/>
        <v>Alle estimerte kostnader for innovasjonsprosjektet (I året det søkes for)</v>
      </c>
      <c r="CJ125" s="405" t="str">
        <f t="shared" si="47"/>
        <v>P2.5h</v>
      </c>
      <c r="CK125" s="405" t="str">
        <f t="shared" si="48"/>
        <v/>
      </c>
      <c r="CL125" s="403">
        <v>0</v>
      </c>
      <c r="CM125" s="403">
        <v>0</v>
      </c>
      <c r="CN125" s="403">
        <v>0</v>
      </c>
      <c r="CO125" s="403">
        <v>0</v>
      </c>
      <c r="CP125" s="403">
        <v>0</v>
      </c>
      <c r="CQ125" s="403">
        <v>0</v>
      </c>
      <c r="CR125" s="403">
        <v>0</v>
      </c>
      <c r="CS125" s="403">
        <v>0</v>
      </c>
      <c r="CT125" s="403">
        <f t="shared" si="42"/>
        <v>4</v>
      </c>
    </row>
    <row r="126" spans="5:98" x14ac:dyDescent="0.35">
      <c r="E126" s="317">
        <v>0</v>
      </c>
      <c r="F126" s="317">
        <v>0</v>
      </c>
      <c r="G126" s="317">
        <v>0</v>
      </c>
      <c r="H126" s="317">
        <v>0</v>
      </c>
      <c r="I126" s="312" t="b">
        <f>IF(H126='Kompetansetilskudd og BPA'!$E$12,4,IF(E126=0,IF(F126=0,IF(G126=0,FALSE,3),2),1))</f>
        <v>0</v>
      </c>
      <c r="J126" s="312" t="b">
        <f t="shared" si="40"/>
        <v>0</v>
      </c>
      <c r="K126" s="312" t="b">
        <f t="shared" si="41"/>
        <v>0</v>
      </c>
      <c r="R126" s="385"/>
      <c r="S126" s="385"/>
      <c r="T126" s="385"/>
      <c r="U126" s="385"/>
      <c r="V126" s="385"/>
      <c r="W126" s="385"/>
      <c r="X126" s="385"/>
      <c r="Y126" s="385"/>
      <c r="Z126" s="385"/>
      <c r="AA126" s="385"/>
      <c r="AC126" s="322" t="b">
        <f t="shared" si="52"/>
        <v>0</v>
      </c>
      <c r="AD126" s="322" t="str">
        <f t="shared" si="53"/>
        <v/>
      </c>
      <c r="AE126" s="385"/>
      <c r="AF126" s="385"/>
      <c r="AG126" s="385"/>
      <c r="AH126" s="385"/>
      <c r="AI126" s="385"/>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Q126" s="390">
        <v>0</v>
      </c>
      <c r="BR126" s="390" t="str">
        <v>P2.5i</v>
      </c>
      <c r="BS126" s="390" t="str">
        <f>IF('Prosjekt 2'!$E$62=0,"",'Prosjekt 2'!$E$62)</f>
        <v/>
      </c>
      <c r="BT126" s="390"/>
      <c r="BU126" s="390"/>
      <c r="BV126" s="390"/>
      <c r="BW126" s="390"/>
      <c r="BX126" s="390"/>
      <c r="BY126" s="390"/>
      <c r="BZ126" s="390"/>
      <c r="CA126" s="390">
        <v>0</v>
      </c>
      <c r="CB126" s="394" t="b">
        <f t="shared" si="44"/>
        <v>0</v>
      </c>
      <c r="CC126" s="394" t="b">
        <f t="shared" si="45"/>
        <v>0</v>
      </c>
      <c r="CD126" s="376" t="b">
        <f t="shared" si="54"/>
        <v>1</v>
      </c>
      <c r="CE126" s="394" t="b">
        <f t="shared" si="50"/>
        <v>0</v>
      </c>
      <c r="CF126" s="394">
        <f t="shared" si="51"/>
        <v>4</v>
      </c>
      <c r="CG126" s="405">
        <f>'Forside og oppsummering'!$E$23</f>
        <v>0</v>
      </c>
      <c r="CH126" s="349" t="s">
        <v>219</v>
      </c>
      <c r="CI126" s="405" t="str">
        <f t="shared" si="46"/>
        <v>Alle estimerte kostnader for innovasjonsprosjektet (I året det søkes for)</v>
      </c>
      <c r="CJ126" s="405" t="str">
        <f t="shared" si="47"/>
        <v>P2.5i</v>
      </c>
      <c r="CK126" s="405" t="str">
        <f t="shared" si="48"/>
        <v/>
      </c>
      <c r="CL126" s="403">
        <v>0</v>
      </c>
      <c r="CM126" s="403">
        <v>0</v>
      </c>
      <c r="CN126" s="403">
        <v>0</v>
      </c>
      <c r="CO126" s="403">
        <v>0</v>
      </c>
      <c r="CP126" s="403">
        <v>0</v>
      </c>
      <c r="CQ126" s="403">
        <v>0</v>
      </c>
      <c r="CR126" s="403">
        <v>0</v>
      </c>
      <c r="CS126" s="403">
        <v>0</v>
      </c>
      <c r="CT126" s="403">
        <f t="shared" si="42"/>
        <v>4</v>
      </c>
    </row>
    <row r="127" spans="5:98" x14ac:dyDescent="0.35">
      <c r="E127" s="317">
        <v>0</v>
      </c>
      <c r="F127" s="317">
        <v>0</v>
      </c>
      <c r="G127" s="317">
        <v>0</v>
      </c>
      <c r="H127" s="317">
        <v>0</v>
      </c>
      <c r="I127" s="312" t="b">
        <f>IF(H127='Kompetansetilskudd og BPA'!$E$12,4,IF(E127=0,IF(F127=0,IF(G127=0,FALSE,3),2),1))</f>
        <v>0</v>
      </c>
      <c r="J127" s="312" t="b">
        <f t="shared" si="40"/>
        <v>0</v>
      </c>
      <c r="K127" s="312" t="b">
        <f t="shared" si="41"/>
        <v>0</v>
      </c>
      <c r="R127" s="385"/>
      <c r="S127" s="385"/>
      <c r="T127" s="385"/>
      <c r="U127" s="385"/>
      <c r="V127" s="385"/>
      <c r="W127" s="385"/>
      <c r="X127" s="385"/>
      <c r="Y127" s="385"/>
      <c r="Z127" s="385"/>
      <c r="AA127" s="385"/>
      <c r="AC127" s="322" t="b">
        <f t="shared" si="52"/>
        <v>0</v>
      </c>
      <c r="AD127" s="322" t="str">
        <f t="shared" si="53"/>
        <v/>
      </c>
      <c r="AE127" s="385"/>
      <c r="AF127" s="385"/>
      <c r="AG127" s="385"/>
      <c r="AH127" s="385"/>
      <c r="AI127" s="385"/>
      <c r="AJ127" s="385"/>
      <c r="AK127" s="385"/>
      <c r="AL127" s="385"/>
      <c r="AM127" s="385"/>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Q127" s="390">
        <v>0</v>
      </c>
      <c r="BR127" s="390" t="str">
        <v>P2.5j</v>
      </c>
      <c r="BS127" s="390" t="str">
        <f>IF('Prosjekt 2'!$E$63=0,"",'Prosjekt 2'!$E$63)</f>
        <v/>
      </c>
      <c r="BT127" s="390"/>
      <c r="BU127" s="390"/>
      <c r="BV127" s="390"/>
      <c r="BW127" s="390"/>
      <c r="BX127" s="390"/>
      <c r="BY127" s="390"/>
      <c r="BZ127" s="390"/>
      <c r="CA127" s="390">
        <v>0</v>
      </c>
      <c r="CB127" s="394" t="b">
        <f t="shared" si="44"/>
        <v>0</v>
      </c>
      <c r="CC127" s="394" t="b">
        <f t="shared" si="45"/>
        <v>0</v>
      </c>
      <c r="CD127" s="376" t="b">
        <f t="shared" si="54"/>
        <v>1</v>
      </c>
      <c r="CE127" s="394" t="b">
        <f t="shared" si="50"/>
        <v>0</v>
      </c>
      <c r="CF127" s="394">
        <f t="shared" si="51"/>
        <v>4</v>
      </c>
      <c r="CG127" s="405">
        <f>'Forside og oppsummering'!$E$23</f>
        <v>0</v>
      </c>
      <c r="CH127" s="349" t="s">
        <v>219</v>
      </c>
      <c r="CI127" s="405" t="str">
        <f t="shared" si="46"/>
        <v>Alle estimerte kostnader for innovasjonsprosjektet (I året det søkes for)</v>
      </c>
      <c r="CJ127" s="405" t="str">
        <f t="shared" si="47"/>
        <v>P2.5j</v>
      </c>
      <c r="CK127" s="405" t="str">
        <f t="shared" si="48"/>
        <v/>
      </c>
      <c r="CL127" s="403">
        <v>0</v>
      </c>
      <c r="CM127" s="403">
        <v>0</v>
      </c>
      <c r="CN127" s="403">
        <v>0</v>
      </c>
      <c r="CO127" s="403">
        <v>0</v>
      </c>
      <c r="CP127" s="403">
        <v>0</v>
      </c>
      <c r="CQ127" s="403">
        <v>0</v>
      </c>
      <c r="CR127" s="403">
        <v>0</v>
      </c>
      <c r="CS127" s="403">
        <v>0</v>
      </c>
      <c r="CT127" s="403">
        <f t="shared" si="42"/>
        <v>4</v>
      </c>
    </row>
    <row r="128" spans="5:98" x14ac:dyDescent="0.35">
      <c r="E128" s="317">
        <v>0</v>
      </c>
      <c r="F128" s="317">
        <v>0</v>
      </c>
      <c r="G128" s="317">
        <v>0</v>
      </c>
      <c r="H128" s="317">
        <v>0</v>
      </c>
      <c r="I128" s="312" t="b">
        <f>IF(H128='Kompetansetilskudd og BPA'!$E$12,4,IF(E128=0,IF(F128=0,IF(G128=0,FALSE,3),2),1))</f>
        <v>0</v>
      </c>
      <c r="J128" s="312" t="b">
        <f t="shared" si="40"/>
        <v>0</v>
      </c>
      <c r="K128" s="312" t="b">
        <f t="shared" si="41"/>
        <v>0</v>
      </c>
      <c r="R128" s="385"/>
      <c r="S128" s="385"/>
      <c r="T128" s="385"/>
      <c r="U128" s="385"/>
      <c r="V128" s="385"/>
      <c r="W128" s="385"/>
      <c r="X128" s="385"/>
      <c r="Y128" s="385"/>
      <c r="Z128" s="385"/>
      <c r="AA128" s="385"/>
      <c r="AC128" s="322" t="b">
        <f t="shared" si="52"/>
        <v>0</v>
      </c>
      <c r="AD128" s="322" t="str">
        <f t="shared" si="53"/>
        <v/>
      </c>
      <c r="AE128" s="385"/>
      <c r="AF128" s="385"/>
      <c r="AG128" s="385"/>
      <c r="AH128" s="385"/>
      <c r="AI128" s="385"/>
      <c r="AJ128" s="385"/>
      <c r="AK128" s="385"/>
      <c r="AL128" s="385"/>
      <c r="AM128" s="385"/>
      <c r="AN128" s="385"/>
      <c r="AO128" s="385"/>
      <c r="AP128" s="385"/>
      <c r="AQ128" s="385"/>
      <c r="AR128" s="385"/>
      <c r="AS128" s="385"/>
      <c r="AT128" s="385"/>
      <c r="AU128" s="385"/>
      <c r="AV128" s="385"/>
      <c r="AW128" s="385"/>
      <c r="AX128" s="385"/>
      <c r="AY128" s="385"/>
      <c r="AZ128" s="385"/>
      <c r="BA128" s="385"/>
      <c r="BB128" s="385"/>
      <c r="BC128" s="385"/>
      <c r="BD128" s="385"/>
      <c r="BE128" s="385"/>
      <c r="BF128" s="385"/>
      <c r="BG128" s="385"/>
      <c r="BH128" s="385"/>
      <c r="BI128" s="385"/>
      <c r="BJ128" s="385"/>
      <c r="BK128" s="385"/>
      <c r="BL128" s="385"/>
      <c r="BM128" s="385"/>
      <c r="BN128" s="385"/>
      <c r="BO128" s="385"/>
      <c r="BQ128" s="390">
        <v>0</v>
      </c>
      <c r="BR128" s="390" t="str">
        <v>P2.5k</v>
      </c>
      <c r="BS128" s="390" t="str">
        <f>IF('Prosjekt 2'!$E$64=0,"",'Prosjekt 2'!$E$64)</f>
        <v/>
      </c>
      <c r="BT128" s="390"/>
      <c r="BU128" s="390"/>
      <c r="BV128" s="390"/>
      <c r="BW128" s="390"/>
      <c r="BX128" s="390"/>
      <c r="BY128" s="390"/>
      <c r="BZ128" s="390"/>
      <c r="CA128" s="390">
        <v>0</v>
      </c>
      <c r="CB128" s="394" t="b">
        <f t="shared" si="44"/>
        <v>0</v>
      </c>
      <c r="CC128" s="394" t="b">
        <f t="shared" si="45"/>
        <v>0</v>
      </c>
      <c r="CD128" s="376" t="b">
        <f t="shared" si="54"/>
        <v>1</v>
      </c>
      <c r="CE128" s="394" t="b">
        <f t="shared" si="50"/>
        <v>0</v>
      </c>
      <c r="CF128" s="394">
        <f t="shared" si="51"/>
        <v>4</v>
      </c>
      <c r="CG128" s="405">
        <f>'Forside og oppsummering'!$E$23</f>
        <v>0</v>
      </c>
      <c r="CH128" s="349" t="s">
        <v>219</v>
      </c>
      <c r="CI128" s="405" t="str">
        <f t="shared" si="46"/>
        <v>Alle estimerte kostnader for innovasjonsprosjektet (I året det søkes for)</v>
      </c>
      <c r="CJ128" s="405" t="str">
        <f t="shared" si="47"/>
        <v>P2.5k</v>
      </c>
      <c r="CK128" s="405" t="str">
        <f t="shared" si="48"/>
        <v/>
      </c>
      <c r="CL128" s="403">
        <v>0</v>
      </c>
      <c r="CM128" s="403">
        <v>0</v>
      </c>
      <c r="CN128" s="403">
        <v>0</v>
      </c>
      <c r="CO128" s="403">
        <v>0</v>
      </c>
      <c r="CP128" s="403">
        <v>0</v>
      </c>
      <c r="CQ128" s="403">
        <v>0</v>
      </c>
      <c r="CR128" s="403">
        <v>0</v>
      </c>
      <c r="CS128" s="403">
        <v>0</v>
      </c>
      <c r="CT128" s="403">
        <f t="shared" si="42"/>
        <v>4</v>
      </c>
    </row>
    <row r="129" spans="5:98" x14ac:dyDescent="0.35">
      <c r="E129" s="317">
        <v>0</v>
      </c>
      <c r="F129" s="317">
        <v>0</v>
      </c>
      <c r="G129" s="317">
        <v>0</v>
      </c>
      <c r="H129" s="317">
        <v>0</v>
      </c>
      <c r="I129" s="312" t="b">
        <f>IF(H129='Kompetansetilskudd og BPA'!$E$12,4,IF(E129=0,IF(F129=0,IF(G129=0,FALSE,3),2),1))</f>
        <v>0</v>
      </c>
      <c r="J129" s="312" t="b">
        <f t="shared" si="40"/>
        <v>0</v>
      </c>
      <c r="K129" s="312" t="b">
        <f t="shared" si="41"/>
        <v>0</v>
      </c>
      <c r="R129" s="385"/>
      <c r="S129" s="385"/>
      <c r="T129" s="385"/>
      <c r="U129" s="385"/>
      <c r="V129" s="385"/>
      <c r="W129" s="385"/>
      <c r="X129" s="385"/>
      <c r="Y129" s="385"/>
      <c r="Z129" s="385"/>
      <c r="AA129" s="385"/>
      <c r="AC129" s="322" t="b">
        <f t="shared" si="52"/>
        <v>0</v>
      </c>
      <c r="AD129" s="322" t="str">
        <f t="shared" si="53"/>
        <v/>
      </c>
      <c r="AE129" s="385"/>
      <c r="AF129" s="385"/>
      <c r="AG129" s="385"/>
      <c r="AH129" s="385"/>
      <c r="AI129" s="385"/>
      <c r="AJ129" s="385"/>
      <c r="AK129" s="385"/>
      <c r="AL129" s="385"/>
      <c r="AM129" s="385"/>
      <c r="AN129" s="385"/>
      <c r="AO129" s="385"/>
      <c r="AP129" s="385"/>
      <c r="AQ129" s="385"/>
      <c r="AR129" s="385"/>
      <c r="AS129" s="385"/>
      <c r="AT129" s="385"/>
      <c r="AU129" s="385"/>
      <c r="AV129" s="385"/>
      <c r="AW129" s="385"/>
      <c r="AX129" s="385"/>
      <c r="AY129" s="385"/>
      <c r="AZ129" s="385"/>
      <c r="BA129" s="385"/>
      <c r="BB129" s="385"/>
      <c r="BC129" s="385"/>
      <c r="BD129" s="385"/>
      <c r="BE129" s="385"/>
      <c r="BF129" s="385"/>
      <c r="BG129" s="385"/>
      <c r="BH129" s="385"/>
      <c r="BI129" s="385"/>
      <c r="BJ129" s="385"/>
      <c r="BK129" s="385"/>
      <c r="BL129" s="385"/>
      <c r="BM129" s="385"/>
      <c r="BN129" s="385"/>
      <c r="BO129" s="385"/>
      <c r="BP129" s="376" t="str">
        <f>'Prosjekt 2'!$H$50</f>
        <v>P2.6  Alternative inntekter for innovasjonsprosjekt</v>
      </c>
      <c r="CB129" s="394" t="b">
        <f t="shared" si="44"/>
        <v>0</v>
      </c>
      <c r="CC129" s="394" t="b">
        <f t="shared" si="45"/>
        <v>1</v>
      </c>
      <c r="CD129" s="376" t="b">
        <f t="shared" si="54"/>
        <v>1</v>
      </c>
      <c r="CE129" s="394" t="b">
        <f t="shared" si="50"/>
        <v>0</v>
      </c>
      <c r="CF129" s="394">
        <f t="shared" si="51"/>
        <v>5</v>
      </c>
      <c r="CG129" s="405">
        <f>'Forside og oppsummering'!$E$23</f>
        <v>0</v>
      </c>
      <c r="CH129" s="349" t="s">
        <v>219</v>
      </c>
      <c r="CI129" s="405" t="str">
        <f t="shared" si="46"/>
        <v>Alle estimerte kostnader for innovasjonsprosjektet (I året det søkes for)</v>
      </c>
      <c r="CJ129" s="405">
        <f t="shared" si="47"/>
        <v>0</v>
      </c>
      <c r="CK129" s="405">
        <f t="shared" si="48"/>
        <v>0</v>
      </c>
      <c r="CL129" s="403">
        <v>0</v>
      </c>
      <c r="CM129" s="403">
        <v>0</v>
      </c>
      <c r="CN129" s="403">
        <v>0</v>
      </c>
      <c r="CO129" s="403">
        <v>0</v>
      </c>
      <c r="CP129" s="403">
        <v>0</v>
      </c>
      <c r="CQ129" s="403">
        <v>0</v>
      </c>
      <c r="CR129" s="403">
        <v>0</v>
      </c>
      <c r="CS129" s="403">
        <v>0</v>
      </c>
      <c r="CT129" s="403">
        <f t="shared" si="42"/>
        <v>5</v>
      </c>
    </row>
    <row r="130" spans="5:98" x14ac:dyDescent="0.35">
      <c r="E130" s="317">
        <v>0</v>
      </c>
      <c r="F130" s="317">
        <v>0</v>
      </c>
      <c r="G130" s="317">
        <v>0</v>
      </c>
      <c r="H130" s="317">
        <v>0</v>
      </c>
      <c r="I130" s="312" t="b">
        <f>IF(H130='Kompetansetilskudd og BPA'!$E$12,4,IF(E130=0,IF(F130=0,IF(G130=0,FALSE,3),2),1))</f>
        <v>0</v>
      </c>
      <c r="J130" s="312" t="b">
        <f t="shared" si="40"/>
        <v>0</v>
      </c>
      <c r="K130" s="312" t="b">
        <f t="shared" si="41"/>
        <v>0</v>
      </c>
      <c r="R130" s="385"/>
      <c r="S130" s="385"/>
      <c r="T130" s="385"/>
      <c r="U130" s="385"/>
      <c r="V130" s="385"/>
      <c r="W130" s="385"/>
      <c r="X130" s="385"/>
      <c r="Y130" s="385"/>
      <c r="Z130" s="385"/>
      <c r="AA130" s="385"/>
      <c r="AC130" s="322" t="b">
        <f t="shared" si="52"/>
        <v>0</v>
      </c>
      <c r="AD130" s="322" t="str">
        <f t="shared" si="53"/>
        <v/>
      </c>
      <c r="AE130" s="385"/>
      <c r="AF130" s="385"/>
      <c r="AG130" s="385"/>
      <c r="AH130" s="385"/>
      <c r="AI130" s="385"/>
      <c r="AJ130" s="385"/>
      <c r="AK130" s="385"/>
      <c r="AL130" s="385"/>
      <c r="AM130" s="385"/>
      <c r="AN130" s="385"/>
      <c r="AO130" s="385"/>
      <c r="AP130" s="385"/>
      <c r="AQ130" s="385"/>
      <c r="AR130" s="385"/>
      <c r="AS130" s="385"/>
      <c r="AT130" s="385"/>
      <c r="AU130" s="385"/>
      <c r="AV130" s="385"/>
      <c r="AW130" s="385"/>
      <c r="AX130" s="385"/>
      <c r="AY130" s="385"/>
      <c r="AZ130" s="385"/>
      <c r="BA130" s="385"/>
      <c r="BB130" s="385"/>
      <c r="BC130" s="385"/>
      <c r="BD130" s="385"/>
      <c r="BE130" s="385"/>
      <c r="BF130" s="385"/>
      <c r="BG130" s="385"/>
      <c r="BH130" s="385"/>
      <c r="BI130" s="385"/>
      <c r="BJ130" s="385"/>
      <c r="BK130" s="385"/>
      <c r="BL130" s="385"/>
      <c r="BM130" s="385"/>
      <c r="BN130" s="385"/>
      <c r="BO130" s="385"/>
      <c r="BP130" s="376">
        <f>FIND(" ",BP129)</f>
        <v>5</v>
      </c>
      <c r="BQ130" s="390" t="str">
        <f>LEFT(BP129,BP130)</f>
        <v xml:space="preserve">P2.6 </v>
      </c>
      <c r="BR130" s="390" t="str">
        <f>RIGHT(BP129,LEN(BP129)-BP130-1)</f>
        <v>Alternative inntekter for innovasjonsprosjekt</v>
      </c>
      <c r="BS130" s="390"/>
      <c r="BT130" s="390"/>
      <c r="BU130" s="390"/>
      <c r="BV130" s="390"/>
      <c r="BW130" s="390"/>
      <c r="BX130" s="390"/>
      <c r="BY130" s="390"/>
      <c r="BZ130" s="390"/>
      <c r="CA130" s="390"/>
      <c r="CB130" s="394" t="b">
        <f t="shared" si="44"/>
        <v>1</v>
      </c>
      <c r="CC130" s="394" t="b">
        <f t="shared" si="45"/>
        <v>0</v>
      </c>
      <c r="CD130" s="376" t="b">
        <f t="shared" si="54"/>
        <v>1</v>
      </c>
      <c r="CE130" s="394" t="b">
        <f t="shared" si="50"/>
        <v>0</v>
      </c>
      <c r="CF130" s="394">
        <f t="shared" si="51"/>
        <v>2</v>
      </c>
      <c r="CG130" s="405">
        <f>'Forside og oppsummering'!$E$23</f>
        <v>0</v>
      </c>
      <c r="CH130" s="349" t="s">
        <v>219</v>
      </c>
      <c r="CI130" s="405" t="str">
        <f t="shared" si="46"/>
        <v>Alternative inntekter for innovasjonsprosjekt</v>
      </c>
      <c r="CJ130" s="405" t="str">
        <f t="shared" si="47"/>
        <v xml:space="preserve">P2.6 </v>
      </c>
      <c r="CK130" s="405">
        <f t="shared" si="48"/>
        <v>0</v>
      </c>
      <c r="CL130" s="403">
        <v>0</v>
      </c>
      <c r="CM130" s="403">
        <v>0</v>
      </c>
      <c r="CN130" s="403">
        <v>0</v>
      </c>
      <c r="CO130" s="403">
        <v>0</v>
      </c>
      <c r="CP130" s="403">
        <v>0</v>
      </c>
      <c r="CQ130" s="403">
        <v>0</v>
      </c>
      <c r="CR130" s="403">
        <v>0</v>
      </c>
      <c r="CS130" s="403">
        <v>0</v>
      </c>
      <c r="CT130" s="403">
        <f t="shared" si="42"/>
        <v>2</v>
      </c>
    </row>
    <row r="131" spans="5:98" x14ac:dyDescent="0.35">
      <c r="E131" s="317">
        <v>0</v>
      </c>
      <c r="F131" s="317">
        <v>0</v>
      </c>
      <c r="G131" s="317">
        <v>0</v>
      </c>
      <c r="H131" s="317">
        <v>0</v>
      </c>
      <c r="I131" s="312" t="b">
        <f>IF(H131='Kompetansetilskudd og BPA'!$E$12,4,IF(E131=0,IF(F131=0,IF(G131=0,FALSE,3),2),1))</f>
        <v>0</v>
      </c>
      <c r="J131" s="312" t="b">
        <f t="shared" si="40"/>
        <v>0</v>
      </c>
      <c r="K131" s="312" t="b">
        <f t="shared" si="41"/>
        <v>0</v>
      </c>
      <c r="R131" s="385"/>
      <c r="S131" s="385"/>
      <c r="T131" s="385"/>
      <c r="U131" s="385"/>
      <c r="V131" s="385"/>
      <c r="W131" s="385"/>
      <c r="X131" s="385"/>
      <c r="Y131" s="385"/>
      <c r="Z131" s="385"/>
      <c r="AA131" s="385"/>
      <c r="AC131" s="322" t="b">
        <f t="shared" si="52"/>
        <v>0</v>
      </c>
      <c r="AD131" s="322" t="str">
        <f t="shared" si="53"/>
        <v/>
      </c>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c r="BF131" s="385"/>
      <c r="BG131" s="385"/>
      <c r="BH131" s="385"/>
      <c r="BI131" s="385"/>
      <c r="BJ131" s="385"/>
      <c r="BK131" s="385"/>
      <c r="BL131" s="385"/>
      <c r="BM131" s="385"/>
      <c r="BN131" s="385"/>
      <c r="BO131" s="385"/>
      <c r="BQ131" s="390"/>
      <c r="BR131" s="390" t="str" cm="1">
        <f t="array" ref="BR131:BS140">'Prosjekt 2'!$H$53:$I$62</f>
        <v>P2.6a</v>
      </c>
      <c r="BS131" s="390" t="str">
        <v>Beløp fra egenfinansiering 
Beløp dere har fått innvilget eller har søkt om til innovasjonsprosjektet fra egen virksomhet.</v>
      </c>
      <c r="BT131" s="390"/>
      <c r="BU131" s="390"/>
      <c r="BV131" s="390"/>
      <c r="BW131" s="390"/>
      <c r="BX131" s="390"/>
      <c r="BY131" s="390"/>
      <c r="BZ131" s="390"/>
      <c r="CA131" s="390" cm="1">
        <f t="array" ref="CA131:CA140">'Prosjekt 2'!$K$53:$K$62</f>
        <v>0</v>
      </c>
      <c r="CB131" s="394" t="b">
        <f t="shared" si="44"/>
        <v>0</v>
      </c>
      <c r="CC131" s="394" t="b">
        <f t="shared" si="45"/>
        <v>0</v>
      </c>
      <c r="CD131" s="376" t="b">
        <f t="shared" si="54"/>
        <v>1</v>
      </c>
      <c r="CE131" s="394" t="b">
        <f t="shared" si="50"/>
        <v>0</v>
      </c>
      <c r="CF131" s="394">
        <f t="shared" si="51"/>
        <v>4</v>
      </c>
      <c r="CG131" s="405">
        <f>'Forside og oppsummering'!$E$23</f>
        <v>0</v>
      </c>
      <c r="CH131" s="349" t="s">
        <v>219</v>
      </c>
      <c r="CI131" s="405" t="str">
        <f t="shared" si="46"/>
        <v>Alternative inntekter for innovasjonsprosjekt</v>
      </c>
      <c r="CJ131" s="405" t="str">
        <f t="shared" si="47"/>
        <v>P2.6a</v>
      </c>
      <c r="CK131" s="405" t="str">
        <f t="shared" si="48"/>
        <v>Beløp fra egenfinansiering 
Beløp dere har fått innvilget eller har søkt om til innovasjonsprosjektet fra egen virksomhet.</v>
      </c>
      <c r="CL131" s="403">
        <v>0</v>
      </c>
      <c r="CM131" s="403">
        <v>0</v>
      </c>
      <c r="CN131" s="403">
        <v>0</v>
      </c>
      <c r="CO131" s="403">
        <v>0</v>
      </c>
      <c r="CP131" s="403">
        <v>0</v>
      </c>
      <c r="CQ131" s="403">
        <v>0</v>
      </c>
      <c r="CR131" s="403">
        <v>0</v>
      </c>
      <c r="CS131" s="403">
        <v>0</v>
      </c>
      <c r="CT131" s="403">
        <f t="shared" si="42"/>
        <v>4</v>
      </c>
    </row>
    <row r="132" spans="5:98" x14ac:dyDescent="0.35">
      <c r="E132" s="317">
        <v>0</v>
      </c>
      <c r="F132" s="317">
        <v>0</v>
      </c>
      <c r="G132" s="317">
        <v>0</v>
      </c>
      <c r="H132" s="317">
        <v>0</v>
      </c>
      <c r="I132" s="312" t="b">
        <f>IF(H132='Kompetansetilskudd og BPA'!$E$12,4,IF(E132=0,IF(F132=0,IF(G132=0,FALSE,3),2),1))</f>
        <v>0</v>
      </c>
      <c r="J132" s="312" t="b">
        <f t="shared" si="40"/>
        <v>0</v>
      </c>
      <c r="K132" s="312" t="b">
        <f t="shared" si="41"/>
        <v>0</v>
      </c>
      <c r="R132" s="385"/>
      <c r="S132" s="385"/>
      <c r="T132" s="385"/>
      <c r="U132" s="385"/>
      <c r="V132" s="385"/>
      <c r="W132" s="385"/>
      <c r="X132" s="385"/>
      <c r="Y132" s="385"/>
      <c r="Z132" s="385"/>
      <c r="AA132" s="385"/>
      <c r="AC132" s="322" t="b">
        <f t="shared" si="52"/>
        <v>0</v>
      </c>
      <c r="AD132" s="322" t="str">
        <f t="shared" si="53"/>
        <v/>
      </c>
      <c r="AE132" s="385"/>
      <c r="AF132" s="385"/>
      <c r="AG132" s="385"/>
      <c r="AH132" s="385"/>
      <c r="AI132" s="385"/>
      <c r="AJ132" s="385"/>
      <c r="AK132" s="385"/>
      <c r="AL132" s="385"/>
      <c r="AM132" s="385"/>
      <c r="AN132" s="385"/>
      <c r="AO132" s="385"/>
      <c r="AP132" s="385"/>
      <c r="AQ132" s="385"/>
      <c r="AR132" s="385"/>
      <c r="AS132" s="385"/>
      <c r="AT132" s="385"/>
      <c r="AU132" s="385"/>
      <c r="AV132" s="385"/>
      <c r="AW132" s="385"/>
      <c r="AX132" s="385"/>
      <c r="AY132" s="385"/>
      <c r="AZ132" s="385"/>
      <c r="BA132" s="385"/>
      <c r="BB132" s="385"/>
      <c r="BC132" s="385"/>
      <c r="BD132" s="385"/>
      <c r="BE132" s="385"/>
      <c r="BF132" s="385"/>
      <c r="BG132" s="385"/>
      <c r="BH132" s="385"/>
      <c r="BI132" s="385"/>
      <c r="BJ132" s="385"/>
      <c r="BK132" s="385"/>
      <c r="BL132" s="385"/>
      <c r="BM132" s="385"/>
      <c r="BN132" s="385"/>
      <c r="BO132" s="385"/>
      <c r="BQ132" s="390"/>
      <c r="BR132" s="390">
        <v>0</v>
      </c>
      <c r="BS132" s="390">
        <v>0</v>
      </c>
      <c r="BT132" s="390"/>
      <c r="BU132" s="390"/>
      <c r="BV132" s="390"/>
      <c r="BW132" s="390"/>
      <c r="BX132" s="390"/>
      <c r="BY132" s="390"/>
      <c r="BZ132" s="390"/>
      <c r="CA132" s="390">
        <v>0</v>
      </c>
      <c r="CB132" s="394" t="b">
        <f t="shared" si="44"/>
        <v>0</v>
      </c>
      <c r="CC132" s="394" t="b">
        <f t="shared" si="45"/>
        <v>1</v>
      </c>
      <c r="CD132" s="376" t="b">
        <f t="shared" si="54"/>
        <v>1</v>
      </c>
      <c r="CE132" s="394" t="b">
        <f t="shared" si="50"/>
        <v>0</v>
      </c>
      <c r="CF132" s="394">
        <f t="shared" si="51"/>
        <v>4</v>
      </c>
      <c r="CG132" s="405">
        <f>'Forside og oppsummering'!$E$23</f>
        <v>0</v>
      </c>
      <c r="CH132" s="349" t="s">
        <v>219</v>
      </c>
      <c r="CI132" s="405" t="str">
        <f t="shared" si="46"/>
        <v>Alternative inntekter for innovasjonsprosjekt</v>
      </c>
      <c r="CJ132" s="405">
        <f t="shared" si="47"/>
        <v>0</v>
      </c>
      <c r="CK132" s="405">
        <f t="shared" si="48"/>
        <v>0</v>
      </c>
      <c r="CL132" s="403">
        <v>0</v>
      </c>
      <c r="CM132" s="403">
        <v>0</v>
      </c>
      <c r="CN132" s="403">
        <v>0</v>
      </c>
      <c r="CO132" s="403">
        <v>0</v>
      </c>
      <c r="CP132" s="403">
        <v>0</v>
      </c>
      <c r="CQ132" s="403">
        <v>0</v>
      </c>
      <c r="CR132" s="403">
        <v>0</v>
      </c>
      <c r="CS132" s="403">
        <v>0</v>
      </c>
      <c r="CT132" s="403">
        <f t="shared" si="42"/>
        <v>4</v>
      </c>
    </row>
    <row r="133" spans="5:98" x14ac:dyDescent="0.35">
      <c r="E133" s="317">
        <v>0</v>
      </c>
      <c r="F133" s="317">
        <v>0</v>
      </c>
      <c r="G133" s="317">
        <v>0</v>
      </c>
      <c r="H133" s="317">
        <v>0</v>
      </c>
      <c r="I133" s="312" t="b">
        <f>IF(H133='Kompetansetilskudd og BPA'!$E$12,4,IF(E133=0,IF(F133=0,IF(G133=0,FALSE,3),2),1))</f>
        <v>0</v>
      </c>
      <c r="J133" s="312" t="b">
        <f t="shared" ref="J133:J150" si="55">IF(I133=1,E133,IF(I133=2,F133,IF(I133=3,G133,IF(I133=4,G133))))</f>
        <v>0</v>
      </c>
      <c r="K133" s="312" t="b">
        <f t="shared" ref="K133:K150" si="56">IF(I133=1,F133,IF(I133=2,G133,IF(I133=3,H133,IF(I133=4,H133))))</f>
        <v>0</v>
      </c>
      <c r="R133" s="385"/>
      <c r="S133" s="385"/>
      <c r="T133" s="385"/>
      <c r="U133" s="385"/>
      <c r="V133" s="385"/>
      <c r="W133" s="385"/>
      <c r="X133" s="385"/>
      <c r="Y133" s="385"/>
      <c r="Z133" s="385"/>
      <c r="AA133" s="385"/>
      <c r="AC133" s="322" t="b">
        <f t="shared" si="52"/>
        <v>0</v>
      </c>
      <c r="AD133" s="322" t="str">
        <f t="shared" si="53"/>
        <v/>
      </c>
      <c r="AE133" s="385"/>
      <c r="AF133" s="385"/>
      <c r="AG133" s="385"/>
      <c r="AH133" s="385"/>
      <c r="AI133" s="385"/>
      <c r="AJ133" s="385"/>
      <c r="AK133" s="385"/>
      <c r="AL133" s="385"/>
      <c r="AM133" s="385"/>
      <c r="AN133" s="385"/>
      <c r="AO133" s="385"/>
      <c r="AP133" s="385"/>
      <c r="AQ133" s="385"/>
      <c r="AR133" s="385"/>
      <c r="AS133" s="385"/>
      <c r="AT133" s="385"/>
      <c r="AU133" s="385"/>
      <c r="AV133" s="385"/>
      <c r="AW133" s="385"/>
      <c r="AX133" s="385"/>
      <c r="AY133" s="385"/>
      <c r="AZ133" s="385"/>
      <c r="BA133" s="385"/>
      <c r="BB133" s="385"/>
      <c r="BC133" s="385"/>
      <c r="BD133" s="385"/>
      <c r="BE133" s="385"/>
      <c r="BF133" s="385"/>
      <c r="BG133" s="385"/>
      <c r="BH133" s="385"/>
      <c r="BI133" s="385"/>
      <c r="BJ133" s="385"/>
      <c r="BK133" s="385"/>
      <c r="BL133" s="385"/>
      <c r="BM133" s="385"/>
      <c r="BN133" s="385"/>
      <c r="BO133" s="385"/>
      <c r="BQ133" s="390"/>
      <c r="BR133" s="390" t="str">
        <v>P2.6b</v>
      </c>
      <c r="BS133" s="390" t="str">
        <v>Beskriv med ord stillingsressurs eller frivillig innsats 
Innsats dere har fått innvilget eller har søkt om til innovasjonsprosjektet fra egen virksomhet</v>
      </c>
      <c r="BT133" s="390"/>
      <c r="BU133" s="390"/>
      <c r="BV133" s="390"/>
      <c r="BW133" s="390"/>
      <c r="BX133" s="390"/>
      <c r="BY133" s="390"/>
      <c r="BZ133" s="390"/>
      <c r="CA133" s="390">
        <v>0</v>
      </c>
      <c r="CB133" s="394" t="b">
        <f t="shared" si="44"/>
        <v>0</v>
      </c>
      <c r="CC133" s="394" t="b">
        <f t="shared" si="45"/>
        <v>0</v>
      </c>
      <c r="CD133" s="376" t="b">
        <f t="shared" si="54"/>
        <v>1</v>
      </c>
      <c r="CE133" s="394" t="b">
        <f t="shared" si="50"/>
        <v>0</v>
      </c>
      <c r="CF133" s="394">
        <f t="shared" si="51"/>
        <v>4</v>
      </c>
      <c r="CG133" s="405">
        <f>'Forside og oppsummering'!$E$23</f>
        <v>0</v>
      </c>
      <c r="CH133" s="349" t="s">
        <v>219</v>
      </c>
      <c r="CI133" s="405" t="str">
        <f t="shared" si="46"/>
        <v>Alternative inntekter for innovasjonsprosjekt</v>
      </c>
      <c r="CJ133" s="405" t="str">
        <f t="shared" si="47"/>
        <v>P2.6b</v>
      </c>
      <c r="CK133" s="405" t="str">
        <f t="shared" si="48"/>
        <v>Beskriv med ord stillingsressurs eller frivillig innsats 
Innsats dere har fått innvilget eller har søkt om til innovasjonsprosjektet fra egen virksomhet</v>
      </c>
      <c r="CL133" s="403">
        <v>0</v>
      </c>
      <c r="CM133" s="403">
        <v>0</v>
      </c>
      <c r="CN133" s="403">
        <v>0</v>
      </c>
      <c r="CO133" s="403">
        <v>0</v>
      </c>
      <c r="CP133" s="403">
        <v>0</v>
      </c>
      <c r="CQ133" s="403">
        <v>0</v>
      </c>
      <c r="CR133" s="403">
        <v>0</v>
      </c>
      <c r="CS133" s="403">
        <v>0</v>
      </c>
      <c r="CT133" s="403">
        <f t="shared" ref="CT133:CT196" si="57">CF133</f>
        <v>4</v>
      </c>
    </row>
    <row r="134" spans="5:98" x14ac:dyDescent="0.35">
      <c r="E134" s="317">
        <v>0</v>
      </c>
      <c r="F134" s="317">
        <v>0</v>
      </c>
      <c r="G134" s="317">
        <v>0</v>
      </c>
      <c r="H134" s="317">
        <v>0</v>
      </c>
      <c r="I134" s="312" t="b">
        <f>IF(H134='Kompetansetilskudd og BPA'!$E$12,4,IF(E134=0,IF(F134=0,IF(G134=0,FALSE,3),2),1))</f>
        <v>0</v>
      </c>
      <c r="J134" s="312" t="b">
        <f t="shared" si="55"/>
        <v>0</v>
      </c>
      <c r="K134" s="312" t="b">
        <f t="shared" si="56"/>
        <v>0</v>
      </c>
      <c r="R134" s="385"/>
      <c r="S134" s="385"/>
      <c r="T134" s="385"/>
      <c r="U134" s="385"/>
      <c r="V134" s="385"/>
      <c r="W134" s="385"/>
      <c r="X134" s="385"/>
      <c r="Y134" s="385"/>
      <c r="Z134" s="385"/>
      <c r="AA134" s="385"/>
      <c r="AC134" s="322" t="b">
        <f t="shared" si="52"/>
        <v>0</v>
      </c>
      <c r="AD134" s="322" t="str">
        <f t="shared" si="53"/>
        <v/>
      </c>
      <c r="AE134" s="385"/>
      <c r="AF134" s="385"/>
      <c r="AG134" s="385"/>
      <c r="AH134" s="385"/>
      <c r="AI134" s="385"/>
      <c r="AJ134" s="385"/>
      <c r="AK134" s="385"/>
      <c r="AL134" s="385"/>
      <c r="AM134" s="385"/>
      <c r="AN134" s="385"/>
      <c r="AO134" s="385"/>
      <c r="AP134" s="385"/>
      <c r="AQ134" s="385"/>
      <c r="AR134" s="385"/>
      <c r="AS134" s="385"/>
      <c r="AT134" s="385"/>
      <c r="AU134" s="385"/>
      <c r="AV134" s="385"/>
      <c r="AW134" s="385"/>
      <c r="AX134" s="385"/>
      <c r="AY134" s="385"/>
      <c r="AZ134" s="385"/>
      <c r="BA134" s="385"/>
      <c r="BB134" s="385"/>
      <c r="BC134" s="385"/>
      <c r="BD134" s="385"/>
      <c r="BE134" s="385"/>
      <c r="BF134" s="385"/>
      <c r="BG134" s="385"/>
      <c r="BH134" s="385"/>
      <c r="BI134" s="385"/>
      <c r="BJ134" s="385"/>
      <c r="BK134" s="385"/>
      <c r="BL134" s="385"/>
      <c r="BM134" s="385"/>
      <c r="BN134" s="385"/>
      <c r="BO134" s="385"/>
      <c r="BQ134" s="390"/>
      <c r="BR134" s="390">
        <v>0</v>
      </c>
      <c r="BS134" s="390">
        <v>0</v>
      </c>
      <c r="BT134" s="390"/>
      <c r="BU134" s="390"/>
      <c r="BV134" s="390"/>
      <c r="BW134" s="390"/>
      <c r="BX134" s="390"/>
      <c r="BY134" s="390"/>
      <c r="BZ134" s="390"/>
      <c r="CA134" s="390">
        <v>0</v>
      </c>
      <c r="CB134" s="394" t="b">
        <f t="shared" si="44"/>
        <v>0</v>
      </c>
      <c r="CC134" s="394" t="b">
        <f t="shared" si="45"/>
        <v>1</v>
      </c>
      <c r="CD134" s="376" t="b">
        <f t="shared" si="54"/>
        <v>1</v>
      </c>
      <c r="CE134" s="394" t="b">
        <f t="shared" si="50"/>
        <v>0</v>
      </c>
      <c r="CF134" s="394">
        <f t="shared" si="51"/>
        <v>4</v>
      </c>
      <c r="CG134" s="405">
        <f>'Forside og oppsummering'!$E$23</f>
        <v>0</v>
      </c>
      <c r="CH134" s="349" t="s">
        <v>219</v>
      </c>
      <c r="CI134" s="405" t="str">
        <f t="shared" si="46"/>
        <v>Alternative inntekter for innovasjonsprosjekt</v>
      </c>
      <c r="CJ134" s="405">
        <f t="shared" si="47"/>
        <v>0</v>
      </c>
      <c r="CK134" s="405">
        <f t="shared" si="48"/>
        <v>0</v>
      </c>
      <c r="CL134" s="403">
        <v>0</v>
      </c>
      <c r="CM134" s="403">
        <v>0</v>
      </c>
      <c r="CN134" s="403">
        <v>0</v>
      </c>
      <c r="CO134" s="403">
        <v>0</v>
      </c>
      <c r="CP134" s="403">
        <v>0</v>
      </c>
      <c r="CQ134" s="403">
        <v>0</v>
      </c>
      <c r="CR134" s="403">
        <v>0</v>
      </c>
      <c r="CS134" s="403">
        <v>0</v>
      </c>
      <c r="CT134" s="403">
        <f t="shared" si="57"/>
        <v>4</v>
      </c>
    </row>
    <row r="135" spans="5:98" x14ac:dyDescent="0.35">
      <c r="E135" s="317">
        <v>0</v>
      </c>
      <c r="F135" s="317">
        <v>0</v>
      </c>
      <c r="G135" s="317">
        <v>0</v>
      </c>
      <c r="H135" s="317">
        <v>0</v>
      </c>
      <c r="I135" s="312" t="b">
        <f>IF(H135='Kompetansetilskudd og BPA'!$E$12,4,IF(E135=0,IF(F135=0,IF(G135=0,FALSE,3),2),1))</f>
        <v>0</v>
      </c>
      <c r="J135" s="312" t="b">
        <f t="shared" si="55"/>
        <v>0</v>
      </c>
      <c r="K135" s="312" t="b">
        <f t="shared" si="56"/>
        <v>0</v>
      </c>
      <c r="R135" s="385"/>
      <c r="S135" s="385"/>
      <c r="T135" s="385"/>
      <c r="U135" s="385"/>
      <c r="V135" s="385"/>
      <c r="W135" s="385"/>
      <c r="X135" s="385"/>
      <c r="Y135" s="385"/>
      <c r="Z135" s="385"/>
      <c r="AA135" s="385"/>
      <c r="AC135" s="322" t="b">
        <f t="shared" si="52"/>
        <v>0</v>
      </c>
      <c r="AD135" s="322" t="str">
        <f t="shared" si="53"/>
        <v/>
      </c>
      <c r="AE135" s="385"/>
      <c r="AF135" s="385"/>
      <c r="AG135" s="385"/>
      <c r="AH135" s="385"/>
      <c r="AI135" s="385"/>
      <c r="AJ135" s="385"/>
      <c r="AK135" s="385"/>
      <c r="AL135" s="385"/>
      <c r="AM135" s="385"/>
      <c r="AN135" s="385"/>
      <c r="AO135" s="385"/>
      <c r="AP135" s="385"/>
      <c r="AQ135" s="385"/>
      <c r="AR135" s="385"/>
      <c r="AS135" s="385"/>
      <c r="AT135" s="385"/>
      <c r="AU135" s="385"/>
      <c r="AV135" s="385"/>
      <c r="AW135" s="385"/>
      <c r="AX135" s="385"/>
      <c r="AY135" s="385"/>
      <c r="AZ135" s="385"/>
      <c r="BA135" s="385"/>
      <c r="BB135" s="385"/>
      <c r="BC135" s="385"/>
      <c r="BD135" s="385"/>
      <c r="BE135" s="385"/>
      <c r="BF135" s="385"/>
      <c r="BG135" s="385"/>
      <c r="BH135" s="385"/>
      <c r="BI135" s="385"/>
      <c r="BJ135" s="385"/>
      <c r="BK135" s="385"/>
      <c r="BL135" s="385"/>
      <c r="BM135" s="385"/>
      <c r="BN135" s="385"/>
      <c r="BO135" s="385"/>
      <c r="BQ135" s="390"/>
      <c r="BR135" s="390">
        <v>0</v>
      </c>
      <c r="BS135" s="390">
        <v>0</v>
      </c>
      <c r="BT135" s="390"/>
      <c r="BU135" s="390"/>
      <c r="BV135" s="390"/>
      <c r="BW135" s="390"/>
      <c r="BX135" s="390"/>
      <c r="BY135" s="390"/>
      <c r="BZ135" s="390"/>
      <c r="CA135" s="390">
        <v>0</v>
      </c>
      <c r="CB135" s="394" t="b">
        <f t="shared" si="44"/>
        <v>0</v>
      </c>
      <c r="CC135" s="394" t="b">
        <f t="shared" si="45"/>
        <v>1</v>
      </c>
      <c r="CD135" s="376" t="b">
        <f t="shared" si="54"/>
        <v>1</v>
      </c>
      <c r="CE135" s="394" t="b">
        <f t="shared" si="50"/>
        <v>0</v>
      </c>
      <c r="CF135" s="394">
        <f t="shared" si="51"/>
        <v>4</v>
      </c>
      <c r="CG135" s="405">
        <f>'Forside og oppsummering'!$E$23</f>
        <v>0</v>
      </c>
      <c r="CH135" s="349" t="s">
        <v>219</v>
      </c>
      <c r="CI135" s="405" t="str">
        <f t="shared" si="46"/>
        <v>Alternative inntekter for innovasjonsprosjekt</v>
      </c>
      <c r="CJ135" s="405">
        <f t="shared" si="47"/>
        <v>0</v>
      </c>
      <c r="CK135" s="405">
        <f t="shared" si="48"/>
        <v>0</v>
      </c>
      <c r="CL135" s="403">
        <v>0</v>
      </c>
      <c r="CM135" s="403">
        <v>0</v>
      </c>
      <c r="CN135" s="403">
        <v>0</v>
      </c>
      <c r="CO135" s="403">
        <v>0</v>
      </c>
      <c r="CP135" s="403">
        <v>0</v>
      </c>
      <c r="CQ135" s="403">
        <v>0</v>
      </c>
      <c r="CR135" s="403">
        <v>0</v>
      </c>
      <c r="CS135" s="403">
        <v>0</v>
      </c>
      <c r="CT135" s="403">
        <f t="shared" si="57"/>
        <v>4</v>
      </c>
    </row>
    <row r="136" spans="5:98" x14ac:dyDescent="0.35">
      <c r="E136" s="317">
        <v>0</v>
      </c>
      <c r="F136" s="317">
        <v>0</v>
      </c>
      <c r="G136" s="317">
        <v>0</v>
      </c>
      <c r="H136" s="317">
        <v>0</v>
      </c>
      <c r="I136" s="312" t="b">
        <f>IF(H136='Kompetansetilskudd og BPA'!$E$12,4,IF(E136=0,IF(F136=0,IF(G136=0,FALSE,3),2),1))</f>
        <v>0</v>
      </c>
      <c r="J136" s="312" t="b">
        <f t="shared" si="55"/>
        <v>0</v>
      </c>
      <c r="K136" s="312" t="b">
        <f t="shared" si="56"/>
        <v>0</v>
      </c>
      <c r="R136" s="385"/>
      <c r="S136" s="385"/>
      <c r="T136" s="385"/>
      <c r="U136" s="385"/>
      <c r="V136" s="385"/>
      <c r="W136" s="385"/>
      <c r="X136" s="385"/>
      <c r="Y136" s="385"/>
      <c r="Z136" s="385"/>
      <c r="AA136" s="385"/>
      <c r="AC136" s="322" t="b">
        <f t="shared" si="52"/>
        <v>0</v>
      </c>
      <c r="AD136" s="322" t="str">
        <f t="shared" si="53"/>
        <v/>
      </c>
      <c r="AE136" s="385"/>
      <c r="AF136" s="385"/>
      <c r="AG136" s="385"/>
      <c r="AH136" s="385"/>
      <c r="AI136" s="385"/>
      <c r="AJ136" s="385"/>
      <c r="AK136" s="385"/>
      <c r="AL136" s="385"/>
      <c r="AM136" s="385"/>
      <c r="AN136" s="385"/>
      <c r="AO136" s="385"/>
      <c r="AP136" s="385"/>
      <c r="AQ136" s="385"/>
      <c r="AR136" s="385"/>
      <c r="AS136" s="385"/>
      <c r="AT136" s="385"/>
      <c r="AU136" s="385"/>
      <c r="AV136" s="385"/>
      <c r="AW136" s="385"/>
      <c r="AX136" s="385"/>
      <c r="AY136" s="385"/>
      <c r="AZ136" s="385"/>
      <c r="BA136" s="385"/>
      <c r="BB136" s="385"/>
      <c r="BC136" s="385"/>
      <c r="BD136" s="385"/>
      <c r="BE136" s="385"/>
      <c r="BF136" s="385"/>
      <c r="BG136" s="385"/>
      <c r="BH136" s="385"/>
      <c r="BI136" s="385"/>
      <c r="BJ136" s="385"/>
      <c r="BK136" s="385"/>
      <c r="BL136" s="385"/>
      <c r="BM136" s="385"/>
      <c r="BN136" s="385"/>
      <c r="BO136" s="385"/>
      <c r="BQ136" s="390"/>
      <c r="BR136" s="390">
        <v>0</v>
      </c>
      <c r="BS136" s="390">
        <v>0</v>
      </c>
      <c r="BT136" s="390"/>
      <c r="BU136" s="390"/>
      <c r="BV136" s="390"/>
      <c r="BW136" s="390"/>
      <c r="BX136" s="390"/>
      <c r="BY136" s="390"/>
      <c r="BZ136" s="390"/>
      <c r="CA136" s="390">
        <v>0</v>
      </c>
      <c r="CB136" s="394" t="b">
        <f t="shared" si="44"/>
        <v>0</v>
      </c>
      <c r="CC136" s="394" t="b">
        <f t="shared" si="45"/>
        <v>1</v>
      </c>
      <c r="CD136" s="376" t="b">
        <f t="shared" si="54"/>
        <v>1</v>
      </c>
      <c r="CE136" s="394" t="b">
        <f t="shared" si="50"/>
        <v>0</v>
      </c>
      <c r="CF136" s="394">
        <f t="shared" si="51"/>
        <v>4</v>
      </c>
      <c r="CG136" s="405">
        <f>'Forside og oppsummering'!$E$23</f>
        <v>0</v>
      </c>
      <c r="CH136" s="349" t="s">
        <v>219</v>
      </c>
      <c r="CI136" s="405" t="str">
        <f t="shared" si="46"/>
        <v>Alternative inntekter for innovasjonsprosjekt</v>
      </c>
      <c r="CJ136" s="405">
        <f t="shared" si="47"/>
        <v>0</v>
      </c>
      <c r="CK136" s="405">
        <f t="shared" si="48"/>
        <v>0</v>
      </c>
      <c r="CL136" s="403">
        <v>0</v>
      </c>
      <c r="CM136" s="403">
        <v>0</v>
      </c>
      <c r="CN136" s="403">
        <v>0</v>
      </c>
      <c r="CO136" s="403">
        <v>0</v>
      </c>
      <c r="CP136" s="403">
        <v>0</v>
      </c>
      <c r="CQ136" s="403">
        <v>0</v>
      </c>
      <c r="CR136" s="403">
        <v>0</v>
      </c>
      <c r="CS136" s="403">
        <v>0</v>
      </c>
      <c r="CT136" s="403">
        <f t="shared" si="57"/>
        <v>4</v>
      </c>
    </row>
    <row r="137" spans="5:98" x14ac:dyDescent="0.35">
      <c r="E137" s="317">
        <v>0</v>
      </c>
      <c r="F137" s="317">
        <v>0</v>
      </c>
      <c r="G137" s="317">
        <v>0</v>
      </c>
      <c r="H137" s="317">
        <v>0</v>
      </c>
      <c r="I137" s="312" t="b">
        <f>IF(H137='Kompetansetilskudd og BPA'!$E$12,4,IF(E137=0,IF(F137=0,IF(G137=0,FALSE,3),2),1))</f>
        <v>0</v>
      </c>
      <c r="J137" s="312" t="b">
        <f t="shared" si="55"/>
        <v>0</v>
      </c>
      <c r="K137" s="312" t="b">
        <f t="shared" si="56"/>
        <v>0</v>
      </c>
      <c r="R137" s="385"/>
      <c r="S137" s="385"/>
      <c r="T137" s="385"/>
      <c r="U137" s="385"/>
      <c r="V137" s="385"/>
      <c r="W137" s="385"/>
      <c r="X137" s="385"/>
      <c r="Y137" s="385"/>
      <c r="Z137" s="385"/>
      <c r="AA137" s="385"/>
      <c r="AC137" s="322" t="b">
        <f t="shared" si="52"/>
        <v>0</v>
      </c>
      <c r="AD137" s="322" t="str">
        <f t="shared" si="53"/>
        <v/>
      </c>
      <c r="AE137" s="385"/>
      <c r="AF137" s="385"/>
      <c r="AG137" s="385"/>
      <c r="AH137" s="385"/>
      <c r="AI137" s="385"/>
      <c r="AJ137" s="385"/>
      <c r="AK137" s="385"/>
      <c r="AL137" s="385"/>
      <c r="AM137" s="385"/>
      <c r="AN137" s="385"/>
      <c r="AO137" s="385"/>
      <c r="AP137" s="385"/>
      <c r="AQ137" s="385"/>
      <c r="AR137" s="385"/>
      <c r="AS137" s="385"/>
      <c r="AT137" s="385"/>
      <c r="AU137" s="385"/>
      <c r="AV137" s="385"/>
      <c r="AW137" s="385"/>
      <c r="AX137" s="385"/>
      <c r="AY137" s="385"/>
      <c r="AZ137" s="385"/>
      <c r="BA137" s="385"/>
      <c r="BB137" s="385"/>
      <c r="BC137" s="385"/>
      <c r="BD137" s="385"/>
      <c r="BE137" s="385"/>
      <c r="BF137" s="385"/>
      <c r="BG137" s="385"/>
      <c r="BH137" s="385"/>
      <c r="BI137" s="385"/>
      <c r="BJ137" s="385"/>
      <c r="BK137" s="385"/>
      <c r="BL137" s="385"/>
      <c r="BM137" s="385"/>
      <c r="BN137" s="385"/>
      <c r="BO137" s="385"/>
      <c r="BQ137" s="390"/>
      <c r="BR137" s="390" t="str">
        <v>Inntekter fra andre kilder (Hvis aktuelt)</v>
      </c>
      <c r="BS137" s="390">
        <v>0</v>
      </c>
      <c r="BT137" s="390"/>
      <c r="BU137" s="390"/>
      <c r="BV137" s="390"/>
      <c r="BW137" s="390"/>
      <c r="BX137" s="390"/>
      <c r="BY137" s="390"/>
      <c r="BZ137" s="390"/>
      <c r="CA137" s="390">
        <v>0</v>
      </c>
      <c r="CB137" s="394" t="b">
        <f t="shared" si="44"/>
        <v>0</v>
      </c>
      <c r="CC137" s="394" t="b">
        <f t="shared" si="45"/>
        <v>1</v>
      </c>
      <c r="CD137" s="376" t="b">
        <f t="shared" si="54"/>
        <v>1</v>
      </c>
      <c r="CE137" s="394" t="b">
        <f t="shared" si="50"/>
        <v>0</v>
      </c>
      <c r="CF137" s="394">
        <f t="shared" si="51"/>
        <v>4</v>
      </c>
      <c r="CG137" s="405">
        <f>'Forside og oppsummering'!$E$23</f>
        <v>0</v>
      </c>
      <c r="CH137" s="349" t="s">
        <v>219</v>
      </c>
      <c r="CI137" s="405" t="str">
        <f t="shared" si="46"/>
        <v>Alternative inntekter for innovasjonsprosjekt</v>
      </c>
      <c r="CJ137" s="405" t="str">
        <f t="shared" si="47"/>
        <v>Inntekter fra andre kilder (Hvis aktuelt)</v>
      </c>
      <c r="CK137" s="405">
        <f t="shared" si="48"/>
        <v>0</v>
      </c>
      <c r="CL137" s="403">
        <v>0</v>
      </c>
      <c r="CM137" s="403">
        <v>0</v>
      </c>
      <c r="CN137" s="403">
        <v>0</v>
      </c>
      <c r="CO137" s="403">
        <v>0</v>
      </c>
      <c r="CP137" s="403">
        <v>0</v>
      </c>
      <c r="CQ137" s="403">
        <v>0</v>
      </c>
      <c r="CR137" s="403">
        <v>0</v>
      </c>
      <c r="CS137" s="403">
        <v>0</v>
      </c>
      <c r="CT137" s="403">
        <f t="shared" si="57"/>
        <v>4</v>
      </c>
    </row>
    <row r="138" spans="5:98" x14ac:dyDescent="0.35">
      <c r="E138" s="317">
        <v>0</v>
      </c>
      <c r="F138" s="317">
        <v>0</v>
      </c>
      <c r="G138" s="317">
        <v>0</v>
      </c>
      <c r="H138" s="317">
        <v>0</v>
      </c>
      <c r="I138" s="312" t="b">
        <f>IF(H138='Kompetansetilskudd og BPA'!$E$12,4,IF(E138=0,IF(F138=0,IF(G138=0,FALSE,3),2),1))</f>
        <v>0</v>
      </c>
      <c r="J138" s="312" t="b">
        <f t="shared" si="55"/>
        <v>0</v>
      </c>
      <c r="K138" s="312" t="b">
        <f t="shared" si="56"/>
        <v>0</v>
      </c>
      <c r="R138" s="385"/>
      <c r="S138" s="385"/>
      <c r="T138" s="385"/>
      <c r="U138" s="385"/>
      <c r="V138" s="385"/>
      <c r="W138" s="385"/>
      <c r="X138" s="385"/>
      <c r="Y138" s="385"/>
      <c r="Z138" s="385"/>
      <c r="AA138" s="385"/>
      <c r="AC138" s="322" t="b">
        <f t="shared" si="52"/>
        <v>0</v>
      </c>
      <c r="AD138" s="322" t="str">
        <f t="shared" si="53"/>
        <v/>
      </c>
      <c r="AE138" s="385"/>
      <c r="AF138" s="385"/>
      <c r="AG138" s="385"/>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385"/>
      <c r="BO138" s="385"/>
      <c r="BQ138" s="390"/>
      <c r="BR138" s="390" t="str">
        <v>P2.6c</v>
      </c>
      <c r="BS138" s="390" t="str">
        <v>Bekreftet beløp fra andre inntektskilder</v>
      </c>
      <c r="BT138" s="390"/>
      <c r="BU138" s="390"/>
      <c r="BV138" s="390"/>
      <c r="BW138" s="390"/>
      <c r="BX138" s="390"/>
      <c r="BY138" s="390"/>
      <c r="BZ138" s="390"/>
      <c r="CA138" s="390">
        <v>0</v>
      </c>
      <c r="CB138" s="394" t="b">
        <f t="shared" ref="CB138:CB201" si="58">BQ138&gt;""</f>
        <v>0</v>
      </c>
      <c r="CC138" s="394" t="b">
        <f t="shared" ref="CC138:CC201" si="59">AND(BQ138=0,OR(BR138=0,BS138=0))</f>
        <v>0</v>
      </c>
      <c r="CD138" s="376" t="b">
        <f t="shared" si="54"/>
        <v>1</v>
      </c>
      <c r="CE138" s="394" t="b">
        <f t="shared" si="50"/>
        <v>0</v>
      </c>
      <c r="CF138" s="394">
        <f t="shared" si="51"/>
        <v>4</v>
      </c>
      <c r="CG138" s="405">
        <f>'Forside og oppsummering'!$E$23</f>
        <v>0</v>
      </c>
      <c r="CH138" s="349" t="s">
        <v>219</v>
      </c>
      <c r="CI138" s="405" t="str">
        <f t="shared" ref="CI138:CI201" si="60">IF(CF138=1,"",IF(CF138=2,BR138,CI137))</f>
        <v>Alternative inntekter for innovasjonsprosjekt</v>
      </c>
      <c r="CJ138" s="405" t="str">
        <f t="shared" ref="CJ138:CJ201" si="61">IF(CF138&lt;3,BQ138,IF(AND(BR138=0,CE138),_xlfn.CONCAT(LEFT(BR137,LEN(BR137)-1),CHAR(CODE(RIGHT(BR137,1))+1)),BR138))</f>
        <v>P2.6c</v>
      </c>
      <c r="CK138" s="405" t="str">
        <f t="shared" ref="CK138:CK201" si="62">BS138</f>
        <v>Bekreftet beløp fra andre inntektskilder</v>
      </c>
      <c r="CL138" s="403">
        <v>0</v>
      </c>
      <c r="CM138" s="403">
        <v>0</v>
      </c>
      <c r="CN138" s="403">
        <v>0</v>
      </c>
      <c r="CO138" s="403">
        <v>0</v>
      </c>
      <c r="CP138" s="403">
        <v>0</v>
      </c>
      <c r="CQ138" s="403">
        <v>0</v>
      </c>
      <c r="CR138" s="403">
        <v>0</v>
      </c>
      <c r="CS138" s="403">
        <v>0</v>
      </c>
      <c r="CT138" s="403">
        <f t="shared" si="57"/>
        <v>4</v>
      </c>
    </row>
    <row r="139" spans="5:98" x14ac:dyDescent="0.35">
      <c r="E139" s="317">
        <v>0</v>
      </c>
      <c r="F139" s="317">
        <v>0</v>
      </c>
      <c r="G139" s="317">
        <v>0</v>
      </c>
      <c r="H139" s="317">
        <v>0</v>
      </c>
      <c r="I139" s="312" t="b">
        <f>IF(H139='Kompetansetilskudd og BPA'!$E$12,4,IF(E139=0,IF(F139=0,IF(G139=0,FALSE,3),2),1))</f>
        <v>0</v>
      </c>
      <c r="J139" s="312" t="b">
        <f t="shared" si="55"/>
        <v>0</v>
      </c>
      <c r="K139" s="312" t="b">
        <f t="shared" si="56"/>
        <v>0</v>
      </c>
      <c r="R139" s="385"/>
      <c r="S139" s="385"/>
      <c r="T139" s="385"/>
      <c r="U139" s="385"/>
      <c r="V139" s="385"/>
      <c r="W139" s="385"/>
      <c r="X139" s="385"/>
      <c r="Y139" s="385"/>
      <c r="Z139" s="385"/>
      <c r="AA139" s="385"/>
      <c r="AC139" s="322" t="b">
        <f t="shared" si="52"/>
        <v>0</v>
      </c>
      <c r="AD139" s="322" t="str">
        <f t="shared" si="53"/>
        <v/>
      </c>
      <c r="AE139" s="385"/>
      <c r="AF139" s="385"/>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385"/>
      <c r="BO139" s="385"/>
      <c r="BQ139" s="390"/>
      <c r="BR139" s="390" t="str">
        <v>P2.6d</v>
      </c>
      <c r="BS139" s="390" t="str">
        <v>Beløp dere har søkt om fra andre inntektskilder (Der det er uavklart hvorvidt søknaden blir innvilget eller avslått)</v>
      </c>
      <c r="BT139" s="390"/>
      <c r="BU139" s="390"/>
      <c r="BV139" s="390"/>
      <c r="BW139" s="390"/>
      <c r="BX139" s="390"/>
      <c r="BY139" s="390"/>
      <c r="BZ139" s="390"/>
      <c r="CA139" s="390">
        <v>0</v>
      </c>
      <c r="CB139" s="394" t="b">
        <f t="shared" si="58"/>
        <v>0</v>
      </c>
      <c r="CC139" s="394" t="b">
        <f t="shared" si="59"/>
        <v>0</v>
      </c>
      <c r="CD139" s="376" t="b">
        <f t="shared" si="54"/>
        <v>1</v>
      </c>
      <c r="CE139" s="394" t="b">
        <f t="shared" si="50"/>
        <v>0</v>
      </c>
      <c r="CF139" s="394">
        <f t="shared" si="51"/>
        <v>4</v>
      </c>
      <c r="CG139" s="405">
        <f>'Forside og oppsummering'!$E$23</f>
        <v>0</v>
      </c>
      <c r="CH139" s="349" t="s">
        <v>219</v>
      </c>
      <c r="CI139" s="405" t="str">
        <f t="shared" si="60"/>
        <v>Alternative inntekter for innovasjonsprosjekt</v>
      </c>
      <c r="CJ139" s="405" t="str">
        <f t="shared" si="61"/>
        <v>P2.6d</v>
      </c>
      <c r="CK139" s="405" t="str">
        <f t="shared" si="62"/>
        <v>Beløp dere har søkt om fra andre inntektskilder (Der det er uavklart hvorvidt søknaden blir innvilget eller avslått)</v>
      </c>
      <c r="CL139" s="403">
        <v>0</v>
      </c>
      <c r="CM139" s="403">
        <v>0</v>
      </c>
      <c r="CN139" s="403">
        <v>0</v>
      </c>
      <c r="CO139" s="403">
        <v>0</v>
      </c>
      <c r="CP139" s="403">
        <v>0</v>
      </c>
      <c r="CQ139" s="403">
        <v>0</v>
      </c>
      <c r="CR139" s="403">
        <v>0</v>
      </c>
      <c r="CS139" s="403">
        <v>0</v>
      </c>
      <c r="CT139" s="403">
        <f t="shared" si="57"/>
        <v>4</v>
      </c>
    </row>
    <row r="140" spans="5:98" x14ac:dyDescent="0.35">
      <c r="E140" s="317">
        <v>0</v>
      </c>
      <c r="F140" s="317">
        <v>0</v>
      </c>
      <c r="G140" s="317">
        <v>0</v>
      </c>
      <c r="H140" s="317">
        <v>0</v>
      </c>
      <c r="I140" s="312" t="b">
        <f>IF(H140='Kompetansetilskudd og BPA'!$E$12,4,IF(E140=0,IF(F140=0,IF(G140=0,FALSE,3),2),1))</f>
        <v>0</v>
      </c>
      <c r="J140" s="312" t="b">
        <f t="shared" si="55"/>
        <v>0</v>
      </c>
      <c r="K140" s="312" t="b">
        <f t="shared" si="56"/>
        <v>0</v>
      </c>
      <c r="R140" s="385"/>
      <c r="S140" s="385"/>
      <c r="T140" s="385"/>
      <c r="U140" s="385"/>
      <c r="V140" s="385"/>
      <c r="W140" s="385"/>
      <c r="X140" s="385"/>
      <c r="Y140" s="385"/>
      <c r="Z140" s="385"/>
      <c r="AA140" s="385"/>
      <c r="AC140" s="322" t="b">
        <f t="shared" si="52"/>
        <v>0</v>
      </c>
      <c r="AD140" s="322" t="str">
        <f t="shared" si="53"/>
        <v/>
      </c>
      <c r="AE140" s="385"/>
      <c r="AF140" s="385"/>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385"/>
      <c r="BO140" s="385"/>
      <c r="BQ140" s="390"/>
      <c r="BR140" s="390" t="str">
        <v>P2.6e</v>
      </c>
      <c r="BS140" s="390" t="str">
        <v>Beskriv kort med ord hvor dere har søkt om finansiering og beskriv finansieringen.</v>
      </c>
      <c r="BT140" s="390"/>
      <c r="BU140" s="390"/>
      <c r="BV140" s="390"/>
      <c r="BW140" s="390"/>
      <c r="BX140" s="390"/>
      <c r="BY140" s="390"/>
      <c r="BZ140" s="390"/>
      <c r="CA140" s="390">
        <v>0</v>
      </c>
      <c r="CB140" s="394" t="b">
        <f t="shared" si="58"/>
        <v>0</v>
      </c>
      <c r="CC140" s="394" t="b">
        <f t="shared" si="59"/>
        <v>0</v>
      </c>
      <c r="CD140" s="376" t="b">
        <f t="shared" ref="CD140:CD145" si="63">$CD$75</f>
        <v>1</v>
      </c>
      <c r="CE140" s="394" t="b">
        <f t="shared" si="50"/>
        <v>0</v>
      </c>
      <c r="CF140" s="394">
        <f t="shared" si="51"/>
        <v>4</v>
      </c>
      <c r="CG140" s="405">
        <f>'Forside og oppsummering'!$E$23</f>
        <v>0</v>
      </c>
      <c r="CH140" s="349" t="s">
        <v>219</v>
      </c>
      <c r="CI140" s="405" t="str">
        <f t="shared" si="60"/>
        <v>Alternative inntekter for innovasjonsprosjekt</v>
      </c>
      <c r="CJ140" s="405" t="str">
        <f t="shared" si="61"/>
        <v>P2.6e</v>
      </c>
      <c r="CK140" s="405" t="str">
        <f t="shared" si="62"/>
        <v>Beskriv kort med ord hvor dere har søkt om finansiering og beskriv finansieringen.</v>
      </c>
      <c r="CL140" s="403">
        <v>0</v>
      </c>
      <c r="CM140" s="403">
        <v>0</v>
      </c>
      <c r="CN140" s="403">
        <v>0</v>
      </c>
      <c r="CO140" s="403">
        <v>0</v>
      </c>
      <c r="CP140" s="403">
        <v>0</v>
      </c>
      <c r="CQ140" s="403">
        <v>0</v>
      </c>
      <c r="CR140" s="403">
        <v>0</v>
      </c>
      <c r="CS140" s="403">
        <v>0</v>
      </c>
      <c r="CT140" s="403">
        <f t="shared" si="57"/>
        <v>4</v>
      </c>
    </row>
    <row r="141" spans="5:98" x14ac:dyDescent="0.35">
      <c r="E141" s="317">
        <v>0</v>
      </c>
      <c r="F141" s="317">
        <v>0</v>
      </c>
      <c r="G141" s="317">
        <v>0</v>
      </c>
      <c r="H141" s="317">
        <v>0</v>
      </c>
      <c r="I141" s="312" t="b">
        <f>IF(H141='Kompetansetilskudd og BPA'!$E$12,4,IF(E141=0,IF(F141=0,IF(G141=0,FALSE,3),2),1))</f>
        <v>0</v>
      </c>
      <c r="J141" s="312" t="b">
        <f t="shared" si="55"/>
        <v>0</v>
      </c>
      <c r="K141" s="312" t="b">
        <f t="shared" si="56"/>
        <v>0</v>
      </c>
      <c r="R141" s="385"/>
      <c r="S141" s="385"/>
      <c r="T141" s="385"/>
      <c r="U141" s="385"/>
      <c r="V141" s="385"/>
      <c r="W141" s="385"/>
      <c r="X141" s="385"/>
      <c r="Y141" s="385"/>
      <c r="Z141" s="385"/>
      <c r="AA141" s="385"/>
      <c r="AC141" s="322" t="b">
        <f t="shared" si="52"/>
        <v>0</v>
      </c>
      <c r="AD141" s="322" t="str">
        <f t="shared" si="53"/>
        <v/>
      </c>
      <c r="AE141" s="385"/>
      <c r="AF141" s="385"/>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385"/>
      <c r="BO141" s="385"/>
      <c r="CB141" s="394" t="b">
        <f t="shared" si="58"/>
        <v>0</v>
      </c>
      <c r="CC141" s="394" t="b">
        <f t="shared" si="59"/>
        <v>1</v>
      </c>
      <c r="CD141" s="376" t="b">
        <f t="shared" si="63"/>
        <v>1</v>
      </c>
      <c r="CE141" s="394" t="b">
        <f t="shared" si="50"/>
        <v>0</v>
      </c>
      <c r="CF141" s="394">
        <f t="shared" si="51"/>
        <v>5</v>
      </c>
      <c r="CG141" s="405">
        <f>'Forside og oppsummering'!$E$23</f>
        <v>0</v>
      </c>
      <c r="CH141" s="349" t="s">
        <v>219</v>
      </c>
      <c r="CI141" s="405" t="str">
        <f t="shared" si="60"/>
        <v>Alternative inntekter for innovasjonsprosjekt</v>
      </c>
      <c r="CJ141" s="405">
        <f t="shared" si="61"/>
        <v>0</v>
      </c>
      <c r="CK141" s="405">
        <f t="shared" si="62"/>
        <v>0</v>
      </c>
      <c r="CL141" s="403">
        <v>0</v>
      </c>
      <c r="CM141" s="403">
        <v>0</v>
      </c>
      <c r="CN141" s="403">
        <v>0</v>
      </c>
      <c r="CO141" s="403">
        <v>0</v>
      </c>
      <c r="CP141" s="403">
        <v>0</v>
      </c>
      <c r="CQ141" s="403">
        <v>0</v>
      </c>
      <c r="CR141" s="403">
        <v>0</v>
      </c>
      <c r="CS141" s="403">
        <v>0</v>
      </c>
      <c r="CT141" s="403">
        <f t="shared" si="57"/>
        <v>5</v>
      </c>
    </row>
    <row r="142" spans="5:98" x14ac:dyDescent="0.35">
      <c r="E142" s="317">
        <v>0</v>
      </c>
      <c r="F142" s="317">
        <v>0</v>
      </c>
      <c r="G142" s="317">
        <v>0</v>
      </c>
      <c r="H142" s="317">
        <v>0</v>
      </c>
      <c r="I142" s="312" t="b">
        <f>IF(H142='Kompetansetilskudd og BPA'!$E$12,4,IF(E142=0,IF(F142=0,IF(G142=0,FALSE,3),2),1))</f>
        <v>0</v>
      </c>
      <c r="J142" s="312" t="b">
        <f t="shared" si="55"/>
        <v>0</v>
      </c>
      <c r="K142" s="312" t="b">
        <f t="shared" si="56"/>
        <v>0</v>
      </c>
      <c r="R142" s="385"/>
      <c r="S142" s="385"/>
      <c r="T142" s="385"/>
      <c r="U142" s="385"/>
      <c r="V142" s="385"/>
      <c r="W142" s="385"/>
      <c r="X142" s="385"/>
      <c r="Y142" s="385"/>
      <c r="Z142" s="385"/>
      <c r="AA142" s="385"/>
      <c r="AC142" s="322" t="b">
        <f t="shared" si="52"/>
        <v>0</v>
      </c>
      <c r="AD142" s="322" t="str">
        <f t="shared" si="53"/>
        <v/>
      </c>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Q142" s="404" t="str">
        <f>'Prosjekt 2'!$C$67</f>
        <v>P2.7</v>
      </c>
      <c r="BR142" s="404" t="str">
        <f>'Prosjekt 2'!$D$67</f>
        <v>Budsjett for innovasjonsprosjekt 2</v>
      </c>
      <c r="BS142" s="404"/>
      <c r="BT142" s="404"/>
      <c r="BU142" s="404"/>
      <c r="BV142" s="404"/>
      <c r="BW142" s="404"/>
      <c r="BX142" s="404"/>
      <c r="BY142" s="404"/>
      <c r="BZ142" s="404"/>
      <c r="CA142" s="404"/>
      <c r="CB142" s="394" t="b">
        <f t="shared" si="58"/>
        <v>1</v>
      </c>
      <c r="CC142" s="394" t="b">
        <f t="shared" si="59"/>
        <v>0</v>
      </c>
      <c r="CD142" s="376" t="b">
        <f t="shared" si="63"/>
        <v>1</v>
      </c>
      <c r="CE142" s="394" t="b">
        <f t="shared" si="50"/>
        <v>0</v>
      </c>
      <c r="CF142" s="394">
        <f t="shared" si="51"/>
        <v>2</v>
      </c>
      <c r="CG142" s="405">
        <f>'Forside og oppsummering'!$E$23</f>
        <v>0</v>
      </c>
      <c r="CH142" s="349" t="s">
        <v>219</v>
      </c>
      <c r="CI142" s="405" t="str">
        <f t="shared" si="60"/>
        <v>Budsjett for innovasjonsprosjekt 2</v>
      </c>
      <c r="CJ142" s="405" t="str">
        <f t="shared" si="61"/>
        <v>P2.7</v>
      </c>
      <c r="CK142" s="405">
        <f t="shared" si="62"/>
        <v>0</v>
      </c>
      <c r="CL142" s="403">
        <v>0</v>
      </c>
      <c r="CM142" s="403">
        <v>0</v>
      </c>
      <c r="CN142" s="403">
        <v>0</v>
      </c>
      <c r="CO142" s="403">
        <v>0</v>
      </c>
      <c r="CP142" s="403">
        <v>0</v>
      </c>
      <c r="CQ142" s="403">
        <v>0</v>
      </c>
      <c r="CR142" s="403">
        <v>0</v>
      </c>
      <c r="CS142" s="403">
        <v>0</v>
      </c>
      <c r="CT142" s="403">
        <f t="shared" si="57"/>
        <v>2</v>
      </c>
    </row>
    <row r="143" spans="5:98" x14ac:dyDescent="0.35">
      <c r="E143" s="317">
        <v>0</v>
      </c>
      <c r="F143" s="317">
        <v>0</v>
      </c>
      <c r="G143" s="317">
        <v>0</v>
      </c>
      <c r="H143" s="317">
        <v>0</v>
      </c>
      <c r="I143" s="312" t="b">
        <f>IF(H143='Kompetansetilskudd og BPA'!$E$12,4,IF(E143=0,IF(F143=0,IF(G143=0,FALSE,3),2),1))</f>
        <v>0</v>
      </c>
      <c r="J143" s="312" t="b">
        <f t="shared" si="55"/>
        <v>0</v>
      </c>
      <c r="K143" s="312" t="b">
        <f t="shared" si="56"/>
        <v>0</v>
      </c>
      <c r="R143" s="385"/>
      <c r="S143" s="385"/>
      <c r="T143" s="385"/>
      <c r="U143" s="385"/>
      <c r="V143" s="385"/>
      <c r="W143" s="385"/>
      <c r="X143" s="385"/>
      <c r="Y143" s="385"/>
      <c r="Z143" s="385"/>
      <c r="AA143" s="385"/>
      <c r="AC143" s="322" t="b">
        <f t="shared" si="52"/>
        <v>0</v>
      </c>
      <c r="AD143" s="322" t="str">
        <f t="shared" si="53"/>
        <v/>
      </c>
      <c r="AE143" s="385"/>
      <c r="AF143" s="385"/>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5"/>
      <c r="BH143" s="385"/>
      <c r="BI143" s="385"/>
      <c r="BJ143" s="385"/>
      <c r="BK143" s="385"/>
      <c r="BL143" s="385"/>
      <c r="BM143" s="385"/>
      <c r="BN143" s="385"/>
      <c r="BO143" s="385"/>
      <c r="BQ143" s="404"/>
      <c r="BR143" s="404" t="str">
        <f>_xlfn.CONCAT(BQ142,"a")</f>
        <v>P2.7a</v>
      </c>
      <c r="BS143" s="404" t="str" cm="1">
        <f t="array" ref="BS143:BS144">TRANSPOSE('Prosjekt 2'!$G$71:$H$71)</f>
        <v>Kostnader</v>
      </c>
      <c r="BT143" s="404"/>
      <c r="BU143" s="404"/>
      <c r="BV143" s="404"/>
      <c r="BW143" s="404"/>
      <c r="BX143" s="404"/>
      <c r="BY143" s="404"/>
      <c r="BZ143" s="404"/>
      <c r="CA143" s="404">
        <f>'Prosjekt 2'!$G$73</f>
        <v>0</v>
      </c>
      <c r="CB143" s="394" t="b">
        <f t="shared" si="58"/>
        <v>0</v>
      </c>
      <c r="CC143" s="394" t="b">
        <f t="shared" si="59"/>
        <v>0</v>
      </c>
      <c r="CD143" s="376" t="b">
        <f t="shared" si="63"/>
        <v>1</v>
      </c>
      <c r="CE143" s="394" t="b">
        <f t="shared" ref="CE143:CE206" si="64">IF(CD143,FALSE,NOT(AND(CC143,CB144=FALSE)))</f>
        <v>0</v>
      </c>
      <c r="CF143" s="394">
        <f t="shared" ref="CF143:CF206" si="65">IF(LEN(BQ143)=3,1,IF(CB144,5,IF(CB143,2,IF(BS143="Søknad",3,4))))</f>
        <v>4</v>
      </c>
      <c r="CG143" s="405">
        <f>'Forside og oppsummering'!$E$23</f>
        <v>0</v>
      </c>
      <c r="CH143" s="349" t="s">
        <v>219</v>
      </c>
      <c r="CI143" s="405" t="str">
        <f t="shared" si="60"/>
        <v>Budsjett for innovasjonsprosjekt 2</v>
      </c>
      <c r="CJ143" s="405" t="str">
        <f t="shared" si="61"/>
        <v>P2.7a</v>
      </c>
      <c r="CK143" s="405" t="str">
        <f t="shared" si="62"/>
        <v>Kostnader</v>
      </c>
      <c r="CL143" s="403">
        <v>0</v>
      </c>
      <c r="CM143" s="403">
        <v>0</v>
      </c>
      <c r="CN143" s="403">
        <v>0</v>
      </c>
      <c r="CO143" s="403">
        <v>0</v>
      </c>
      <c r="CP143" s="403">
        <v>0</v>
      </c>
      <c r="CQ143" s="403">
        <v>0</v>
      </c>
      <c r="CR143" s="403">
        <v>0</v>
      </c>
      <c r="CS143" s="403">
        <v>0</v>
      </c>
      <c r="CT143" s="403">
        <f t="shared" si="57"/>
        <v>4</v>
      </c>
    </row>
    <row r="144" spans="5:98" x14ac:dyDescent="0.35">
      <c r="E144" s="317">
        <v>0</v>
      </c>
      <c r="F144" s="317">
        <v>0</v>
      </c>
      <c r="G144" s="317">
        <v>0</v>
      </c>
      <c r="H144" s="317">
        <v>0</v>
      </c>
      <c r="I144" s="312" t="b">
        <f>IF(H144='Kompetansetilskudd og BPA'!$E$12,4,IF(E144=0,IF(F144=0,IF(G144=0,FALSE,3),2),1))</f>
        <v>0</v>
      </c>
      <c r="J144" s="312" t="b">
        <f t="shared" si="55"/>
        <v>0</v>
      </c>
      <c r="K144" s="312" t="b">
        <f t="shared" si="56"/>
        <v>0</v>
      </c>
      <c r="R144" s="385"/>
      <c r="S144" s="385"/>
      <c r="T144" s="385"/>
      <c r="U144" s="385"/>
      <c r="V144" s="385"/>
      <c r="W144" s="385"/>
      <c r="X144" s="385"/>
      <c r="Y144" s="385"/>
      <c r="Z144" s="385"/>
      <c r="AA144" s="385"/>
      <c r="AC144" s="322" t="b">
        <f t="shared" si="52"/>
        <v>0</v>
      </c>
      <c r="AD144" s="322" t="str">
        <f t="shared" si="53"/>
        <v/>
      </c>
      <c r="AE144" s="385"/>
      <c r="AF144" s="385"/>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385"/>
      <c r="BO144" s="385"/>
      <c r="BQ144" s="404"/>
      <c r="BR144" s="404" t="str">
        <f>_xlfn.CONCAT(BQ142,"b")</f>
        <v>P2.7b</v>
      </c>
      <c r="BS144" s="404" t="str">
        <v>Andre inntekter</v>
      </c>
      <c r="BT144" s="404"/>
      <c r="BU144" s="404"/>
      <c r="BV144" s="404"/>
      <c r="BW144" s="404"/>
      <c r="BX144" s="404"/>
      <c r="BY144" s="404"/>
      <c r="BZ144" s="404"/>
      <c r="CA144" s="404">
        <f>'Prosjekt 2'!$H$73</f>
        <v>0</v>
      </c>
      <c r="CB144" s="394" t="b">
        <f t="shared" si="58"/>
        <v>0</v>
      </c>
      <c r="CC144" s="394" t="b">
        <f t="shared" si="59"/>
        <v>0</v>
      </c>
      <c r="CD144" s="376" t="b">
        <f t="shared" si="63"/>
        <v>1</v>
      </c>
      <c r="CE144" s="394" t="b">
        <f t="shared" si="64"/>
        <v>0</v>
      </c>
      <c r="CF144" s="394">
        <f t="shared" si="65"/>
        <v>4</v>
      </c>
      <c r="CG144" s="405">
        <f>'Forside og oppsummering'!$E$23</f>
        <v>0</v>
      </c>
      <c r="CH144" s="349" t="s">
        <v>219</v>
      </c>
      <c r="CI144" s="405" t="str">
        <f t="shared" si="60"/>
        <v>Budsjett for innovasjonsprosjekt 2</v>
      </c>
      <c r="CJ144" s="405" t="str">
        <f t="shared" si="61"/>
        <v>P2.7b</v>
      </c>
      <c r="CK144" s="405" t="str">
        <f t="shared" si="62"/>
        <v>Andre inntekter</v>
      </c>
      <c r="CL144" s="403">
        <v>0</v>
      </c>
      <c r="CM144" s="403">
        <v>0</v>
      </c>
      <c r="CN144" s="403">
        <v>0</v>
      </c>
      <c r="CO144" s="403">
        <v>0</v>
      </c>
      <c r="CP144" s="403">
        <v>0</v>
      </c>
      <c r="CQ144" s="403">
        <v>0</v>
      </c>
      <c r="CR144" s="403">
        <v>0</v>
      </c>
      <c r="CS144" s="403">
        <v>0</v>
      </c>
      <c r="CT144" s="403">
        <f t="shared" si="57"/>
        <v>4</v>
      </c>
    </row>
    <row r="145" spans="5:98" x14ac:dyDescent="0.35">
      <c r="E145" s="317">
        <v>0</v>
      </c>
      <c r="F145" s="317">
        <v>0</v>
      </c>
      <c r="G145" s="317">
        <v>0</v>
      </c>
      <c r="H145" s="317">
        <v>0</v>
      </c>
      <c r="I145" s="312" t="b">
        <f>IF(H145='Kompetansetilskudd og BPA'!$E$12,4,IF(E145=0,IF(F145=0,IF(G145=0,FALSE,3),2),1))</f>
        <v>0</v>
      </c>
      <c r="J145" s="312" t="b">
        <f t="shared" si="55"/>
        <v>0</v>
      </c>
      <c r="K145" s="312" t="b">
        <f t="shared" si="56"/>
        <v>0</v>
      </c>
      <c r="R145" s="385"/>
      <c r="S145" s="385"/>
      <c r="T145" s="385"/>
      <c r="U145" s="385"/>
      <c r="V145" s="385"/>
      <c r="W145" s="385"/>
      <c r="X145" s="385"/>
      <c r="Y145" s="385"/>
      <c r="Z145" s="385"/>
      <c r="AA145" s="385"/>
      <c r="AC145" s="322" t="b">
        <f t="shared" si="52"/>
        <v>0</v>
      </c>
      <c r="AD145" s="322" t="str">
        <f t="shared" si="53"/>
        <v/>
      </c>
      <c r="AE145" s="385"/>
      <c r="AF145" s="385"/>
      <c r="AG145" s="385"/>
      <c r="AH145" s="385"/>
      <c r="AI145" s="385"/>
      <c r="AJ145" s="385"/>
      <c r="AK145" s="385"/>
      <c r="AL145" s="385"/>
      <c r="AM145" s="385"/>
      <c r="AN145" s="385"/>
      <c r="AO145" s="385"/>
      <c r="AP145" s="385"/>
      <c r="AQ145" s="385"/>
      <c r="AR145" s="385"/>
      <c r="AS145" s="385"/>
      <c r="AT145" s="385"/>
      <c r="AU145" s="385"/>
      <c r="AV145" s="385"/>
      <c r="AW145" s="385"/>
      <c r="AX145" s="385"/>
      <c r="AY145" s="385"/>
      <c r="AZ145" s="385"/>
      <c r="BA145" s="385"/>
      <c r="BB145" s="385"/>
      <c r="BC145" s="385"/>
      <c r="BD145" s="385"/>
      <c r="BE145" s="385"/>
      <c r="BF145" s="385"/>
      <c r="BG145" s="385"/>
      <c r="BH145" s="385"/>
      <c r="BI145" s="385"/>
      <c r="BJ145" s="385"/>
      <c r="BK145" s="385"/>
      <c r="BL145" s="385"/>
      <c r="BM145" s="385"/>
      <c r="BN145" s="385"/>
      <c r="BO145" s="385"/>
      <c r="BQ145" s="404"/>
      <c r="BR145" s="404" t="str">
        <f>_xlfn.CONCAT(BQ142,"c")</f>
        <v>P2.7c</v>
      </c>
      <c r="BS145" s="349" t="s">
        <v>262</v>
      </c>
      <c r="BT145" s="404"/>
      <c r="BU145" s="404"/>
      <c r="BV145" s="404">
        <f>'Prosjekt 2'!$F$73</f>
        <v>0</v>
      </c>
      <c r="BW145" s="404">
        <f>'Prosjekt 2'!$I$73</f>
        <v>0</v>
      </c>
      <c r="BX145" s="404"/>
      <c r="BY145" s="404"/>
      <c r="BZ145" s="404">
        <f>'Prosjekt 2'!$J$73</f>
        <v>0</v>
      </c>
      <c r="CA145" s="404"/>
      <c r="CB145" s="394" t="b">
        <f t="shared" si="58"/>
        <v>0</v>
      </c>
      <c r="CC145" s="394" t="b">
        <f t="shared" si="59"/>
        <v>0</v>
      </c>
      <c r="CD145" s="376" t="b">
        <f t="shared" si="63"/>
        <v>1</v>
      </c>
      <c r="CE145" s="394" t="b">
        <f t="shared" si="64"/>
        <v>0</v>
      </c>
      <c r="CF145" s="394">
        <f t="shared" si="65"/>
        <v>5</v>
      </c>
      <c r="CG145" s="405">
        <f>'Forside og oppsummering'!$E$23</f>
        <v>0</v>
      </c>
      <c r="CH145" s="349" t="s">
        <v>219</v>
      </c>
      <c r="CI145" s="405" t="str">
        <f t="shared" si="60"/>
        <v>Budsjett for innovasjonsprosjekt 2</v>
      </c>
      <c r="CJ145" s="405" t="str">
        <f t="shared" si="61"/>
        <v>P2.7c</v>
      </c>
      <c r="CK145" s="405" t="str">
        <f t="shared" si="62"/>
        <v>Søknad</v>
      </c>
      <c r="CL145" s="403">
        <v>0</v>
      </c>
      <c r="CM145" s="403">
        <v>0</v>
      </c>
      <c r="CN145" s="403">
        <v>0</v>
      </c>
      <c r="CO145" s="403">
        <v>0</v>
      </c>
      <c r="CP145" s="403">
        <v>0</v>
      </c>
      <c r="CQ145" s="403">
        <v>0</v>
      </c>
      <c r="CR145" s="403">
        <v>0</v>
      </c>
      <c r="CS145" s="403">
        <v>0</v>
      </c>
      <c r="CT145" s="403">
        <f t="shared" si="57"/>
        <v>5</v>
      </c>
    </row>
    <row r="146" spans="5:98" x14ac:dyDescent="0.35">
      <c r="E146" s="317">
        <v>0</v>
      </c>
      <c r="F146" s="317">
        <v>0</v>
      </c>
      <c r="G146" s="317">
        <v>0</v>
      </c>
      <c r="H146" s="317">
        <v>0</v>
      </c>
      <c r="I146" s="312" t="b">
        <f>IF(H146='Kompetansetilskudd og BPA'!$E$12,4,IF(E146=0,IF(F146=0,IF(G146=0,FALSE,3),2),1))</f>
        <v>0</v>
      </c>
      <c r="J146" s="312" t="b">
        <f t="shared" si="55"/>
        <v>0</v>
      </c>
      <c r="K146" s="312" t="b">
        <f t="shared" si="56"/>
        <v>0</v>
      </c>
      <c r="R146" s="385"/>
      <c r="S146" s="385"/>
      <c r="T146" s="385"/>
      <c r="U146" s="385"/>
      <c r="V146" s="385"/>
      <c r="W146" s="385"/>
      <c r="X146" s="385"/>
      <c r="Y146" s="385"/>
      <c r="Z146" s="385"/>
      <c r="AA146" s="385"/>
      <c r="AC146" s="322" t="b">
        <f t="shared" si="52"/>
        <v>0</v>
      </c>
      <c r="AD146" s="322" t="str">
        <f t="shared" si="53"/>
        <v/>
      </c>
      <c r="AE146" s="385"/>
      <c r="AF146" s="385"/>
      <c r="AG146" s="385"/>
      <c r="AH146" s="385"/>
      <c r="AI146" s="385"/>
      <c r="AJ146" s="385"/>
      <c r="AK146" s="385"/>
      <c r="AL146" s="385"/>
      <c r="AM146" s="385"/>
      <c r="AN146" s="385"/>
      <c r="AO146" s="385"/>
      <c r="AP146" s="385"/>
      <c r="AQ146" s="385"/>
      <c r="AR146" s="385"/>
      <c r="AS146" s="385"/>
      <c r="AT146" s="385"/>
      <c r="AU146" s="385"/>
      <c r="AV146" s="385"/>
      <c r="AW146" s="385"/>
      <c r="AX146" s="385"/>
      <c r="AY146" s="385"/>
      <c r="AZ146" s="385"/>
      <c r="BA146" s="385"/>
      <c r="BB146" s="385"/>
      <c r="BC146" s="385"/>
      <c r="BD146" s="385"/>
      <c r="BE146" s="385"/>
      <c r="BF146" s="385"/>
      <c r="BG146" s="385"/>
      <c r="BH146" s="385"/>
      <c r="BI146" s="385"/>
      <c r="BJ146" s="385"/>
      <c r="BK146" s="385"/>
      <c r="BL146" s="385"/>
      <c r="BM146" s="385"/>
      <c r="BN146" s="385"/>
      <c r="BO146" s="385"/>
      <c r="BQ146" s="349" t="s">
        <v>319</v>
      </c>
      <c r="BR146" s="388"/>
      <c r="BS146" s="388"/>
      <c r="BT146" s="388"/>
      <c r="BU146" s="388"/>
      <c r="BV146" s="388"/>
      <c r="BW146" s="388"/>
      <c r="BX146" s="388"/>
      <c r="BY146" s="388"/>
      <c r="BZ146" s="388"/>
      <c r="CA146" s="388"/>
      <c r="CB146" s="394" t="b">
        <f t="shared" si="58"/>
        <v>1</v>
      </c>
      <c r="CC146" s="394" t="b">
        <f t="shared" si="59"/>
        <v>0</v>
      </c>
      <c r="CD146" s="349" t="b">
        <f>AND(COUNTIF(CA147:CA150,0)=COUNTA(CA147:CA150),SUM(BW185:CA214)=0)</f>
        <v>1</v>
      </c>
      <c r="CE146" s="394" t="b">
        <f t="shared" si="64"/>
        <v>0</v>
      </c>
      <c r="CF146" s="394">
        <f t="shared" si="65"/>
        <v>1</v>
      </c>
      <c r="CG146" s="405">
        <f>'Forside og oppsummering'!$E$23</f>
        <v>0</v>
      </c>
      <c r="CH146" s="349" t="s">
        <v>363</v>
      </c>
      <c r="CI146" s="405" t="str">
        <f t="shared" si="60"/>
        <v/>
      </c>
      <c r="CJ146" s="405" t="str">
        <f t="shared" si="61"/>
        <v>P3.</v>
      </c>
      <c r="CK146" s="405">
        <f t="shared" si="62"/>
        <v>0</v>
      </c>
      <c r="CL146" s="403">
        <v>0</v>
      </c>
      <c r="CM146" s="403">
        <v>0</v>
      </c>
      <c r="CN146" s="403">
        <v>0</v>
      </c>
      <c r="CO146" s="403">
        <v>0</v>
      </c>
      <c r="CP146" s="403">
        <v>0</v>
      </c>
      <c r="CQ146" s="403">
        <v>0</v>
      </c>
      <c r="CR146" s="403">
        <v>0</v>
      </c>
      <c r="CS146" s="403">
        <v>0</v>
      </c>
      <c r="CT146" s="403">
        <f t="shared" si="57"/>
        <v>1</v>
      </c>
    </row>
    <row r="147" spans="5:98" x14ac:dyDescent="0.35">
      <c r="E147" s="317">
        <v>0</v>
      </c>
      <c r="F147" s="317">
        <v>0</v>
      </c>
      <c r="G147" s="317">
        <v>0</v>
      </c>
      <c r="H147" s="317">
        <v>0</v>
      </c>
      <c r="I147" s="312" t="b">
        <f>IF(H147='Kompetansetilskudd og BPA'!$E$12,4,IF(E147=0,IF(F147=0,IF(G147=0,FALSE,3),2),1))</f>
        <v>0</v>
      </c>
      <c r="J147" s="312" t="b">
        <f t="shared" si="55"/>
        <v>0</v>
      </c>
      <c r="K147" s="312" t="b">
        <f t="shared" si="56"/>
        <v>0</v>
      </c>
      <c r="R147" s="385"/>
      <c r="S147" s="385"/>
      <c r="T147" s="385"/>
      <c r="U147" s="385"/>
      <c r="V147" s="385"/>
      <c r="W147" s="385"/>
      <c r="X147" s="385"/>
      <c r="Y147" s="385"/>
      <c r="Z147" s="385"/>
      <c r="AA147" s="385"/>
      <c r="AC147" s="322" t="b">
        <f t="shared" si="52"/>
        <v>0</v>
      </c>
      <c r="AD147" s="322" t="str">
        <f t="shared" si="53"/>
        <v/>
      </c>
      <c r="AE147" s="385"/>
      <c r="AF147" s="385"/>
      <c r="AG147" s="385"/>
      <c r="AH147" s="385"/>
      <c r="AI147" s="385"/>
      <c r="AJ147" s="385"/>
      <c r="AK147" s="385"/>
      <c r="AL147" s="385"/>
      <c r="AM147" s="385"/>
      <c r="AN147" s="385"/>
      <c r="AO147" s="385"/>
      <c r="AP147" s="385"/>
      <c r="AQ147" s="385"/>
      <c r="AR147" s="385"/>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385"/>
      <c r="BO147" s="385"/>
      <c r="BQ147" s="388" t="str" cm="1">
        <f t="array" ref="BQ147:BS182">'Prosjekt 3'!$C$7:$E$42</f>
        <v>P3.1</v>
      </c>
      <c r="BR147" s="388" t="str">
        <v>Overordnede prosjektdetaljer</v>
      </c>
      <c r="BS147" s="388">
        <v>0</v>
      </c>
      <c r="BT147" s="388"/>
      <c r="BU147" s="388"/>
      <c r="BV147" s="388"/>
      <c r="BW147" s="388"/>
      <c r="BX147" s="388"/>
      <c r="BY147" s="388"/>
      <c r="BZ147" s="388"/>
      <c r="CA147" s="388" cm="1">
        <f t="array" ref="CA147:CA182">'Prosjekt 3'!$G$7:$G$42</f>
        <v>0</v>
      </c>
      <c r="CB147" s="394" t="b">
        <f t="shared" si="58"/>
        <v>1</v>
      </c>
      <c r="CC147" s="394" t="b">
        <f t="shared" si="59"/>
        <v>0</v>
      </c>
      <c r="CD147" s="376" t="b">
        <f t="shared" ref="CD147:CD178" si="66">$CD$146</f>
        <v>1</v>
      </c>
      <c r="CE147" s="394" t="b">
        <f t="shared" si="64"/>
        <v>0</v>
      </c>
      <c r="CF147" s="394">
        <f t="shared" si="65"/>
        <v>2</v>
      </c>
      <c r="CG147" s="405">
        <f>'Forside og oppsummering'!$E$23</f>
        <v>0</v>
      </c>
      <c r="CH147" s="349" t="s">
        <v>363</v>
      </c>
      <c r="CI147" s="405" t="str">
        <f t="shared" si="60"/>
        <v>Overordnede prosjektdetaljer</v>
      </c>
      <c r="CJ147" s="405" t="str">
        <f t="shared" si="61"/>
        <v>P3.1</v>
      </c>
      <c r="CK147" s="405">
        <f t="shared" si="62"/>
        <v>0</v>
      </c>
      <c r="CL147" s="403">
        <v>0</v>
      </c>
      <c r="CM147" s="403">
        <v>0</v>
      </c>
      <c r="CN147" s="403">
        <v>0</v>
      </c>
      <c r="CO147" s="403">
        <v>0</v>
      </c>
      <c r="CP147" s="403">
        <v>0</v>
      </c>
      <c r="CQ147" s="403">
        <v>0</v>
      </c>
      <c r="CR147" s="403">
        <v>0</v>
      </c>
      <c r="CS147" s="403">
        <v>0</v>
      </c>
      <c r="CT147" s="403">
        <f t="shared" si="57"/>
        <v>2</v>
      </c>
    </row>
    <row r="148" spans="5:98" x14ac:dyDescent="0.35">
      <c r="E148" s="317">
        <v>0</v>
      </c>
      <c r="F148" s="317">
        <v>0</v>
      </c>
      <c r="G148" s="317">
        <v>0</v>
      </c>
      <c r="H148" s="317">
        <v>0</v>
      </c>
      <c r="I148" s="312" t="b">
        <f>IF(H148='Kompetansetilskudd og BPA'!$E$12,4,IF(E148=0,IF(F148=0,IF(G148=0,FALSE,3),2),1))</f>
        <v>0</v>
      </c>
      <c r="J148" s="312" t="b">
        <f t="shared" si="55"/>
        <v>0</v>
      </c>
      <c r="K148" s="312" t="b">
        <f t="shared" si="56"/>
        <v>0</v>
      </c>
      <c r="R148" s="385"/>
      <c r="S148" s="385"/>
      <c r="T148" s="385"/>
      <c r="U148" s="385"/>
      <c r="V148" s="385"/>
      <c r="W148" s="385"/>
      <c r="X148" s="385"/>
      <c r="Y148" s="385"/>
      <c r="Z148" s="385"/>
      <c r="AA148" s="385"/>
      <c r="AC148" s="322" t="b">
        <f t="shared" si="52"/>
        <v>0</v>
      </c>
      <c r="AD148" s="322" t="str">
        <f t="shared" si="53"/>
        <v/>
      </c>
      <c r="AE148" s="385"/>
      <c r="AF148" s="385"/>
      <c r="AG148" s="385"/>
      <c r="AH148" s="385"/>
      <c r="AI148" s="385"/>
      <c r="AJ148" s="385"/>
      <c r="AK148" s="385"/>
      <c r="AL148" s="385"/>
      <c r="AM148" s="385"/>
      <c r="AN148" s="385"/>
      <c r="AO148" s="385"/>
      <c r="AP148" s="385"/>
      <c r="AQ148" s="385"/>
      <c r="AR148" s="385"/>
      <c r="AS148" s="385"/>
      <c r="AT148" s="385"/>
      <c r="AU148" s="385"/>
      <c r="AV148" s="385"/>
      <c r="AW148" s="385"/>
      <c r="AX148" s="385"/>
      <c r="AY148" s="385"/>
      <c r="AZ148" s="385"/>
      <c r="BA148" s="385"/>
      <c r="BB148" s="385"/>
      <c r="BC148" s="385"/>
      <c r="BD148" s="385"/>
      <c r="BE148" s="385"/>
      <c r="BF148" s="385"/>
      <c r="BG148" s="385"/>
      <c r="BH148" s="385"/>
      <c r="BI148" s="385"/>
      <c r="BJ148" s="385"/>
      <c r="BK148" s="385"/>
      <c r="BL148" s="385"/>
      <c r="BM148" s="385"/>
      <c r="BN148" s="385"/>
      <c r="BO148" s="385"/>
      <c r="BQ148" s="388">
        <v>0</v>
      </c>
      <c r="BR148" s="388" t="str">
        <v>P3.1a</v>
      </c>
      <c r="BS148" s="388" t="str">
        <v>Tittel for innovasjonsprosjektet
Skriv inn en tittel som er beskrivende for prosjektet - maks 100 tegn</v>
      </c>
      <c r="BT148" s="388"/>
      <c r="BU148" s="388"/>
      <c r="BV148" s="388"/>
      <c r="BW148" s="388"/>
      <c r="BX148" s="388"/>
      <c r="BY148" s="388"/>
      <c r="BZ148" s="388"/>
      <c r="CA148" s="388">
        <v>0</v>
      </c>
      <c r="CB148" s="394" t="b">
        <f t="shared" si="58"/>
        <v>0</v>
      </c>
      <c r="CC148" s="394" t="b">
        <f t="shared" si="59"/>
        <v>0</v>
      </c>
      <c r="CD148" s="376" t="b">
        <f t="shared" si="66"/>
        <v>1</v>
      </c>
      <c r="CE148" s="394" t="b">
        <f t="shared" si="64"/>
        <v>0</v>
      </c>
      <c r="CF148" s="394">
        <f t="shared" si="65"/>
        <v>4</v>
      </c>
      <c r="CG148" s="405">
        <f>'Forside og oppsummering'!$E$23</f>
        <v>0</v>
      </c>
      <c r="CH148" s="349" t="s">
        <v>363</v>
      </c>
      <c r="CI148" s="405" t="str">
        <f t="shared" si="60"/>
        <v>Overordnede prosjektdetaljer</v>
      </c>
      <c r="CJ148" s="405" t="str">
        <f t="shared" si="61"/>
        <v>P3.1a</v>
      </c>
      <c r="CK148" s="405" t="str">
        <f t="shared" si="62"/>
        <v>Tittel for innovasjonsprosjektet
Skriv inn en tittel som er beskrivende for prosjektet - maks 100 tegn</v>
      </c>
      <c r="CL148" s="403">
        <v>0</v>
      </c>
      <c r="CM148" s="403">
        <v>0</v>
      </c>
      <c r="CN148" s="403">
        <v>0</v>
      </c>
      <c r="CO148" s="403">
        <v>0</v>
      </c>
      <c r="CP148" s="403">
        <v>0</v>
      </c>
      <c r="CQ148" s="403">
        <v>0</v>
      </c>
      <c r="CR148" s="403">
        <v>0</v>
      </c>
      <c r="CS148" s="403">
        <v>0</v>
      </c>
      <c r="CT148" s="403">
        <f t="shared" si="57"/>
        <v>4</v>
      </c>
    </row>
    <row r="149" spans="5:98" x14ac:dyDescent="0.35">
      <c r="E149" s="317">
        <v>0</v>
      </c>
      <c r="F149" s="317">
        <v>0</v>
      </c>
      <c r="G149" s="317">
        <v>0</v>
      </c>
      <c r="H149" s="317">
        <v>0</v>
      </c>
      <c r="I149" s="312" t="b">
        <f>IF(H149='Kompetansetilskudd og BPA'!$E$12,4,IF(E149=0,IF(F149=0,IF(G149=0,FALSE,3),2),1))</f>
        <v>0</v>
      </c>
      <c r="J149" s="312" t="b">
        <f t="shared" si="55"/>
        <v>0</v>
      </c>
      <c r="K149" s="312" t="b">
        <f t="shared" si="56"/>
        <v>0</v>
      </c>
      <c r="R149" s="385"/>
      <c r="S149" s="385"/>
      <c r="T149" s="385"/>
      <c r="U149" s="385"/>
      <c r="V149" s="385"/>
      <c r="W149" s="385"/>
      <c r="X149" s="385"/>
      <c r="Y149" s="385"/>
      <c r="Z149" s="385"/>
      <c r="AA149" s="385"/>
      <c r="AC149" s="322" t="b">
        <f t="shared" ref="AC149:AC166" si="67">IF(AJ149="",FALSE,MATCH(AJ149,$J$3:$J$152,0))</f>
        <v>0</v>
      </c>
      <c r="AD149" s="322" t="str">
        <f t="shared" ref="AD149:AD150" si="68">IF(AL149=FALSE,"",MATCH(AL149,$J$3:$J$152,0))</f>
        <v/>
      </c>
      <c r="AE149" s="385"/>
      <c r="AF149" s="385"/>
      <c r="AG149" s="385"/>
      <c r="AH149" s="385"/>
      <c r="AI149" s="385"/>
      <c r="AJ149" s="385"/>
      <c r="AK149" s="385"/>
      <c r="AL149" s="385"/>
      <c r="AM149" s="385"/>
      <c r="AN149" s="385"/>
      <c r="AO149" s="385"/>
      <c r="AP149" s="385"/>
      <c r="AQ149" s="385"/>
      <c r="AR149" s="385"/>
      <c r="AS149" s="385"/>
      <c r="AT149" s="385"/>
      <c r="AU149" s="385"/>
      <c r="AV149" s="385"/>
      <c r="AW149" s="385"/>
      <c r="AX149" s="385"/>
      <c r="AY149" s="385"/>
      <c r="AZ149" s="385"/>
      <c r="BA149" s="385"/>
      <c r="BB149" s="385"/>
      <c r="BC149" s="385"/>
      <c r="BD149" s="385"/>
      <c r="BE149" s="385"/>
      <c r="BF149" s="385"/>
      <c r="BG149" s="385"/>
      <c r="BH149" s="385"/>
      <c r="BI149" s="385"/>
      <c r="BJ149" s="385"/>
      <c r="BK149" s="385"/>
      <c r="BL149" s="385"/>
      <c r="BM149" s="385"/>
      <c r="BN149" s="385"/>
      <c r="BO149" s="385"/>
      <c r="BQ149" s="388">
        <v>0</v>
      </c>
      <c r="BR149" s="388" t="str">
        <v>P3.1b</v>
      </c>
      <c r="BS149" s="388" t="str">
        <v>Er dette videreføring av et eksisterende innovasjonsprosjekt?
(Ja/Nei)</v>
      </c>
      <c r="BT149" s="388"/>
      <c r="BU149" s="388"/>
      <c r="BV149" s="388"/>
      <c r="BW149" s="388"/>
      <c r="BX149" s="388"/>
      <c r="BY149" s="388"/>
      <c r="BZ149" s="388"/>
      <c r="CA149" s="388">
        <v>0</v>
      </c>
      <c r="CB149" s="394" t="b">
        <f t="shared" si="58"/>
        <v>0</v>
      </c>
      <c r="CC149" s="394" t="b">
        <f t="shared" si="59"/>
        <v>0</v>
      </c>
      <c r="CD149" s="376" t="b">
        <f t="shared" si="66"/>
        <v>1</v>
      </c>
      <c r="CE149" s="394" t="b">
        <f t="shared" si="64"/>
        <v>0</v>
      </c>
      <c r="CF149" s="394">
        <f t="shared" si="65"/>
        <v>4</v>
      </c>
      <c r="CG149" s="405">
        <f>'Forside og oppsummering'!$E$23</f>
        <v>0</v>
      </c>
      <c r="CH149" s="349" t="s">
        <v>363</v>
      </c>
      <c r="CI149" s="405" t="str">
        <f t="shared" si="60"/>
        <v>Overordnede prosjektdetaljer</v>
      </c>
      <c r="CJ149" s="405" t="str">
        <f t="shared" si="61"/>
        <v>P3.1b</v>
      </c>
      <c r="CK149" s="405" t="str">
        <f t="shared" si="62"/>
        <v>Er dette videreføring av et eksisterende innovasjonsprosjekt?
(Ja/Nei)</v>
      </c>
      <c r="CL149" s="403">
        <v>0</v>
      </c>
      <c r="CM149" s="403">
        <v>0</v>
      </c>
      <c r="CN149" s="403">
        <v>0</v>
      </c>
      <c r="CO149" s="403">
        <v>0</v>
      </c>
      <c r="CP149" s="403">
        <v>0</v>
      </c>
      <c r="CQ149" s="403">
        <v>0</v>
      </c>
      <c r="CR149" s="403">
        <v>0</v>
      </c>
      <c r="CS149" s="403">
        <v>0</v>
      </c>
      <c r="CT149" s="403">
        <f t="shared" si="57"/>
        <v>4</v>
      </c>
    </row>
    <row r="150" spans="5:98" x14ac:dyDescent="0.35">
      <c r="E150" s="317">
        <v>0</v>
      </c>
      <c r="F150" s="317">
        <v>0</v>
      </c>
      <c r="G150" s="317">
        <v>0</v>
      </c>
      <c r="H150" s="317">
        <v>0</v>
      </c>
      <c r="I150" s="312" t="b">
        <f>IF(H150='Kompetansetilskudd og BPA'!$E$12,4,IF(E150=0,IF(F150=0,IF(G150=0,FALSE,3),2),1))</f>
        <v>0</v>
      </c>
      <c r="J150" s="312" t="b">
        <f t="shared" si="55"/>
        <v>0</v>
      </c>
      <c r="K150" s="312" t="b">
        <f t="shared" si="56"/>
        <v>0</v>
      </c>
      <c r="R150" s="385"/>
      <c r="S150" s="385"/>
      <c r="T150" s="385"/>
      <c r="U150" s="385"/>
      <c r="V150" s="385"/>
      <c r="W150" s="385"/>
      <c r="X150" s="385"/>
      <c r="Y150" s="385"/>
      <c r="Z150" s="385"/>
      <c r="AA150" s="385"/>
      <c r="AC150" s="322" t="b">
        <f t="shared" si="67"/>
        <v>0</v>
      </c>
      <c r="AD150" s="322" t="str">
        <f t="shared" si="68"/>
        <v/>
      </c>
      <c r="AE150" s="385"/>
      <c r="AF150" s="385"/>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385"/>
      <c r="BI150" s="385"/>
      <c r="BJ150" s="385"/>
      <c r="BK150" s="385"/>
      <c r="BL150" s="385"/>
      <c r="BM150" s="385"/>
      <c r="BN150" s="385"/>
      <c r="BO150" s="385"/>
      <c r="BQ150" s="388">
        <v>0</v>
      </c>
      <c r="BR150" s="388" t="str">
        <v>P3.1c</v>
      </c>
      <c r="BS150" s="388" t="str">
        <v>Estimert startdato for innovasjonsprosjektet</v>
      </c>
      <c r="BT150" s="388"/>
      <c r="BU150" s="388"/>
      <c r="BV150" s="388"/>
      <c r="BW150" s="388"/>
      <c r="BX150" s="388"/>
      <c r="BY150" s="388"/>
      <c r="BZ150" s="388"/>
      <c r="CA150" s="388">
        <v>0</v>
      </c>
      <c r="CB150" s="394" t="b">
        <f t="shared" si="58"/>
        <v>0</v>
      </c>
      <c r="CC150" s="394" t="b">
        <f t="shared" si="59"/>
        <v>0</v>
      </c>
      <c r="CD150" s="376" t="b">
        <f t="shared" si="66"/>
        <v>1</v>
      </c>
      <c r="CE150" s="394" t="b">
        <f t="shared" si="64"/>
        <v>0</v>
      </c>
      <c r="CF150" s="394">
        <f t="shared" si="65"/>
        <v>4</v>
      </c>
      <c r="CG150" s="405">
        <f>'Forside og oppsummering'!$E$23</f>
        <v>0</v>
      </c>
      <c r="CH150" s="349" t="s">
        <v>363</v>
      </c>
      <c r="CI150" s="405" t="str">
        <f t="shared" si="60"/>
        <v>Overordnede prosjektdetaljer</v>
      </c>
      <c r="CJ150" s="405" t="str">
        <f t="shared" si="61"/>
        <v>P3.1c</v>
      </c>
      <c r="CK150" s="405" t="str">
        <f t="shared" si="62"/>
        <v>Estimert startdato for innovasjonsprosjektet</v>
      </c>
      <c r="CL150" s="403">
        <v>0</v>
      </c>
      <c r="CM150" s="403">
        <v>0</v>
      </c>
      <c r="CN150" s="403">
        <v>0</v>
      </c>
      <c r="CO150" s="403">
        <v>0</v>
      </c>
      <c r="CP150" s="403">
        <v>0</v>
      </c>
      <c r="CQ150" s="403">
        <v>0</v>
      </c>
      <c r="CR150" s="403">
        <v>0</v>
      </c>
      <c r="CS150" s="403">
        <v>0</v>
      </c>
      <c r="CT150" s="403">
        <f t="shared" si="57"/>
        <v>4</v>
      </c>
    </row>
    <row r="151" spans="5:98" x14ac:dyDescent="0.35">
      <c r="E151" s="317">
        <v>0</v>
      </c>
      <c r="F151" s="317">
        <v>0</v>
      </c>
      <c r="G151" s="317">
        <v>0</v>
      </c>
      <c r="H151" s="317">
        <v>0</v>
      </c>
      <c r="R151" s="385"/>
      <c r="S151" s="385"/>
      <c r="T151" s="385"/>
      <c r="U151" s="385"/>
      <c r="V151" s="385"/>
      <c r="W151" s="385"/>
      <c r="X151" s="385"/>
      <c r="Y151" s="385"/>
      <c r="Z151" s="385"/>
      <c r="AA151" s="385"/>
      <c r="AC151" s="322" t="b">
        <f t="shared" si="67"/>
        <v>0</v>
      </c>
      <c r="AE151" s="385"/>
      <c r="AF151" s="385"/>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5"/>
      <c r="BF151" s="385"/>
      <c r="BG151" s="385"/>
      <c r="BH151" s="385"/>
      <c r="BI151" s="385"/>
      <c r="BJ151" s="385"/>
      <c r="BK151" s="385"/>
      <c r="BL151" s="385"/>
      <c r="BM151" s="385"/>
      <c r="BN151" s="385"/>
      <c r="BO151" s="385"/>
      <c r="BQ151" s="388">
        <v>0</v>
      </c>
      <c r="BR151" s="388" t="str">
        <v>P3.1d</v>
      </c>
      <c r="BS151"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151" s="388"/>
      <c r="BU151" s="388"/>
      <c r="BV151" s="388"/>
      <c r="BW151" s="388"/>
      <c r="BX151" s="388"/>
      <c r="BY151" s="388"/>
      <c r="BZ151" s="388"/>
      <c r="CA151" s="388">
        <v>0</v>
      </c>
      <c r="CB151" s="394" t="b">
        <f t="shared" si="58"/>
        <v>0</v>
      </c>
      <c r="CC151" s="394" t="b">
        <f t="shared" si="59"/>
        <v>0</v>
      </c>
      <c r="CD151" s="376" t="b">
        <f t="shared" si="66"/>
        <v>1</v>
      </c>
      <c r="CE151" s="394" t="b">
        <f t="shared" si="64"/>
        <v>0</v>
      </c>
      <c r="CF151" s="394">
        <f t="shared" si="65"/>
        <v>4</v>
      </c>
      <c r="CG151" s="405">
        <f>'Forside og oppsummering'!$E$23</f>
        <v>0</v>
      </c>
      <c r="CH151" s="349" t="s">
        <v>363</v>
      </c>
      <c r="CI151" s="405" t="str">
        <f t="shared" si="60"/>
        <v>Overordnede prosjektdetaljer</v>
      </c>
      <c r="CJ151" s="405" t="str">
        <f t="shared" si="61"/>
        <v>P3.1d</v>
      </c>
      <c r="CK151" s="405" t="str">
        <f t="shared" si="62"/>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151" s="403">
        <v>0</v>
      </c>
      <c r="CM151" s="403">
        <v>0</v>
      </c>
      <c r="CN151" s="403">
        <v>0</v>
      </c>
      <c r="CO151" s="403">
        <v>0</v>
      </c>
      <c r="CP151" s="403">
        <v>0</v>
      </c>
      <c r="CQ151" s="403">
        <v>0</v>
      </c>
      <c r="CR151" s="403">
        <v>0</v>
      </c>
      <c r="CS151" s="403">
        <v>0</v>
      </c>
      <c r="CT151" s="403">
        <f t="shared" si="57"/>
        <v>4</v>
      </c>
    </row>
    <row r="152" spans="5:98" x14ac:dyDescent="0.35">
      <c r="R152" s="385"/>
      <c r="S152" s="385"/>
      <c r="T152" s="385"/>
      <c r="U152" s="385"/>
      <c r="V152" s="385"/>
      <c r="W152" s="385"/>
      <c r="X152" s="385"/>
      <c r="Y152" s="385"/>
      <c r="Z152" s="385"/>
      <c r="AA152" s="385"/>
      <c r="AC152" s="322" t="b">
        <f t="shared" si="67"/>
        <v>0</v>
      </c>
      <c r="AE152" s="385"/>
      <c r="AF152" s="385"/>
      <c r="AG152" s="385"/>
      <c r="AH152" s="385"/>
      <c r="AI152" s="385"/>
      <c r="AJ152" s="385"/>
      <c r="AK152" s="385"/>
      <c r="AL152" s="385"/>
      <c r="AM152" s="385"/>
      <c r="AN152" s="385"/>
      <c r="AO152" s="385"/>
      <c r="AP152" s="385"/>
      <c r="AQ152" s="385"/>
      <c r="AR152" s="385"/>
      <c r="AS152" s="385"/>
      <c r="AT152" s="385"/>
      <c r="AU152" s="385"/>
      <c r="AV152" s="385"/>
      <c r="AW152" s="385"/>
      <c r="AX152" s="385"/>
      <c r="AY152" s="385"/>
      <c r="AZ152" s="385"/>
      <c r="BA152" s="385"/>
      <c r="BB152" s="385"/>
      <c r="BC152" s="385"/>
      <c r="BD152" s="385"/>
      <c r="BE152" s="385"/>
      <c r="BF152" s="385"/>
      <c r="BG152" s="385"/>
      <c r="BH152" s="385"/>
      <c r="BI152" s="385"/>
      <c r="BJ152" s="385"/>
      <c r="BK152" s="385"/>
      <c r="BL152" s="385"/>
      <c r="BM152" s="385"/>
      <c r="BN152" s="385"/>
      <c r="BO152" s="385"/>
      <c r="BQ152" s="388">
        <v>0</v>
      </c>
      <c r="BR152" s="388" t="str">
        <v>P3.1e</v>
      </c>
      <c r="BS152" s="388" t="str">
        <v>Status for innovasjonsprosjektet
- Besvares dersom dette er videreføring av et eksisterende innovasjonsprosjekt 
- Beskriv kort hva som er status for innovasjonsprosjektet og hvordan prosjektet ligger an i forhold til den opprinnelige fremdriftsplanen</v>
      </c>
      <c r="BT152" s="388"/>
      <c r="BU152" s="388"/>
      <c r="BV152" s="388"/>
      <c r="BW152" s="388"/>
      <c r="BX152" s="388"/>
      <c r="BY152" s="388"/>
      <c r="BZ152" s="388"/>
      <c r="CA152" s="388">
        <v>0</v>
      </c>
      <c r="CB152" s="394" t="b">
        <f t="shared" si="58"/>
        <v>0</v>
      </c>
      <c r="CC152" s="394" t="b">
        <f t="shared" si="59"/>
        <v>0</v>
      </c>
      <c r="CD152" s="376" t="b">
        <f t="shared" si="66"/>
        <v>1</v>
      </c>
      <c r="CE152" s="394" t="b">
        <f t="shared" si="64"/>
        <v>0</v>
      </c>
      <c r="CF152" s="394">
        <f t="shared" si="65"/>
        <v>4</v>
      </c>
      <c r="CG152" s="405">
        <f>'Forside og oppsummering'!$E$23</f>
        <v>0</v>
      </c>
      <c r="CH152" s="349" t="s">
        <v>363</v>
      </c>
      <c r="CI152" s="405" t="str">
        <f t="shared" si="60"/>
        <v>Overordnede prosjektdetaljer</v>
      </c>
      <c r="CJ152" s="405" t="str">
        <f t="shared" si="61"/>
        <v>P3.1e</v>
      </c>
      <c r="CK152" s="405" t="str">
        <f t="shared" si="62"/>
        <v>Status for innovasjonsprosjektet
- Besvares dersom dette er videreføring av et eksisterende innovasjonsprosjekt 
- Beskriv kort hva som er status for innovasjonsprosjektet og hvordan prosjektet ligger an i forhold til den opprinnelige fremdriftsplanen</v>
      </c>
      <c r="CL152" s="403">
        <v>0</v>
      </c>
      <c r="CM152" s="403">
        <v>0</v>
      </c>
      <c r="CN152" s="403">
        <v>0</v>
      </c>
      <c r="CO152" s="403">
        <v>0</v>
      </c>
      <c r="CP152" s="403">
        <v>0</v>
      </c>
      <c r="CQ152" s="403">
        <v>0</v>
      </c>
      <c r="CR152" s="403">
        <v>0</v>
      </c>
      <c r="CS152" s="403">
        <v>0</v>
      </c>
      <c r="CT152" s="403">
        <f t="shared" si="57"/>
        <v>4</v>
      </c>
    </row>
    <row r="153" spans="5:98" x14ac:dyDescent="0.35">
      <c r="R153" s="385"/>
      <c r="S153" s="385"/>
      <c r="T153" s="385"/>
      <c r="U153" s="385"/>
      <c r="V153" s="385"/>
      <c r="W153" s="385"/>
      <c r="X153" s="385"/>
      <c r="Y153" s="385"/>
      <c r="Z153" s="385"/>
      <c r="AA153" s="385"/>
      <c r="AC153" s="322" t="b">
        <f t="shared" si="67"/>
        <v>0</v>
      </c>
      <c r="AE153" s="385"/>
      <c r="AF153" s="385"/>
      <c r="AG153" s="385"/>
      <c r="AH153" s="385"/>
      <c r="AI153" s="385"/>
      <c r="AJ153" s="385"/>
      <c r="AK153" s="385"/>
      <c r="AL153" s="385"/>
      <c r="AM153" s="385"/>
      <c r="AN153" s="385"/>
      <c r="AO153" s="385"/>
      <c r="AP153" s="385"/>
      <c r="AQ153" s="385"/>
      <c r="AR153" s="385"/>
      <c r="AS153" s="385"/>
      <c r="AT153" s="385"/>
      <c r="AU153" s="385"/>
      <c r="AV153" s="385"/>
      <c r="AW153" s="385"/>
      <c r="AX153" s="385"/>
      <c r="AY153" s="385"/>
      <c r="AZ153" s="385"/>
      <c r="BA153" s="385"/>
      <c r="BB153" s="385"/>
      <c r="BC153" s="385"/>
      <c r="BD153" s="385"/>
      <c r="BE153" s="385"/>
      <c r="BF153" s="385"/>
      <c r="BG153" s="385"/>
      <c r="BH153" s="385"/>
      <c r="BI153" s="385"/>
      <c r="BJ153" s="385"/>
      <c r="BK153" s="385"/>
      <c r="BL153" s="385"/>
      <c r="BM153" s="385"/>
      <c r="BN153" s="385"/>
      <c r="BO153" s="385"/>
      <c r="BQ153" s="388">
        <v>0</v>
      </c>
      <c r="BR153" s="388">
        <v>0</v>
      </c>
      <c r="BS153" s="388">
        <v>0</v>
      </c>
      <c r="BT153" s="388"/>
      <c r="BU153" s="388"/>
      <c r="BV153" s="388"/>
      <c r="BW153" s="388"/>
      <c r="BX153" s="388"/>
      <c r="BY153" s="388"/>
      <c r="BZ153" s="388"/>
      <c r="CA153" s="388">
        <v>0</v>
      </c>
      <c r="CB153" s="394" t="b">
        <f t="shared" si="58"/>
        <v>0</v>
      </c>
      <c r="CC153" s="394" t="b">
        <f t="shared" si="59"/>
        <v>1</v>
      </c>
      <c r="CD153" s="376" t="b">
        <f t="shared" si="66"/>
        <v>1</v>
      </c>
      <c r="CE153" s="394" t="b">
        <f t="shared" si="64"/>
        <v>0</v>
      </c>
      <c r="CF153" s="394">
        <f t="shared" si="65"/>
        <v>5</v>
      </c>
      <c r="CG153" s="405">
        <f>'Forside og oppsummering'!$E$23</f>
        <v>0</v>
      </c>
      <c r="CH153" s="349" t="s">
        <v>363</v>
      </c>
      <c r="CI153" s="405" t="str">
        <f t="shared" si="60"/>
        <v>Overordnede prosjektdetaljer</v>
      </c>
      <c r="CJ153" s="405">
        <f t="shared" si="61"/>
        <v>0</v>
      </c>
      <c r="CK153" s="405">
        <f t="shared" si="62"/>
        <v>0</v>
      </c>
      <c r="CL153" s="403">
        <v>0</v>
      </c>
      <c r="CM153" s="403">
        <v>0</v>
      </c>
      <c r="CN153" s="403">
        <v>0</v>
      </c>
      <c r="CO153" s="403">
        <v>0</v>
      </c>
      <c r="CP153" s="403">
        <v>0</v>
      </c>
      <c r="CQ153" s="403">
        <v>0</v>
      </c>
      <c r="CR153" s="403">
        <v>0</v>
      </c>
      <c r="CS153" s="403">
        <v>0</v>
      </c>
      <c r="CT153" s="403">
        <f t="shared" si="57"/>
        <v>5</v>
      </c>
    </row>
    <row r="154" spans="5:98" x14ac:dyDescent="0.35">
      <c r="R154" s="385"/>
      <c r="S154" s="385"/>
      <c r="T154" s="385"/>
      <c r="U154" s="385"/>
      <c r="V154" s="385"/>
      <c r="W154" s="385"/>
      <c r="X154" s="385"/>
      <c r="Y154" s="385"/>
      <c r="Z154" s="385"/>
      <c r="AA154" s="385"/>
      <c r="AC154" s="322" t="b">
        <f t="shared" si="67"/>
        <v>0</v>
      </c>
      <c r="AE154" s="385"/>
      <c r="AF154" s="385"/>
      <c r="AG154" s="385"/>
      <c r="AH154" s="385"/>
      <c r="AI154" s="385"/>
      <c r="AJ154" s="385"/>
      <c r="AK154" s="385"/>
      <c r="AL154" s="385"/>
      <c r="AM154" s="385"/>
      <c r="AN154" s="385"/>
      <c r="AO154" s="385"/>
      <c r="AP154" s="385"/>
      <c r="AQ154" s="385"/>
      <c r="AR154" s="385"/>
      <c r="AS154" s="385"/>
      <c r="AT154" s="385"/>
      <c r="AU154" s="385"/>
      <c r="AV154" s="385"/>
      <c r="AW154" s="385"/>
      <c r="AX154" s="385"/>
      <c r="AY154" s="385"/>
      <c r="AZ154" s="385"/>
      <c r="BA154" s="385"/>
      <c r="BB154" s="385"/>
      <c r="BC154" s="385"/>
      <c r="BD154" s="385"/>
      <c r="BE154" s="385"/>
      <c r="BF154" s="385"/>
      <c r="BG154" s="385"/>
      <c r="BH154" s="385"/>
      <c r="BI154" s="385"/>
      <c r="BJ154" s="385"/>
      <c r="BK154" s="385"/>
      <c r="BL154" s="385"/>
      <c r="BM154" s="385"/>
      <c r="BN154" s="385"/>
      <c r="BO154" s="385"/>
      <c r="BQ154" s="388" t="str">
        <v>P3.2</v>
      </c>
      <c r="BR154" s="388" t="str">
        <v>Tema for innovasjonsprosjekt 3</v>
      </c>
      <c r="BS154" s="388">
        <v>0</v>
      </c>
      <c r="BT154" s="388"/>
      <c r="BU154" s="388"/>
      <c r="BV154" s="388"/>
      <c r="BW154" s="388"/>
      <c r="BX154" s="388"/>
      <c r="BY154" s="388"/>
      <c r="BZ154" s="388"/>
      <c r="CA154" s="388">
        <v>0</v>
      </c>
      <c r="CB154" s="394" t="b">
        <f t="shared" si="58"/>
        <v>1</v>
      </c>
      <c r="CC154" s="394" t="b">
        <f t="shared" si="59"/>
        <v>0</v>
      </c>
      <c r="CD154" s="376" t="b">
        <f t="shared" si="66"/>
        <v>1</v>
      </c>
      <c r="CE154" s="394" t="b">
        <f t="shared" si="64"/>
        <v>0</v>
      </c>
      <c r="CF154" s="394">
        <f t="shared" si="65"/>
        <v>2</v>
      </c>
      <c r="CG154" s="405">
        <f>'Forside og oppsummering'!$E$23</f>
        <v>0</v>
      </c>
      <c r="CH154" s="349" t="s">
        <v>363</v>
      </c>
      <c r="CI154" s="405" t="str">
        <f t="shared" si="60"/>
        <v>Tema for innovasjonsprosjekt 3</v>
      </c>
      <c r="CJ154" s="405" t="str">
        <f t="shared" si="61"/>
        <v>P3.2</v>
      </c>
      <c r="CK154" s="405">
        <f t="shared" si="62"/>
        <v>0</v>
      </c>
      <c r="CL154" s="403">
        <v>0</v>
      </c>
      <c r="CM154" s="403">
        <v>0</v>
      </c>
      <c r="CN154" s="403">
        <v>0</v>
      </c>
      <c r="CO154" s="403">
        <v>0</v>
      </c>
      <c r="CP154" s="403">
        <v>0</v>
      </c>
      <c r="CQ154" s="403">
        <v>0</v>
      </c>
      <c r="CR154" s="403">
        <v>0</v>
      </c>
      <c r="CS154" s="403">
        <v>0</v>
      </c>
      <c r="CT154" s="403">
        <f t="shared" si="57"/>
        <v>2</v>
      </c>
    </row>
    <row r="155" spans="5:98" x14ac:dyDescent="0.35">
      <c r="R155" s="385"/>
      <c r="S155" s="385"/>
      <c r="T155" s="385"/>
      <c r="U155" s="385"/>
      <c r="V155" s="385"/>
      <c r="W155" s="385"/>
      <c r="X155" s="385"/>
      <c r="Y155" s="385"/>
      <c r="Z155" s="385"/>
      <c r="AA155" s="385"/>
      <c r="AC155" s="322" t="b">
        <f t="shared" si="67"/>
        <v>0</v>
      </c>
      <c r="AE155" s="385"/>
      <c r="AF155" s="385"/>
      <c r="AG155" s="385"/>
      <c r="AH155" s="385"/>
      <c r="AI155" s="385"/>
      <c r="AJ155" s="385"/>
      <c r="AK155" s="385"/>
      <c r="AL155" s="385"/>
      <c r="AM155" s="385"/>
      <c r="AN155" s="385"/>
      <c r="AO155" s="385"/>
      <c r="AP155" s="385"/>
      <c r="AQ155" s="385"/>
      <c r="AR155" s="385"/>
      <c r="AS155" s="385"/>
      <c r="AT155" s="385"/>
      <c r="AU155" s="385"/>
      <c r="AV155" s="385"/>
      <c r="AW155" s="385"/>
      <c r="AX155" s="385"/>
      <c r="AY155" s="385"/>
      <c r="AZ155" s="385"/>
      <c r="BA155" s="385"/>
      <c r="BB155" s="385"/>
      <c r="BC155" s="385"/>
      <c r="BD155" s="385"/>
      <c r="BE155" s="385"/>
      <c r="BF155" s="385"/>
      <c r="BG155" s="385"/>
      <c r="BH155" s="385"/>
      <c r="BI155" s="385"/>
      <c r="BJ155" s="385"/>
      <c r="BK155" s="385"/>
      <c r="BL155" s="385"/>
      <c r="BM155" s="385"/>
      <c r="BN155" s="385"/>
      <c r="BO155" s="385"/>
      <c r="BQ155" s="388">
        <v>0</v>
      </c>
      <c r="BR155" s="388" t="str">
        <v>Marker de temaene som inngår i innovasjonsprosjektet med "Ja"</v>
      </c>
      <c r="BS155" s="388">
        <v>0</v>
      </c>
      <c r="BT155" s="388"/>
      <c r="BU155" s="388"/>
      <c r="BV155" s="388"/>
      <c r="BW155" s="388"/>
      <c r="BX155" s="388"/>
      <c r="BY155" s="388"/>
      <c r="BZ155" s="388"/>
      <c r="CA155" s="388">
        <v>0</v>
      </c>
      <c r="CB155" s="394" t="b">
        <f t="shared" si="58"/>
        <v>0</v>
      </c>
      <c r="CC155" s="394" t="b">
        <f t="shared" si="59"/>
        <v>1</v>
      </c>
      <c r="CD155" s="376" t="b">
        <f t="shared" si="66"/>
        <v>1</v>
      </c>
      <c r="CE155" s="394" t="b">
        <f t="shared" si="64"/>
        <v>0</v>
      </c>
      <c r="CF155" s="394">
        <f t="shared" si="65"/>
        <v>4</v>
      </c>
      <c r="CG155" s="405">
        <f>'Forside og oppsummering'!$E$23</f>
        <v>0</v>
      </c>
      <c r="CH155" s="349" t="s">
        <v>363</v>
      </c>
      <c r="CI155" s="405" t="str">
        <f t="shared" si="60"/>
        <v>Tema for innovasjonsprosjekt 3</v>
      </c>
      <c r="CJ155" s="405" t="str">
        <f t="shared" si="61"/>
        <v>Marker de temaene som inngår i innovasjonsprosjektet med "Ja"</v>
      </c>
      <c r="CK155" s="405">
        <f t="shared" si="62"/>
        <v>0</v>
      </c>
      <c r="CL155" s="403">
        <v>0</v>
      </c>
      <c r="CM155" s="403">
        <v>0</v>
      </c>
      <c r="CN155" s="403">
        <v>0</v>
      </c>
      <c r="CO155" s="403">
        <v>0</v>
      </c>
      <c r="CP155" s="403">
        <v>0</v>
      </c>
      <c r="CQ155" s="403">
        <v>0</v>
      </c>
      <c r="CR155" s="403">
        <v>0</v>
      </c>
      <c r="CS155" s="403">
        <v>0</v>
      </c>
      <c r="CT155" s="403">
        <f t="shared" si="57"/>
        <v>4</v>
      </c>
    </row>
    <row r="156" spans="5:98" x14ac:dyDescent="0.35">
      <c r="R156" s="385"/>
      <c r="S156" s="385"/>
      <c r="T156" s="385"/>
      <c r="U156" s="385"/>
      <c r="V156" s="385"/>
      <c r="W156" s="385"/>
      <c r="X156" s="385"/>
      <c r="Y156" s="385"/>
      <c r="Z156" s="385"/>
      <c r="AA156" s="385"/>
      <c r="AC156" s="322" t="b">
        <f t="shared" si="67"/>
        <v>0</v>
      </c>
      <c r="AE156" s="385"/>
      <c r="AF156" s="385"/>
      <c r="AG156" s="385"/>
      <c r="AH156" s="385"/>
      <c r="AI156" s="385"/>
      <c r="AJ156" s="385"/>
      <c r="AK156" s="385"/>
      <c r="AL156" s="385"/>
      <c r="AM156" s="385"/>
      <c r="AN156" s="385"/>
      <c r="AO156" s="385"/>
      <c r="AP156" s="385"/>
      <c r="AQ156" s="385"/>
      <c r="AR156" s="385"/>
      <c r="AS156" s="385"/>
      <c r="AT156" s="385"/>
      <c r="AU156" s="385"/>
      <c r="AV156" s="385"/>
      <c r="AW156" s="385"/>
      <c r="AX156" s="385"/>
      <c r="AY156" s="385"/>
      <c r="AZ156" s="385"/>
      <c r="BA156" s="385"/>
      <c r="BB156" s="385"/>
      <c r="BC156" s="385"/>
      <c r="BD156" s="385"/>
      <c r="BE156" s="385"/>
      <c r="BF156" s="385"/>
      <c r="BG156" s="385"/>
      <c r="BH156" s="385"/>
      <c r="BI156" s="385"/>
      <c r="BJ156" s="385"/>
      <c r="BK156" s="385"/>
      <c r="BL156" s="385"/>
      <c r="BM156" s="385"/>
      <c r="BN156" s="385"/>
      <c r="BO156" s="385"/>
      <c r="BQ156" s="388">
        <v>0</v>
      </c>
      <c r="BR156" s="388" t="str">
        <v>P3.2a</v>
      </c>
      <c r="BS156" s="388" t="str">
        <v>Forebygging tidlig innsats og egenmestring</v>
      </c>
      <c r="BT156" s="388"/>
      <c r="BU156" s="388"/>
      <c r="BV156" s="388"/>
      <c r="BW156" s="388"/>
      <c r="BX156" s="388"/>
      <c r="BY156" s="388"/>
      <c r="BZ156" s="388"/>
      <c r="CA156" s="388">
        <v>0</v>
      </c>
      <c r="CB156" s="394" t="b">
        <f t="shared" si="58"/>
        <v>0</v>
      </c>
      <c r="CC156" s="394" t="b">
        <f t="shared" si="59"/>
        <v>0</v>
      </c>
      <c r="CD156" s="376" t="b">
        <f t="shared" si="66"/>
        <v>1</v>
      </c>
      <c r="CE156" s="394" t="b">
        <f t="shared" si="64"/>
        <v>0</v>
      </c>
      <c r="CF156" s="394">
        <f t="shared" si="65"/>
        <v>4</v>
      </c>
      <c r="CG156" s="405">
        <f>'Forside og oppsummering'!$E$23</f>
        <v>0</v>
      </c>
      <c r="CH156" s="349" t="s">
        <v>363</v>
      </c>
      <c r="CI156" s="405" t="str">
        <f t="shared" si="60"/>
        <v>Tema for innovasjonsprosjekt 3</v>
      </c>
      <c r="CJ156" s="405" t="str">
        <f t="shared" si="61"/>
        <v>P3.2a</v>
      </c>
      <c r="CK156" s="405" t="str">
        <f t="shared" si="62"/>
        <v>Forebygging tidlig innsats og egenmestring</v>
      </c>
      <c r="CL156" s="403">
        <v>0</v>
      </c>
      <c r="CM156" s="403">
        <v>0</v>
      </c>
      <c r="CN156" s="403">
        <v>0</v>
      </c>
      <c r="CO156" s="403">
        <v>0</v>
      </c>
      <c r="CP156" s="403">
        <v>0</v>
      </c>
      <c r="CQ156" s="403">
        <v>0</v>
      </c>
      <c r="CR156" s="403">
        <v>0</v>
      </c>
      <c r="CS156" s="403">
        <v>0</v>
      </c>
      <c r="CT156" s="403">
        <f t="shared" si="57"/>
        <v>4</v>
      </c>
    </row>
    <row r="157" spans="5:98" x14ac:dyDescent="0.35">
      <c r="R157" s="385"/>
      <c r="S157" s="385"/>
      <c r="T157" s="385"/>
      <c r="U157" s="385"/>
      <c r="V157" s="385"/>
      <c r="W157" s="385"/>
      <c r="X157" s="385"/>
      <c r="Y157" s="385"/>
      <c r="Z157" s="385"/>
      <c r="AA157" s="385"/>
      <c r="AC157" s="322" t="b">
        <f t="shared" si="67"/>
        <v>0</v>
      </c>
      <c r="AE157" s="385"/>
      <c r="AF157" s="385"/>
      <c r="AG157" s="385"/>
      <c r="AH157" s="385"/>
      <c r="AI157" s="385"/>
      <c r="AJ157" s="385"/>
      <c r="AK157" s="385"/>
      <c r="AL157" s="385"/>
      <c r="AM157" s="385"/>
      <c r="AN157" s="385"/>
      <c r="AO157" s="385"/>
      <c r="AP157" s="385"/>
      <c r="AQ157" s="385"/>
      <c r="AR157" s="385"/>
      <c r="AS157" s="385"/>
      <c r="AT157" s="385"/>
      <c r="AU157" s="385"/>
      <c r="AV157" s="385"/>
      <c r="AW157" s="385"/>
      <c r="AX157" s="385"/>
      <c r="AY157" s="385"/>
      <c r="AZ157" s="385"/>
      <c r="BA157" s="385"/>
      <c r="BB157" s="385"/>
      <c r="BC157" s="385"/>
      <c r="BD157" s="385"/>
      <c r="BE157" s="385"/>
      <c r="BF157" s="385"/>
      <c r="BG157" s="385"/>
      <c r="BH157" s="385"/>
      <c r="BI157" s="385"/>
      <c r="BJ157" s="385"/>
      <c r="BK157" s="385"/>
      <c r="BL157" s="385"/>
      <c r="BM157" s="385"/>
      <c r="BN157" s="385"/>
      <c r="BO157" s="385"/>
      <c r="BQ157" s="388">
        <v>0</v>
      </c>
      <c r="BR157" s="388" t="str">
        <v>P3.2b</v>
      </c>
      <c r="BS157" s="388" t="str">
        <v>Fritidsaktivitet med assistanse</v>
      </c>
      <c r="BT157" s="388"/>
      <c r="BU157" s="388"/>
      <c r="BV157" s="388"/>
      <c r="BW157" s="388"/>
      <c r="BX157" s="388"/>
      <c r="BY157" s="388"/>
      <c r="BZ157" s="388"/>
      <c r="CA157" s="388">
        <v>0</v>
      </c>
      <c r="CB157" s="394" t="b">
        <f t="shared" si="58"/>
        <v>0</v>
      </c>
      <c r="CC157" s="394" t="b">
        <f t="shared" si="59"/>
        <v>0</v>
      </c>
      <c r="CD157" s="376" t="b">
        <f t="shared" si="66"/>
        <v>1</v>
      </c>
      <c r="CE157" s="394" t="b">
        <f t="shared" si="64"/>
        <v>0</v>
      </c>
      <c r="CF157" s="394">
        <f t="shared" si="65"/>
        <v>4</v>
      </c>
      <c r="CG157" s="405">
        <f>'Forside og oppsummering'!$E$23</f>
        <v>0</v>
      </c>
      <c r="CH157" s="349" t="s">
        <v>363</v>
      </c>
      <c r="CI157" s="405" t="str">
        <f t="shared" si="60"/>
        <v>Tema for innovasjonsprosjekt 3</v>
      </c>
      <c r="CJ157" s="405" t="str">
        <f t="shared" si="61"/>
        <v>P3.2b</v>
      </c>
      <c r="CK157" s="405" t="str">
        <f t="shared" si="62"/>
        <v>Fritidsaktivitet med assistanse</v>
      </c>
      <c r="CL157" s="403">
        <v>0</v>
      </c>
      <c r="CM157" s="403">
        <v>0</v>
      </c>
      <c r="CN157" s="403">
        <v>0</v>
      </c>
      <c r="CO157" s="403">
        <v>0</v>
      </c>
      <c r="CP157" s="403">
        <v>0</v>
      </c>
      <c r="CQ157" s="403">
        <v>0</v>
      </c>
      <c r="CR157" s="403">
        <v>0</v>
      </c>
      <c r="CS157" s="403">
        <v>0</v>
      </c>
      <c r="CT157" s="403">
        <f t="shared" si="57"/>
        <v>4</v>
      </c>
    </row>
    <row r="158" spans="5:98" x14ac:dyDescent="0.35">
      <c r="R158" s="385"/>
      <c r="S158" s="385"/>
      <c r="T158" s="385"/>
      <c r="U158" s="385"/>
      <c r="V158" s="385"/>
      <c r="W158" s="385"/>
      <c r="X158" s="385"/>
      <c r="Y158" s="385"/>
      <c r="Z158" s="385"/>
      <c r="AA158" s="385"/>
      <c r="AC158" s="322" t="b">
        <f t="shared" si="67"/>
        <v>0</v>
      </c>
      <c r="AE158" s="385"/>
      <c r="AF158" s="385"/>
      <c r="AG158" s="385"/>
      <c r="AH158" s="385"/>
      <c r="AI158" s="385"/>
      <c r="AJ158" s="385"/>
      <c r="AK158" s="385"/>
      <c r="AL158" s="385"/>
      <c r="AM158" s="385"/>
      <c r="AN158" s="385"/>
      <c r="AO158" s="385"/>
      <c r="AP158" s="385"/>
      <c r="AQ158" s="385"/>
      <c r="AR158" s="385"/>
      <c r="AS158" s="385"/>
      <c r="AT158" s="385"/>
      <c r="AU158" s="385"/>
      <c r="AV158" s="385"/>
      <c r="AW158" s="385"/>
      <c r="AX158" s="385"/>
      <c r="AY158" s="385"/>
      <c r="AZ158" s="385"/>
      <c r="BA158" s="385"/>
      <c r="BB158" s="385"/>
      <c r="BC158" s="385"/>
      <c r="BD158" s="385"/>
      <c r="BE158" s="385"/>
      <c r="BF158" s="385"/>
      <c r="BG158" s="385"/>
      <c r="BH158" s="385"/>
      <c r="BI158" s="385"/>
      <c r="BJ158" s="385"/>
      <c r="BK158" s="385"/>
      <c r="BL158" s="385"/>
      <c r="BM158" s="385"/>
      <c r="BN158" s="385"/>
      <c r="BO158" s="385"/>
      <c r="BQ158" s="388">
        <v>0</v>
      </c>
      <c r="BR158" s="388" t="str">
        <v>P3.2c</v>
      </c>
      <c r="BS158" s="388" t="str">
        <v>Kulturopplevelser</v>
      </c>
      <c r="BT158" s="388"/>
      <c r="BU158" s="388"/>
      <c r="BV158" s="388"/>
      <c r="BW158" s="388"/>
      <c r="BX158" s="388"/>
      <c r="BY158" s="388"/>
      <c r="BZ158" s="388"/>
      <c r="CA158" s="388">
        <v>0</v>
      </c>
      <c r="CB158" s="394" t="b">
        <f t="shared" si="58"/>
        <v>0</v>
      </c>
      <c r="CC158" s="394" t="b">
        <f t="shared" si="59"/>
        <v>0</v>
      </c>
      <c r="CD158" s="376" t="b">
        <f t="shared" si="66"/>
        <v>1</v>
      </c>
      <c r="CE158" s="394" t="b">
        <f t="shared" si="64"/>
        <v>0</v>
      </c>
      <c r="CF158" s="394">
        <f t="shared" si="65"/>
        <v>4</v>
      </c>
      <c r="CG158" s="405">
        <f>'Forside og oppsummering'!$E$23</f>
        <v>0</v>
      </c>
      <c r="CH158" s="349" t="s">
        <v>363</v>
      </c>
      <c r="CI158" s="405" t="str">
        <f t="shared" si="60"/>
        <v>Tema for innovasjonsprosjekt 3</v>
      </c>
      <c r="CJ158" s="405" t="str">
        <f t="shared" si="61"/>
        <v>P3.2c</v>
      </c>
      <c r="CK158" s="405" t="str">
        <f t="shared" si="62"/>
        <v>Kulturopplevelser</v>
      </c>
      <c r="CL158" s="403">
        <v>0</v>
      </c>
      <c r="CM158" s="403">
        <v>0</v>
      </c>
      <c r="CN158" s="403">
        <v>0</v>
      </c>
      <c r="CO158" s="403">
        <v>0</v>
      </c>
      <c r="CP158" s="403">
        <v>0</v>
      </c>
      <c r="CQ158" s="403">
        <v>0</v>
      </c>
      <c r="CR158" s="403">
        <v>0</v>
      </c>
      <c r="CS158" s="403">
        <v>0</v>
      </c>
      <c r="CT158" s="403">
        <f t="shared" si="57"/>
        <v>4</v>
      </c>
    </row>
    <row r="159" spans="5:98" x14ac:dyDescent="0.35">
      <c r="R159" s="385"/>
      <c r="S159" s="385"/>
      <c r="T159" s="385"/>
      <c r="U159" s="385"/>
      <c r="V159" s="385"/>
      <c r="W159" s="385"/>
      <c r="X159" s="385"/>
      <c r="Y159" s="385"/>
      <c r="Z159" s="385"/>
      <c r="AA159" s="385"/>
      <c r="AC159" s="322" t="b">
        <f t="shared" si="67"/>
        <v>0</v>
      </c>
      <c r="AE159" s="385"/>
      <c r="AF159" s="385"/>
      <c r="AG159" s="385"/>
      <c r="AH159" s="385"/>
      <c r="AI159" s="385"/>
      <c r="AJ159" s="385"/>
      <c r="AK159" s="385"/>
      <c r="AL159" s="385"/>
      <c r="AM159" s="385"/>
      <c r="AN159" s="385"/>
      <c r="AO159" s="385"/>
      <c r="AP159" s="385"/>
      <c r="AQ159" s="385"/>
      <c r="AR159" s="385"/>
      <c r="AS159" s="385"/>
      <c r="AT159" s="385"/>
      <c r="AU159" s="385"/>
      <c r="AV159" s="385"/>
      <c r="AW159" s="385"/>
      <c r="AX159" s="385"/>
      <c r="AY159" s="385"/>
      <c r="AZ159" s="385"/>
      <c r="BA159" s="385"/>
      <c r="BB159" s="385"/>
      <c r="BC159" s="385"/>
      <c r="BD159" s="385"/>
      <c r="BE159" s="385"/>
      <c r="BF159" s="385"/>
      <c r="BG159" s="385"/>
      <c r="BH159" s="385"/>
      <c r="BI159" s="385"/>
      <c r="BJ159" s="385"/>
      <c r="BK159" s="385"/>
      <c r="BL159" s="385"/>
      <c r="BM159" s="385"/>
      <c r="BN159" s="385"/>
      <c r="BO159" s="385"/>
      <c r="BQ159" s="388">
        <v>0</v>
      </c>
      <c r="BR159" s="388" t="str">
        <v>P3.2d</v>
      </c>
      <c r="BS159" s="388" t="str">
        <v>Ernæring</v>
      </c>
      <c r="BT159" s="388"/>
      <c r="BU159" s="388"/>
      <c r="BV159" s="388"/>
      <c r="BW159" s="388"/>
      <c r="BX159" s="388"/>
      <c r="BY159" s="388"/>
      <c r="BZ159" s="388"/>
      <c r="CA159" s="388">
        <v>0</v>
      </c>
      <c r="CB159" s="394" t="b">
        <f t="shared" si="58"/>
        <v>0</v>
      </c>
      <c r="CC159" s="394" t="b">
        <f t="shared" si="59"/>
        <v>0</v>
      </c>
      <c r="CD159" s="376" t="b">
        <f t="shared" si="66"/>
        <v>1</v>
      </c>
      <c r="CE159" s="394" t="b">
        <f t="shared" si="64"/>
        <v>0</v>
      </c>
      <c r="CF159" s="394">
        <f t="shared" si="65"/>
        <v>4</v>
      </c>
      <c r="CG159" s="405">
        <f>'Forside og oppsummering'!$E$23</f>
        <v>0</v>
      </c>
      <c r="CH159" s="349" t="s">
        <v>363</v>
      </c>
      <c r="CI159" s="405" t="str">
        <f t="shared" si="60"/>
        <v>Tema for innovasjonsprosjekt 3</v>
      </c>
      <c r="CJ159" s="405" t="str">
        <f t="shared" si="61"/>
        <v>P3.2d</v>
      </c>
      <c r="CK159" s="405" t="str">
        <f t="shared" si="62"/>
        <v>Ernæring</v>
      </c>
      <c r="CL159" s="403">
        <v>0</v>
      </c>
      <c r="CM159" s="403">
        <v>0</v>
      </c>
      <c r="CN159" s="403">
        <v>0</v>
      </c>
      <c r="CO159" s="403">
        <v>0</v>
      </c>
      <c r="CP159" s="403">
        <v>0</v>
      </c>
      <c r="CQ159" s="403">
        <v>0</v>
      </c>
      <c r="CR159" s="403">
        <v>0</v>
      </c>
      <c r="CS159" s="403">
        <v>0</v>
      </c>
      <c r="CT159" s="403">
        <f t="shared" si="57"/>
        <v>4</v>
      </c>
    </row>
    <row r="160" spans="5:98" x14ac:dyDescent="0.35">
      <c r="R160" s="385"/>
      <c r="S160" s="385"/>
      <c r="T160" s="385"/>
      <c r="U160" s="385"/>
      <c r="V160" s="385"/>
      <c r="W160" s="385"/>
      <c r="X160" s="385"/>
      <c r="Y160" s="385"/>
      <c r="Z160" s="385"/>
      <c r="AA160" s="385"/>
      <c r="AC160" s="322" t="b">
        <f t="shared" si="67"/>
        <v>0</v>
      </c>
      <c r="AE160" s="385"/>
      <c r="AF160" s="385"/>
      <c r="AG160" s="385"/>
      <c r="AH160" s="385"/>
      <c r="AI160" s="385"/>
      <c r="AJ160" s="385"/>
      <c r="AK160" s="385"/>
      <c r="AL160" s="385"/>
      <c r="AM160" s="385"/>
      <c r="AN160" s="385"/>
      <c r="AO160" s="385"/>
      <c r="AP160" s="385"/>
      <c r="AQ160" s="385"/>
      <c r="AR160" s="385"/>
      <c r="AS160" s="385"/>
      <c r="AT160" s="385"/>
      <c r="AU160" s="385"/>
      <c r="AV160" s="385"/>
      <c r="AW160" s="385"/>
      <c r="AX160" s="385"/>
      <c r="AY160" s="385"/>
      <c r="AZ160" s="385"/>
      <c r="BA160" s="385"/>
      <c r="BB160" s="385"/>
      <c r="BC160" s="385"/>
      <c r="BD160" s="385"/>
      <c r="BE160" s="385"/>
      <c r="BF160" s="385"/>
      <c r="BG160" s="385"/>
      <c r="BH160" s="385"/>
      <c r="BI160" s="385"/>
      <c r="BJ160" s="385"/>
      <c r="BK160" s="385"/>
      <c r="BL160" s="385"/>
      <c r="BM160" s="385"/>
      <c r="BN160" s="385"/>
      <c r="BO160" s="385"/>
      <c r="BQ160" s="388">
        <v>0</v>
      </c>
      <c r="BR160" s="388" t="str">
        <v>P3.2e</v>
      </c>
      <c r="BS160" s="388" t="str">
        <v>Legemiddelhåndtering</v>
      </c>
      <c r="BT160" s="388"/>
      <c r="BU160" s="388"/>
      <c r="BV160" s="388"/>
      <c r="BW160" s="388"/>
      <c r="BX160" s="388"/>
      <c r="BY160" s="388"/>
      <c r="BZ160" s="388"/>
      <c r="CA160" s="388">
        <v>0</v>
      </c>
      <c r="CB160" s="394" t="b">
        <f t="shared" si="58"/>
        <v>0</v>
      </c>
      <c r="CC160" s="394" t="b">
        <f t="shared" si="59"/>
        <v>0</v>
      </c>
      <c r="CD160" s="376" t="b">
        <f t="shared" si="66"/>
        <v>1</v>
      </c>
      <c r="CE160" s="394" t="b">
        <f t="shared" si="64"/>
        <v>0</v>
      </c>
      <c r="CF160" s="394">
        <f t="shared" si="65"/>
        <v>4</v>
      </c>
      <c r="CG160" s="405">
        <f>'Forside og oppsummering'!$E$23</f>
        <v>0</v>
      </c>
      <c r="CH160" s="349" t="s">
        <v>363</v>
      </c>
      <c r="CI160" s="405" t="str">
        <f t="shared" si="60"/>
        <v>Tema for innovasjonsprosjekt 3</v>
      </c>
      <c r="CJ160" s="405" t="str">
        <f t="shared" si="61"/>
        <v>P3.2e</v>
      </c>
      <c r="CK160" s="405" t="str">
        <f t="shared" si="62"/>
        <v>Legemiddelhåndtering</v>
      </c>
      <c r="CL160" s="403">
        <v>0</v>
      </c>
      <c r="CM160" s="403">
        <v>0</v>
      </c>
      <c r="CN160" s="403">
        <v>0</v>
      </c>
      <c r="CO160" s="403">
        <v>0</v>
      </c>
      <c r="CP160" s="403">
        <v>0</v>
      </c>
      <c r="CQ160" s="403">
        <v>0</v>
      </c>
      <c r="CR160" s="403">
        <v>0</v>
      </c>
      <c r="CS160" s="403">
        <v>0</v>
      </c>
      <c r="CT160" s="403">
        <f t="shared" si="57"/>
        <v>4</v>
      </c>
    </row>
    <row r="161" spans="18:98" x14ac:dyDescent="0.35">
      <c r="R161" s="385"/>
      <c r="S161" s="385"/>
      <c r="T161" s="385"/>
      <c r="U161" s="385"/>
      <c r="V161" s="385"/>
      <c r="W161" s="385"/>
      <c r="X161" s="385"/>
      <c r="Y161" s="385"/>
      <c r="Z161" s="385"/>
      <c r="AA161" s="385"/>
      <c r="AC161" s="322" t="b">
        <f t="shared" si="67"/>
        <v>0</v>
      </c>
      <c r="AE161" s="385"/>
      <c r="AF161" s="385"/>
      <c r="AG161" s="385"/>
      <c r="AH161" s="385"/>
      <c r="AI161" s="385"/>
      <c r="AJ161" s="385"/>
      <c r="AK161" s="385"/>
      <c r="AL161" s="385"/>
      <c r="AM161" s="385"/>
      <c r="AN161" s="385"/>
      <c r="AO161" s="385"/>
      <c r="AP161" s="385"/>
      <c r="AQ161" s="385"/>
      <c r="AR161" s="385"/>
      <c r="AS161" s="385"/>
      <c r="AT161" s="385"/>
      <c r="AU161" s="385"/>
      <c r="AV161" s="385"/>
      <c r="AW161" s="385"/>
      <c r="AX161" s="385"/>
      <c r="AY161" s="385"/>
      <c r="AZ161" s="385"/>
      <c r="BA161" s="385"/>
      <c r="BB161" s="385"/>
      <c r="BC161" s="385"/>
      <c r="BD161" s="385"/>
      <c r="BE161" s="385"/>
      <c r="BF161" s="385"/>
      <c r="BG161" s="385"/>
      <c r="BH161" s="385"/>
      <c r="BI161" s="385"/>
      <c r="BJ161" s="385"/>
      <c r="BK161" s="385"/>
      <c r="BL161" s="385"/>
      <c r="BM161" s="385"/>
      <c r="BN161" s="385"/>
      <c r="BO161" s="385"/>
      <c r="BQ161" s="388">
        <v>0</v>
      </c>
      <c r="BR161" s="388" t="str">
        <v>P3.2f</v>
      </c>
      <c r="BS161" s="388" t="str">
        <v>Rehabilitering og Habilitering</v>
      </c>
      <c r="BT161" s="388"/>
      <c r="BU161" s="388"/>
      <c r="BV161" s="388"/>
      <c r="BW161" s="388"/>
      <c r="BX161" s="388"/>
      <c r="BY161" s="388"/>
      <c r="BZ161" s="388"/>
      <c r="CA161" s="388">
        <v>0</v>
      </c>
      <c r="CB161" s="394" t="b">
        <f t="shared" si="58"/>
        <v>0</v>
      </c>
      <c r="CC161" s="394" t="b">
        <f t="shared" si="59"/>
        <v>0</v>
      </c>
      <c r="CD161" s="376" t="b">
        <f t="shared" si="66"/>
        <v>1</v>
      </c>
      <c r="CE161" s="394" t="b">
        <f t="shared" si="64"/>
        <v>0</v>
      </c>
      <c r="CF161" s="394">
        <f t="shared" si="65"/>
        <v>4</v>
      </c>
      <c r="CG161" s="405">
        <f>'Forside og oppsummering'!$E$23</f>
        <v>0</v>
      </c>
      <c r="CH161" s="349" t="s">
        <v>363</v>
      </c>
      <c r="CI161" s="405" t="str">
        <f t="shared" si="60"/>
        <v>Tema for innovasjonsprosjekt 3</v>
      </c>
      <c r="CJ161" s="405" t="str">
        <f t="shared" si="61"/>
        <v>P3.2f</v>
      </c>
      <c r="CK161" s="405" t="str">
        <f t="shared" si="62"/>
        <v>Rehabilitering og Habilitering</v>
      </c>
      <c r="CL161" s="403">
        <v>0</v>
      </c>
      <c r="CM161" s="403">
        <v>0</v>
      </c>
      <c r="CN161" s="403">
        <v>0</v>
      </c>
      <c r="CO161" s="403">
        <v>0</v>
      </c>
      <c r="CP161" s="403">
        <v>0</v>
      </c>
      <c r="CQ161" s="403">
        <v>0</v>
      </c>
      <c r="CR161" s="403">
        <v>0</v>
      </c>
      <c r="CS161" s="403">
        <v>0</v>
      </c>
      <c r="CT161" s="403">
        <f t="shared" si="57"/>
        <v>4</v>
      </c>
    </row>
    <row r="162" spans="18:98" x14ac:dyDescent="0.35">
      <c r="R162" s="385"/>
      <c r="S162" s="385"/>
      <c r="T162" s="385"/>
      <c r="U162" s="385"/>
      <c r="V162" s="385"/>
      <c r="W162" s="385"/>
      <c r="X162" s="385"/>
      <c r="Y162" s="385"/>
      <c r="Z162" s="385"/>
      <c r="AA162" s="385"/>
      <c r="AC162" s="322" t="b">
        <f t="shared" si="67"/>
        <v>0</v>
      </c>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385"/>
      <c r="BO162" s="385"/>
      <c r="BQ162" s="388">
        <v>0</v>
      </c>
      <c r="BR162" s="388" t="str">
        <v>P3.2g</v>
      </c>
      <c r="BS162" s="388" t="str">
        <v>Samspill med pårørende og frivillige i omsorgssektoren generelt og demensomsorgen spesielt</v>
      </c>
      <c r="BT162" s="388"/>
      <c r="BU162" s="388"/>
      <c r="BV162" s="388"/>
      <c r="BW162" s="388"/>
      <c r="BX162" s="388"/>
      <c r="BY162" s="388"/>
      <c r="BZ162" s="388"/>
      <c r="CA162" s="388">
        <v>0</v>
      </c>
      <c r="CB162" s="394" t="b">
        <f t="shared" si="58"/>
        <v>0</v>
      </c>
      <c r="CC162" s="394" t="b">
        <f t="shared" si="59"/>
        <v>0</v>
      </c>
      <c r="CD162" s="376" t="b">
        <f t="shared" si="66"/>
        <v>1</v>
      </c>
      <c r="CE162" s="394" t="b">
        <f t="shared" si="64"/>
        <v>0</v>
      </c>
      <c r="CF162" s="394">
        <f t="shared" si="65"/>
        <v>4</v>
      </c>
      <c r="CG162" s="405">
        <f>'Forside og oppsummering'!$E$23</f>
        <v>0</v>
      </c>
      <c r="CH162" s="349" t="s">
        <v>363</v>
      </c>
      <c r="CI162" s="405" t="str">
        <f t="shared" si="60"/>
        <v>Tema for innovasjonsprosjekt 3</v>
      </c>
      <c r="CJ162" s="405" t="str">
        <f t="shared" si="61"/>
        <v>P3.2g</v>
      </c>
      <c r="CK162" s="405" t="str">
        <f t="shared" si="62"/>
        <v>Samspill med pårørende og frivillige i omsorgssektoren generelt og demensomsorgen spesielt</v>
      </c>
      <c r="CL162" s="403">
        <v>0</v>
      </c>
      <c r="CM162" s="403">
        <v>0</v>
      </c>
      <c r="CN162" s="403">
        <v>0</v>
      </c>
      <c r="CO162" s="403">
        <v>0</v>
      </c>
      <c r="CP162" s="403">
        <v>0</v>
      </c>
      <c r="CQ162" s="403">
        <v>0</v>
      </c>
      <c r="CR162" s="403">
        <v>0</v>
      </c>
      <c r="CS162" s="403">
        <v>0</v>
      </c>
      <c r="CT162" s="403">
        <f t="shared" si="57"/>
        <v>4</v>
      </c>
    </row>
    <row r="163" spans="18:98" x14ac:dyDescent="0.35">
      <c r="R163" s="385"/>
      <c r="S163" s="385"/>
      <c r="T163" s="385"/>
      <c r="U163" s="385"/>
      <c r="V163" s="385"/>
      <c r="W163" s="385"/>
      <c r="X163" s="385"/>
      <c r="Y163" s="385"/>
      <c r="Z163" s="385"/>
      <c r="AA163" s="385"/>
      <c r="AC163" s="322" t="b">
        <f t="shared" si="67"/>
        <v>0</v>
      </c>
      <c r="AE163" s="385"/>
      <c r="AF163" s="385"/>
      <c r="AG163" s="385"/>
      <c r="AH163" s="385"/>
      <c r="AI163" s="385"/>
      <c r="AJ163" s="385"/>
      <c r="AK163" s="385"/>
      <c r="AL163" s="385"/>
      <c r="AM163" s="385"/>
      <c r="AN163" s="385"/>
      <c r="AO163" s="385"/>
      <c r="AP163" s="385"/>
      <c r="AQ163" s="385"/>
      <c r="AR163" s="385"/>
      <c r="AS163" s="385"/>
      <c r="AT163" s="385"/>
      <c r="AU163" s="385"/>
      <c r="AV163" s="385"/>
      <c r="AW163" s="385"/>
      <c r="AX163" s="385"/>
      <c r="AY163" s="385"/>
      <c r="AZ163" s="385"/>
      <c r="BA163" s="385"/>
      <c r="BB163" s="385"/>
      <c r="BC163" s="385"/>
      <c r="BD163" s="385"/>
      <c r="BE163" s="385"/>
      <c r="BF163" s="385"/>
      <c r="BG163" s="385"/>
      <c r="BH163" s="385"/>
      <c r="BI163" s="385"/>
      <c r="BJ163" s="385"/>
      <c r="BK163" s="385"/>
      <c r="BL163" s="385"/>
      <c r="BM163" s="385"/>
      <c r="BN163" s="385"/>
      <c r="BO163" s="385"/>
      <c r="BQ163" s="388">
        <v>0</v>
      </c>
      <c r="BR163" s="388" t="str">
        <v>P3.2h</v>
      </c>
      <c r="BS163" s="388" t="str">
        <v>Andre nyskapende løsninger av stor betydning for brukerne av de kommunale helse- og omsorgstjenestene</v>
      </c>
      <c r="BT163" s="388"/>
      <c r="BU163" s="388"/>
      <c r="BV163" s="388"/>
      <c r="BW163" s="388"/>
      <c r="BX163" s="388"/>
      <c r="BY163" s="388"/>
      <c r="BZ163" s="388"/>
      <c r="CA163" s="388">
        <v>0</v>
      </c>
      <c r="CB163" s="394" t="b">
        <f t="shared" si="58"/>
        <v>0</v>
      </c>
      <c r="CC163" s="394" t="b">
        <f t="shared" si="59"/>
        <v>0</v>
      </c>
      <c r="CD163" s="376" t="b">
        <f t="shared" si="66"/>
        <v>1</v>
      </c>
      <c r="CE163" s="394" t="b">
        <f t="shared" si="64"/>
        <v>0</v>
      </c>
      <c r="CF163" s="394">
        <f t="shared" si="65"/>
        <v>4</v>
      </c>
      <c r="CG163" s="405">
        <f>'Forside og oppsummering'!$E$23</f>
        <v>0</v>
      </c>
      <c r="CH163" s="349" t="s">
        <v>363</v>
      </c>
      <c r="CI163" s="405" t="str">
        <f t="shared" si="60"/>
        <v>Tema for innovasjonsprosjekt 3</v>
      </c>
      <c r="CJ163" s="405" t="str">
        <f t="shared" si="61"/>
        <v>P3.2h</v>
      </c>
      <c r="CK163" s="405" t="str">
        <f t="shared" si="62"/>
        <v>Andre nyskapende løsninger av stor betydning for brukerne av de kommunale helse- og omsorgstjenestene</v>
      </c>
      <c r="CL163" s="403">
        <v>0</v>
      </c>
      <c r="CM163" s="403">
        <v>0</v>
      </c>
      <c r="CN163" s="403">
        <v>0</v>
      </c>
      <c r="CO163" s="403">
        <v>0</v>
      </c>
      <c r="CP163" s="403">
        <v>0</v>
      </c>
      <c r="CQ163" s="403">
        <v>0</v>
      </c>
      <c r="CR163" s="403">
        <v>0</v>
      </c>
      <c r="CS163" s="403">
        <v>0</v>
      </c>
      <c r="CT163" s="403">
        <f t="shared" si="57"/>
        <v>4</v>
      </c>
    </row>
    <row r="164" spans="18:98" x14ac:dyDescent="0.35">
      <c r="R164" s="385"/>
      <c r="S164" s="385"/>
      <c r="T164" s="385"/>
      <c r="U164" s="385"/>
      <c r="V164" s="385"/>
      <c r="W164" s="385"/>
      <c r="X164" s="385"/>
      <c r="Y164" s="385"/>
      <c r="Z164" s="385"/>
      <c r="AA164" s="385"/>
      <c r="AC164" s="322" t="b">
        <f t="shared" si="67"/>
        <v>0</v>
      </c>
      <c r="AE164" s="385"/>
      <c r="AF164" s="385"/>
      <c r="AG164" s="385"/>
      <c r="AH164" s="385"/>
      <c r="AI164" s="385"/>
      <c r="AJ164" s="385"/>
      <c r="AK164" s="385"/>
      <c r="AL164" s="385"/>
      <c r="AM164" s="385"/>
      <c r="AN164" s="385"/>
      <c r="AO164" s="385"/>
      <c r="AP164" s="385"/>
      <c r="AQ164" s="385"/>
      <c r="AR164" s="385"/>
      <c r="AS164" s="385"/>
      <c r="AT164" s="385"/>
      <c r="AU164" s="385"/>
      <c r="AV164" s="385"/>
      <c r="AW164" s="385"/>
      <c r="AX164" s="385"/>
      <c r="AY164" s="385"/>
      <c r="AZ164" s="385"/>
      <c r="BA164" s="385"/>
      <c r="BB164" s="385"/>
      <c r="BC164" s="385"/>
      <c r="BD164" s="385"/>
      <c r="BE164" s="385"/>
      <c r="BF164" s="385"/>
      <c r="BG164" s="385"/>
      <c r="BH164" s="385"/>
      <c r="BI164" s="385"/>
      <c r="BJ164" s="385"/>
      <c r="BK164" s="385"/>
      <c r="BL164" s="385"/>
      <c r="BM164" s="385"/>
      <c r="BN164" s="385"/>
      <c r="BO164" s="385"/>
      <c r="BQ164" s="388">
        <v>0</v>
      </c>
      <c r="BR164" s="388">
        <v>0</v>
      </c>
      <c r="BS164" s="388">
        <v>0</v>
      </c>
      <c r="BT164" s="388"/>
      <c r="BU164" s="388"/>
      <c r="BV164" s="388"/>
      <c r="BW164" s="388"/>
      <c r="BX164" s="388"/>
      <c r="BY164" s="388"/>
      <c r="BZ164" s="388"/>
      <c r="CA164" s="388">
        <v>0</v>
      </c>
      <c r="CB164" s="394" t="b">
        <f t="shared" si="58"/>
        <v>0</v>
      </c>
      <c r="CC164" s="394" t="b">
        <f t="shared" si="59"/>
        <v>1</v>
      </c>
      <c r="CD164" s="376" t="b">
        <f t="shared" si="66"/>
        <v>1</v>
      </c>
      <c r="CE164" s="394" t="b">
        <f t="shared" si="64"/>
        <v>0</v>
      </c>
      <c r="CF164" s="394">
        <f t="shared" si="65"/>
        <v>5</v>
      </c>
      <c r="CG164" s="405">
        <f>'Forside og oppsummering'!$E$23</f>
        <v>0</v>
      </c>
      <c r="CH164" s="349" t="s">
        <v>363</v>
      </c>
      <c r="CI164" s="405" t="str">
        <f t="shared" si="60"/>
        <v>Tema for innovasjonsprosjekt 3</v>
      </c>
      <c r="CJ164" s="405">
        <f t="shared" si="61"/>
        <v>0</v>
      </c>
      <c r="CK164" s="405">
        <f t="shared" si="62"/>
        <v>0</v>
      </c>
      <c r="CL164" s="403">
        <v>0</v>
      </c>
      <c r="CM164" s="403">
        <v>0</v>
      </c>
      <c r="CN164" s="403">
        <v>0</v>
      </c>
      <c r="CO164" s="403">
        <v>0</v>
      </c>
      <c r="CP164" s="403">
        <v>0</v>
      </c>
      <c r="CQ164" s="403">
        <v>0</v>
      </c>
      <c r="CR164" s="403">
        <v>0</v>
      </c>
      <c r="CS164" s="403">
        <v>0</v>
      </c>
      <c r="CT164" s="403">
        <f t="shared" si="57"/>
        <v>5</v>
      </c>
    </row>
    <row r="165" spans="18:98" x14ac:dyDescent="0.35">
      <c r="R165" s="385"/>
      <c r="S165" s="385"/>
      <c r="T165" s="385"/>
      <c r="U165" s="385"/>
      <c r="V165" s="385"/>
      <c r="W165" s="385"/>
      <c r="X165" s="385"/>
      <c r="Y165" s="385"/>
      <c r="Z165" s="385"/>
      <c r="AA165" s="385"/>
      <c r="AC165" s="322" t="b">
        <f t="shared" si="67"/>
        <v>0</v>
      </c>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5"/>
      <c r="BQ165" s="388" t="str">
        <v>P3.3</v>
      </c>
      <c r="BR165" s="388" t="str">
        <v>Prosjektbeskrivelse: Innovasjonsprosjekt 3</v>
      </c>
      <c r="BS165" s="388">
        <v>0</v>
      </c>
      <c r="BT165" s="388"/>
      <c r="BU165" s="388"/>
      <c r="BV165" s="388"/>
      <c r="BW165" s="388"/>
      <c r="BX165" s="388"/>
      <c r="BY165" s="388"/>
      <c r="BZ165" s="388"/>
      <c r="CA165" s="388">
        <v>0</v>
      </c>
      <c r="CB165" s="394" t="b">
        <f t="shared" si="58"/>
        <v>1</v>
      </c>
      <c r="CC165" s="394" t="b">
        <f t="shared" si="59"/>
        <v>0</v>
      </c>
      <c r="CD165" s="376" t="b">
        <f t="shared" si="66"/>
        <v>1</v>
      </c>
      <c r="CE165" s="394" t="b">
        <f t="shared" si="64"/>
        <v>0</v>
      </c>
      <c r="CF165" s="394">
        <f t="shared" si="65"/>
        <v>2</v>
      </c>
      <c r="CG165" s="405">
        <f>'Forside og oppsummering'!$E$23</f>
        <v>0</v>
      </c>
      <c r="CH165" s="349" t="s">
        <v>363</v>
      </c>
      <c r="CI165" s="405" t="str">
        <f t="shared" si="60"/>
        <v>Prosjektbeskrivelse: Innovasjonsprosjekt 3</v>
      </c>
      <c r="CJ165" s="405" t="str">
        <f t="shared" si="61"/>
        <v>P3.3</v>
      </c>
      <c r="CK165" s="405">
        <f t="shared" si="62"/>
        <v>0</v>
      </c>
      <c r="CL165" s="403">
        <v>0</v>
      </c>
      <c r="CM165" s="403">
        <v>0</v>
      </c>
      <c r="CN165" s="403">
        <v>0</v>
      </c>
      <c r="CO165" s="403">
        <v>0</v>
      </c>
      <c r="CP165" s="403">
        <v>0</v>
      </c>
      <c r="CQ165" s="403">
        <v>0</v>
      </c>
      <c r="CR165" s="403">
        <v>0</v>
      </c>
      <c r="CS165" s="403">
        <v>0</v>
      </c>
      <c r="CT165" s="403">
        <f t="shared" si="57"/>
        <v>2</v>
      </c>
    </row>
    <row r="166" spans="18:98" x14ac:dyDescent="0.35">
      <c r="R166" s="385"/>
      <c r="S166" s="385"/>
      <c r="T166" s="385"/>
      <c r="U166" s="385"/>
      <c r="V166" s="385"/>
      <c r="W166" s="385"/>
      <c r="X166" s="385"/>
      <c r="Y166" s="385"/>
      <c r="Z166" s="385"/>
      <c r="AA166" s="385"/>
      <c r="AC166" s="322" t="b">
        <f t="shared" si="67"/>
        <v>0</v>
      </c>
      <c r="AE166" s="385"/>
      <c r="AF166" s="385"/>
      <c r="AG166" s="385"/>
      <c r="AH166" s="385"/>
      <c r="AI166" s="385"/>
      <c r="AJ166" s="385"/>
      <c r="AK166" s="385"/>
      <c r="AL166" s="385"/>
      <c r="AM166" s="385"/>
      <c r="AN166" s="385"/>
      <c r="AO166" s="385"/>
      <c r="AP166" s="385"/>
      <c r="AQ166" s="385"/>
      <c r="AR166" s="385"/>
      <c r="AS166" s="385"/>
      <c r="AT166" s="385"/>
      <c r="AU166" s="385"/>
      <c r="AV166" s="385"/>
      <c r="AW166" s="385"/>
      <c r="AX166" s="385"/>
      <c r="AY166" s="385"/>
      <c r="AZ166" s="385"/>
      <c r="BA166" s="385"/>
      <c r="BB166" s="385"/>
      <c r="BC166" s="385"/>
      <c r="BD166" s="385"/>
      <c r="BE166" s="385"/>
      <c r="BF166" s="385"/>
      <c r="BG166" s="385"/>
      <c r="BH166" s="385"/>
      <c r="BI166" s="385"/>
      <c r="BJ166" s="385"/>
      <c r="BK166" s="385"/>
      <c r="BL166" s="385"/>
      <c r="BM166" s="385"/>
      <c r="BN166" s="385"/>
      <c r="BO166" s="385"/>
      <c r="BQ166" s="388">
        <v>0</v>
      </c>
      <c r="BR166" s="388" t="str">
        <v>- Fyll inn deltaljer for innovasjonsprosjektet der dette er hensiktsmessig
- Forsøk å skrive kortfattet (Med et detaljnivå som står i rimelig forhold til innovasjonsprosjektets omfang)</v>
      </c>
      <c r="BS166" s="388">
        <v>0</v>
      </c>
      <c r="BT166" s="388"/>
      <c r="BU166" s="388"/>
      <c r="BV166" s="388"/>
      <c r="BW166" s="388"/>
      <c r="BX166" s="388"/>
      <c r="BY166" s="388"/>
      <c r="BZ166" s="388"/>
      <c r="CA166" s="388">
        <v>0</v>
      </c>
      <c r="CB166" s="394" t="b">
        <f t="shared" si="58"/>
        <v>0</v>
      </c>
      <c r="CC166" s="394" t="b">
        <f t="shared" si="59"/>
        <v>1</v>
      </c>
      <c r="CD166" s="376" t="b">
        <f t="shared" si="66"/>
        <v>1</v>
      </c>
      <c r="CE166" s="394" t="b">
        <f t="shared" si="64"/>
        <v>0</v>
      </c>
      <c r="CF166" s="394">
        <f t="shared" si="65"/>
        <v>4</v>
      </c>
      <c r="CG166" s="405">
        <f>'Forside og oppsummering'!$E$23</f>
        <v>0</v>
      </c>
      <c r="CH166" s="349" t="s">
        <v>363</v>
      </c>
      <c r="CI166" s="405" t="str">
        <f t="shared" si="60"/>
        <v>Prosjektbeskrivelse: Innovasjonsprosjekt 3</v>
      </c>
      <c r="CJ166" s="405" t="str">
        <f t="shared" si="61"/>
        <v>- Fyll inn deltaljer for innovasjonsprosjektet der dette er hensiktsmessig
- Forsøk å skrive kortfattet (Med et detaljnivå som står i rimelig forhold til innovasjonsprosjektets omfang)</v>
      </c>
      <c r="CK166" s="405">
        <f t="shared" si="62"/>
        <v>0</v>
      </c>
      <c r="CL166" s="403">
        <v>0</v>
      </c>
      <c r="CM166" s="403">
        <v>0</v>
      </c>
      <c r="CN166" s="403">
        <v>0</v>
      </c>
      <c r="CO166" s="403">
        <v>0</v>
      </c>
      <c r="CP166" s="403">
        <v>0</v>
      </c>
      <c r="CQ166" s="403">
        <v>0</v>
      </c>
      <c r="CR166" s="403">
        <v>0</v>
      </c>
      <c r="CS166" s="403">
        <v>0</v>
      </c>
      <c r="CT166" s="403">
        <f t="shared" si="57"/>
        <v>4</v>
      </c>
    </row>
    <row r="167" spans="18:98" x14ac:dyDescent="0.35">
      <c r="R167" s="385"/>
      <c r="S167" s="385"/>
      <c r="T167" s="385"/>
      <c r="U167" s="385"/>
      <c r="V167" s="385"/>
      <c r="W167" s="385"/>
      <c r="X167" s="385"/>
      <c r="Y167" s="385"/>
      <c r="Z167" s="385"/>
      <c r="AA167" s="385"/>
      <c r="AE167" s="385"/>
      <c r="AF167" s="385"/>
      <c r="AG167" s="385"/>
      <c r="AH167" s="385"/>
      <c r="AI167" s="385"/>
      <c r="AJ167" s="385"/>
      <c r="AK167" s="385"/>
      <c r="AL167" s="385"/>
      <c r="AM167" s="385"/>
      <c r="AN167" s="385"/>
      <c r="AO167" s="385"/>
      <c r="AP167" s="385"/>
      <c r="AQ167" s="385"/>
      <c r="AR167" s="385"/>
      <c r="AS167" s="385"/>
      <c r="AT167" s="385"/>
      <c r="AU167" s="385"/>
      <c r="AV167" s="385"/>
      <c r="AW167" s="385"/>
      <c r="AX167" s="385"/>
      <c r="AY167" s="385"/>
      <c r="AZ167" s="385"/>
      <c r="BA167" s="385"/>
      <c r="BB167" s="385"/>
      <c r="BC167" s="385"/>
      <c r="BD167" s="385"/>
      <c r="BE167" s="385"/>
      <c r="BF167" s="385"/>
      <c r="BG167" s="385"/>
      <c r="BH167" s="385"/>
      <c r="BI167" s="385"/>
      <c r="BJ167" s="385"/>
      <c r="BK167" s="385"/>
      <c r="BL167" s="385"/>
      <c r="BM167" s="385"/>
      <c r="BN167" s="385"/>
      <c r="BO167" s="385"/>
      <c r="BQ167" s="388">
        <v>0</v>
      </c>
      <c r="BR167" s="388" t="str">
        <v>P3.3a</v>
      </c>
      <c r="BS167" s="388" t="str">
        <v>Kort beskrivelse</v>
      </c>
      <c r="BT167" s="388"/>
      <c r="BU167" s="388"/>
      <c r="BV167" s="388"/>
      <c r="BW167" s="388"/>
      <c r="BX167" s="388"/>
      <c r="BY167" s="388"/>
      <c r="BZ167" s="388"/>
      <c r="CA167" s="388">
        <v>0</v>
      </c>
      <c r="CB167" s="394" t="b">
        <f t="shared" si="58"/>
        <v>0</v>
      </c>
      <c r="CC167" s="394" t="b">
        <f t="shared" si="59"/>
        <v>0</v>
      </c>
      <c r="CD167" s="376" t="b">
        <f t="shared" si="66"/>
        <v>1</v>
      </c>
      <c r="CE167" s="394" t="b">
        <f t="shared" si="64"/>
        <v>0</v>
      </c>
      <c r="CF167" s="394">
        <f t="shared" si="65"/>
        <v>4</v>
      </c>
      <c r="CG167" s="405">
        <f>'Forside og oppsummering'!$E$23</f>
        <v>0</v>
      </c>
      <c r="CH167" s="349" t="s">
        <v>363</v>
      </c>
      <c r="CI167" s="405" t="str">
        <f t="shared" si="60"/>
        <v>Prosjektbeskrivelse: Innovasjonsprosjekt 3</v>
      </c>
      <c r="CJ167" s="405" t="str">
        <f t="shared" si="61"/>
        <v>P3.3a</v>
      </c>
      <c r="CK167" s="405" t="str">
        <f t="shared" si="62"/>
        <v>Kort beskrivelse</v>
      </c>
      <c r="CL167" s="403">
        <v>0</v>
      </c>
      <c r="CM167" s="403">
        <v>0</v>
      </c>
      <c r="CN167" s="403">
        <v>0</v>
      </c>
      <c r="CO167" s="403">
        <v>0</v>
      </c>
      <c r="CP167" s="403">
        <v>0</v>
      </c>
      <c r="CQ167" s="403">
        <v>0</v>
      </c>
      <c r="CR167" s="403">
        <v>0</v>
      </c>
      <c r="CS167" s="403">
        <v>0</v>
      </c>
      <c r="CT167" s="403">
        <f t="shared" si="57"/>
        <v>4</v>
      </c>
    </row>
    <row r="168" spans="18:98" x14ac:dyDescent="0.35">
      <c r="R168" s="385"/>
      <c r="S168" s="385"/>
      <c r="T168" s="385"/>
      <c r="U168" s="385"/>
      <c r="V168" s="385"/>
      <c r="W168" s="385"/>
      <c r="X168" s="385"/>
      <c r="Y168" s="385"/>
      <c r="Z168" s="385"/>
      <c r="AA168" s="385"/>
      <c r="AE168" s="385"/>
      <c r="AF168" s="385"/>
      <c r="AG168" s="385"/>
      <c r="AH168" s="385"/>
      <c r="AI168" s="385"/>
      <c r="AJ168" s="385"/>
      <c r="AK168" s="385"/>
      <c r="AL168" s="385"/>
      <c r="AM168" s="385"/>
      <c r="AN168" s="385"/>
      <c r="AO168" s="385"/>
      <c r="AP168" s="385"/>
      <c r="AQ168" s="385"/>
      <c r="AR168" s="385"/>
      <c r="AS168" s="385"/>
      <c r="AT168" s="385"/>
      <c r="AU168" s="385"/>
      <c r="AV168" s="385"/>
      <c r="AW168" s="385"/>
      <c r="AX168" s="385"/>
      <c r="AY168" s="385"/>
      <c r="AZ168" s="385"/>
      <c r="BA168" s="385"/>
      <c r="BB168" s="385"/>
      <c r="BC168" s="385"/>
      <c r="BD168" s="385"/>
      <c r="BE168" s="385"/>
      <c r="BF168" s="385"/>
      <c r="BG168" s="385"/>
      <c r="BH168" s="385"/>
      <c r="BI168" s="385"/>
      <c r="BJ168" s="385"/>
      <c r="BK168" s="385"/>
      <c r="BL168" s="385"/>
      <c r="BM168" s="385"/>
      <c r="BN168" s="385"/>
      <c r="BO168" s="385"/>
      <c r="BQ168" s="388">
        <v>0</v>
      </c>
      <c r="BR168" s="388">
        <v>0</v>
      </c>
      <c r="BS168" s="388" t="str">
        <v>Gi en kort beskrivelse av innovasjonsprosjektet, herunder delprosjekter, tiltak og bakgrunn for innovasjonsprosjektet</v>
      </c>
      <c r="BT168" s="388"/>
      <c r="BU168" s="388"/>
      <c r="BV168" s="388"/>
      <c r="BW168" s="388"/>
      <c r="BX168" s="388"/>
      <c r="BY168" s="388"/>
      <c r="BZ168" s="388"/>
      <c r="CA168" s="388">
        <v>0</v>
      </c>
      <c r="CB168" s="394" t="b">
        <f t="shared" si="58"/>
        <v>0</v>
      </c>
      <c r="CC168" s="394" t="b">
        <f t="shared" si="59"/>
        <v>1</v>
      </c>
      <c r="CD168" s="376" t="b">
        <f t="shared" si="66"/>
        <v>1</v>
      </c>
      <c r="CE168" s="394" t="b">
        <f t="shared" si="64"/>
        <v>0</v>
      </c>
      <c r="CF168" s="394">
        <f t="shared" si="65"/>
        <v>4</v>
      </c>
      <c r="CG168" s="405">
        <f>'Forside og oppsummering'!$E$23</f>
        <v>0</v>
      </c>
      <c r="CH168" s="349" t="s">
        <v>363</v>
      </c>
      <c r="CI168" s="405" t="str">
        <f t="shared" si="60"/>
        <v>Prosjektbeskrivelse: Innovasjonsprosjekt 3</v>
      </c>
      <c r="CJ168" s="405">
        <f t="shared" si="61"/>
        <v>0</v>
      </c>
      <c r="CK168" s="405" t="str">
        <f t="shared" si="62"/>
        <v>Gi en kort beskrivelse av innovasjonsprosjektet, herunder delprosjekter, tiltak og bakgrunn for innovasjonsprosjektet</v>
      </c>
      <c r="CL168" s="403">
        <v>0</v>
      </c>
      <c r="CM168" s="403">
        <v>0</v>
      </c>
      <c r="CN168" s="403">
        <v>0</v>
      </c>
      <c r="CO168" s="403">
        <v>0</v>
      </c>
      <c r="CP168" s="403">
        <v>0</v>
      </c>
      <c r="CQ168" s="403">
        <v>0</v>
      </c>
      <c r="CR168" s="403">
        <v>0</v>
      </c>
      <c r="CS168" s="403">
        <v>0</v>
      </c>
      <c r="CT168" s="403">
        <f t="shared" si="57"/>
        <v>4</v>
      </c>
    </row>
    <row r="169" spans="18:98" x14ac:dyDescent="0.35">
      <c r="R169" s="385"/>
      <c r="S169" s="385"/>
      <c r="T169" s="385"/>
      <c r="U169" s="385"/>
      <c r="V169" s="385"/>
      <c r="W169" s="385"/>
      <c r="X169" s="385"/>
      <c r="Y169" s="385"/>
      <c r="Z169" s="385"/>
      <c r="AA169" s="385"/>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85"/>
      <c r="BD169" s="385"/>
      <c r="BE169" s="385"/>
      <c r="BF169" s="385"/>
      <c r="BG169" s="385"/>
      <c r="BH169" s="385"/>
      <c r="BI169" s="385"/>
      <c r="BJ169" s="385"/>
      <c r="BK169" s="385"/>
      <c r="BL169" s="385"/>
      <c r="BM169" s="385"/>
      <c r="BN169" s="385"/>
      <c r="BO169" s="385"/>
      <c r="BQ169" s="388">
        <v>0</v>
      </c>
      <c r="BR169" s="388" t="str">
        <v>P3.3b</v>
      </c>
      <c r="BS169" s="388" t="str">
        <v>Mål for tiltaket på kort og lengre sikt</v>
      </c>
      <c r="BT169" s="388"/>
      <c r="BU169" s="388"/>
      <c r="BV169" s="388"/>
      <c r="BW169" s="388"/>
      <c r="BX169" s="388"/>
      <c r="BY169" s="388"/>
      <c r="BZ169" s="388"/>
      <c r="CA169" s="388">
        <v>0</v>
      </c>
      <c r="CB169" s="394" t="b">
        <f t="shared" si="58"/>
        <v>0</v>
      </c>
      <c r="CC169" s="394" t="b">
        <f t="shared" si="59"/>
        <v>0</v>
      </c>
      <c r="CD169" s="376" t="b">
        <f t="shared" si="66"/>
        <v>1</v>
      </c>
      <c r="CE169" s="394" t="b">
        <f t="shared" si="64"/>
        <v>0</v>
      </c>
      <c r="CF169" s="394">
        <f t="shared" si="65"/>
        <v>4</v>
      </c>
      <c r="CG169" s="405">
        <f>'Forside og oppsummering'!$E$23</f>
        <v>0</v>
      </c>
      <c r="CH169" s="349" t="s">
        <v>363</v>
      </c>
      <c r="CI169" s="405" t="str">
        <f t="shared" si="60"/>
        <v>Prosjektbeskrivelse: Innovasjonsprosjekt 3</v>
      </c>
      <c r="CJ169" s="405" t="str">
        <f t="shared" si="61"/>
        <v>P3.3b</v>
      </c>
      <c r="CK169" s="405" t="str">
        <f t="shared" si="62"/>
        <v>Mål for tiltaket på kort og lengre sikt</v>
      </c>
      <c r="CL169" s="403">
        <v>0</v>
      </c>
      <c r="CM169" s="403">
        <v>0</v>
      </c>
      <c r="CN169" s="403">
        <v>0</v>
      </c>
      <c r="CO169" s="403">
        <v>0</v>
      </c>
      <c r="CP169" s="403">
        <v>0</v>
      </c>
      <c r="CQ169" s="403">
        <v>0</v>
      </c>
      <c r="CR169" s="403">
        <v>0</v>
      </c>
      <c r="CS169" s="403">
        <v>0</v>
      </c>
      <c r="CT169" s="403">
        <f t="shared" si="57"/>
        <v>4</v>
      </c>
    </row>
    <row r="170" spans="18:98" x14ac:dyDescent="0.35">
      <c r="R170" s="385"/>
      <c r="S170" s="385"/>
      <c r="T170" s="385"/>
      <c r="U170" s="385"/>
      <c r="V170" s="385"/>
      <c r="W170" s="385"/>
      <c r="X170" s="385"/>
      <c r="Y170" s="385"/>
      <c r="Z170" s="385"/>
      <c r="AA170" s="385"/>
      <c r="AE170" s="385"/>
      <c r="AF170" s="385"/>
      <c r="AG170" s="385"/>
      <c r="AH170" s="385"/>
      <c r="AI170" s="385"/>
      <c r="AJ170" s="385"/>
      <c r="AK170" s="385"/>
      <c r="AL170" s="385"/>
      <c r="AM170" s="385"/>
      <c r="AN170" s="385"/>
      <c r="AO170" s="385"/>
      <c r="AP170" s="385"/>
      <c r="AQ170" s="385"/>
      <c r="AR170" s="385"/>
      <c r="AS170" s="385"/>
      <c r="AT170" s="385"/>
      <c r="AU170" s="385"/>
      <c r="AV170" s="385"/>
      <c r="AW170" s="385"/>
      <c r="AX170" s="385"/>
      <c r="AY170" s="385"/>
      <c r="AZ170" s="385"/>
      <c r="BA170" s="385"/>
      <c r="BB170" s="385"/>
      <c r="BC170" s="385"/>
      <c r="BD170" s="385"/>
      <c r="BE170" s="385"/>
      <c r="BF170" s="385"/>
      <c r="BG170" s="385"/>
      <c r="BH170" s="385"/>
      <c r="BI170" s="385"/>
      <c r="BJ170" s="385"/>
      <c r="BK170" s="385"/>
      <c r="BL170" s="385"/>
      <c r="BM170" s="385"/>
      <c r="BN170" s="385"/>
      <c r="BO170" s="385"/>
      <c r="BQ170" s="388">
        <v>0</v>
      </c>
      <c r="BR170" s="388">
        <v>0</v>
      </c>
      <c r="BS170" s="388" t="str">
        <v>Herunder mål for året dere søker om tilskudd og målgruppe for tiltaket</v>
      </c>
      <c r="BT170" s="388"/>
      <c r="BU170" s="388"/>
      <c r="BV170" s="388"/>
      <c r="BW170" s="388"/>
      <c r="BX170" s="388"/>
      <c r="BY170" s="388"/>
      <c r="BZ170" s="388"/>
      <c r="CA170" s="388">
        <v>0</v>
      </c>
      <c r="CB170" s="394" t="b">
        <f t="shared" si="58"/>
        <v>0</v>
      </c>
      <c r="CC170" s="394" t="b">
        <f t="shared" si="59"/>
        <v>1</v>
      </c>
      <c r="CD170" s="376" t="b">
        <f t="shared" si="66"/>
        <v>1</v>
      </c>
      <c r="CE170" s="394" t="b">
        <f t="shared" si="64"/>
        <v>0</v>
      </c>
      <c r="CF170" s="394">
        <f t="shared" si="65"/>
        <v>4</v>
      </c>
      <c r="CG170" s="405">
        <f>'Forside og oppsummering'!$E$23</f>
        <v>0</v>
      </c>
      <c r="CH170" s="349" t="s">
        <v>363</v>
      </c>
      <c r="CI170" s="405" t="str">
        <f t="shared" si="60"/>
        <v>Prosjektbeskrivelse: Innovasjonsprosjekt 3</v>
      </c>
      <c r="CJ170" s="405">
        <f t="shared" si="61"/>
        <v>0</v>
      </c>
      <c r="CK170" s="405" t="str">
        <f t="shared" si="62"/>
        <v>Herunder mål for året dere søker om tilskudd og målgruppe for tiltaket</v>
      </c>
      <c r="CL170" s="403">
        <v>0</v>
      </c>
      <c r="CM170" s="403">
        <v>0</v>
      </c>
      <c r="CN170" s="403">
        <v>0</v>
      </c>
      <c r="CO170" s="403">
        <v>0</v>
      </c>
      <c r="CP170" s="403">
        <v>0</v>
      </c>
      <c r="CQ170" s="403">
        <v>0</v>
      </c>
      <c r="CR170" s="403">
        <v>0</v>
      </c>
      <c r="CS170" s="403">
        <v>0</v>
      </c>
      <c r="CT170" s="403">
        <f t="shared" si="57"/>
        <v>4</v>
      </c>
    </row>
    <row r="171" spans="18:98" x14ac:dyDescent="0.35">
      <c r="R171" s="385"/>
      <c r="S171" s="385"/>
      <c r="T171" s="385"/>
      <c r="U171" s="385"/>
      <c r="V171" s="385"/>
      <c r="W171" s="385"/>
      <c r="X171" s="385"/>
      <c r="Y171" s="385"/>
      <c r="Z171" s="385"/>
      <c r="AA171" s="385"/>
      <c r="AE171" s="385"/>
      <c r="AF171" s="385"/>
      <c r="AG171" s="385"/>
      <c r="AH171" s="385"/>
      <c r="AI171" s="385"/>
      <c r="AJ171" s="385"/>
      <c r="AK171" s="385"/>
      <c r="AL171" s="385"/>
      <c r="AM171" s="385"/>
      <c r="AN171" s="385"/>
      <c r="AO171" s="385"/>
      <c r="AP171" s="385"/>
      <c r="AQ171" s="385"/>
      <c r="AR171" s="385"/>
      <c r="AS171" s="385"/>
      <c r="AT171" s="385"/>
      <c r="AU171" s="385"/>
      <c r="AV171" s="385"/>
      <c r="AW171" s="385"/>
      <c r="AX171" s="385"/>
      <c r="AY171" s="385"/>
      <c r="AZ171" s="385"/>
      <c r="BA171" s="385"/>
      <c r="BB171" s="385"/>
      <c r="BC171" s="385"/>
      <c r="BD171" s="385"/>
      <c r="BE171" s="385"/>
      <c r="BF171" s="385"/>
      <c r="BG171" s="385"/>
      <c r="BH171" s="385"/>
      <c r="BI171" s="385"/>
      <c r="BJ171" s="385"/>
      <c r="BK171" s="385"/>
      <c r="BL171" s="385"/>
      <c r="BM171" s="385"/>
      <c r="BN171" s="385"/>
      <c r="BO171" s="385"/>
      <c r="BQ171" s="388">
        <v>0</v>
      </c>
      <c r="BR171" s="388" t="str">
        <v>P3.3c</v>
      </c>
      <c r="BS171" s="388" t="str">
        <v>Aktivitets- og fremdriftsplan for året dere søker tilskudd</v>
      </c>
      <c r="BT171" s="388"/>
      <c r="BU171" s="388"/>
      <c r="BV171" s="388"/>
      <c r="BW171" s="388"/>
      <c r="BX171" s="388"/>
      <c r="BY171" s="388"/>
      <c r="BZ171" s="388"/>
      <c r="CA171" s="388">
        <v>0</v>
      </c>
      <c r="CB171" s="394" t="b">
        <f t="shared" si="58"/>
        <v>0</v>
      </c>
      <c r="CC171" s="394" t="b">
        <f t="shared" si="59"/>
        <v>0</v>
      </c>
      <c r="CD171" s="376" t="b">
        <f t="shared" si="66"/>
        <v>1</v>
      </c>
      <c r="CE171" s="394" t="b">
        <f t="shared" si="64"/>
        <v>0</v>
      </c>
      <c r="CF171" s="394">
        <f t="shared" si="65"/>
        <v>4</v>
      </c>
      <c r="CG171" s="405">
        <f>'Forside og oppsummering'!$E$23</f>
        <v>0</v>
      </c>
      <c r="CH171" s="349" t="s">
        <v>363</v>
      </c>
      <c r="CI171" s="405" t="str">
        <f t="shared" si="60"/>
        <v>Prosjektbeskrivelse: Innovasjonsprosjekt 3</v>
      </c>
      <c r="CJ171" s="405" t="str">
        <f t="shared" si="61"/>
        <v>P3.3c</v>
      </c>
      <c r="CK171" s="405" t="str">
        <f t="shared" si="62"/>
        <v>Aktivitets- og fremdriftsplan for året dere søker tilskudd</v>
      </c>
      <c r="CL171" s="403">
        <v>0</v>
      </c>
      <c r="CM171" s="403">
        <v>0</v>
      </c>
      <c r="CN171" s="403">
        <v>0</v>
      </c>
      <c r="CO171" s="403">
        <v>0</v>
      </c>
      <c r="CP171" s="403">
        <v>0</v>
      </c>
      <c r="CQ171" s="403">
        <v>0</v>
      </c>
      <c r="CR171" s="403">
        <v>0</v>
      </c>
      <c r="CS171" s="403">
        <v>0</v>
      </c>
      <c r="CT171" s="403">
        <f t="shared" si="57"/>
        <v>4</v>
      </c>
    </row>
    <row r="172" spans="18:98" x14ac:dyDescent="0.35">
      <c r="R172" s="385"/>
      <c r="S172" s="385"/>
      <c r="T172" s="385"/>
      <c r="U172" s="385"/>
      <c r="V172" s="385"/>
      <c r="W172" s="385"/>
      <c r="X172" s="385"/>
      <c r="Y172" s="385"/>
      <c r="Z172" s="385"/>
      <c r="AA172" s="385"/>
      <c r="AE172" s="385"/>
      <c r="AF172" s="385"/>
      <c r="AG172" s="385"/>
      <c r="AH172" s="385"/>
      <c r="AI172" s="385"/>
      <c r="AJ172" s="385"/>
      <c r="AK172" s="385"/>
      <c r="AL172" s="385"/>
      <c r="AM172" s="385"/>
      <c r="AN172" s="385"/>
      <c r="AO172" s="385"/>
      <c r="AP172" s="385"/>
      <c r="AQ172" s="385"/>
      <c r="AR172" s="385"/>
      <c r="AS172" s="385"/>
      <c r="AT172" s="385"/>
      <c r="AU172" s="385"/>
      <c r="AV172" s="385"/>
      <c r="AW172" s="385"/>
      <c r="AX172" s="385"/>
      <c r="AY172" s="385"/>
      <c r="AZ172" s="385"/>
      <c r="BA172" s="385"/>
      <c r="BB172" s="385"/>
      <c r="BC172" s="385"/>
      <c r="BD172" s="385"/>
      <c r="BE172" s="385"/>
      <c r="BF172" s="385"/>
      <c r="BG172" s="385"/>
      <c r="BH172" s="385"/>
      <c r="BI172" s="385"/>
      <c r="BJ172" s="385"/>
      <c r="BK172" s="385"/>
      <c r="BL172" s="385"/>
      <c r="BM172" s="385"/>
      <c r="BN172" s="385"/>
      <c r="BO172" s="385"/>
      <c r="BQ172" s="388">
        <v>0</v>
      </c>
      <c r="BR172" s="388">
        <v>0</v>
      </c>
      <c r="BS172" s="388" t="str">
        <v>Sett inn de viktigste aktivitetene for å nå målene for innovasjonsprosjektet og angi gjerne måned for gjennomføring</v>
      </c>
      <c r="BT172" s="388"/>
      <c r="BU172" s="388"/>
      <c r="BV172" s="388"/>
      <c r="BW172" s="388"/>
      <c r="BX172" s="388"/>
      <c r="BY172" s="388"/>
      <c r="BZ172" s="388"/>
      <c r="CA172" s="388">
        <v>0</v>
      </c>
      <c r="CB172" s="394" t="b">
        <f t="shared" si="58"/>
        <v>0</v>
      </c>
      <c r="CC172" s="394" t="b">
        <f t="shared" si="59"/>
        <v>1</v>
      </c>
      <c r="CD172" s="376" t="b">
        <f t="shared" si="66"/>
        <v>1</v>
      </c>
      <c r="CE172" s="394" t="b">
        <f t="shared" si="64"/>
        <v>0</v>
      </c>
      <c r="CF172" s="394">
        <f t="shared" si="65"/>
        <v>4</v>
      </c>
      <c r="CG172" s="405">
        <f>'Forside og oppsummering'!$E$23</f>
        <v>0</v>
      </c>
      <c r="CH172" s="349" t="s">
        <v>363</v>
      </c>
      <c r="CI172" s="405" t="str">
        <f t="shared" si="60"/>
        <v>Prosjektbeskrivelse: Innovasjonsprosjekt 3</v>
      </c>
      <c r="CJ172" s="405">
        <f t="shared" si="61"/>
        <v>0</v>
      </c>
      <c r="CK172" s="405" t="str">
        <f t="shared" si="62"/>
        <v>Sett inn de viktigste aktivitetene for å nå målene for innovasjonsprosjektet og angi gjerne måned for gjennomføring</v>
      </c>
      <c r="CL172" s="403">
        <v>0</v>
      </c>
      <c r="CM172" s="403">
        <v>0</v>
      </c>
      <c r="CN172" s="403">
        <v>0</v>
      </c>
      <c r="CO172" s="403">
        <v>0</v>
      </c>
      <c r="CP172" s="403">
        <v>0</v>
      </c>
      <c r="CQ172" s="403">
        <v>0</v>
      </c>
      <c r="CR172" s="403">
        <v>0</v>
      </c>
      <c r="CS172" s="403">
        <v>0</v>
      </c>
      <c r="CT172" s="403">
        <f t="shared" si="57"/>
        <v>4</v>
      </c>
    </row>
    <row r="173" spans="18:98" x14ac:dyDescent="0.35">
      <c r="R173" s="385"/>
      <c r="S173" s="385"/>
      <c r="T173" s="385"/>
      <c r="U173" s="385"/>
      <c r="V173" s="385"/>
      <c r="W173" s="385"/>
      <c r="X173" s="385"/>
      <c r="Y173" s="385"/>
      <c r="Z173" s="385"/>
      <c r="AA173" s="385"/>
      <c r="AE173" s="385"/>
      <c r="AF173" s="385"/>
      <c r="AG173" s="385"/>
      <c r="AH173" s="385"/>
      <c r="AI173" s="385"/>
      <c r="AJ173" s="385"/>
      <c r="AK173" s="385"/>
      <c r="AL173" s="385"/>
      <c r="AM173" s="385"/>
      <c r="AN173" s="385"/>
      <c r="AO173" s="385"/>
      <c r="AP173" s="385"/>
      <c r="AQ173" s="385"/>
      <c r="AR173" s="385"/>
      <c r="AS173" s="385"/>
      <c r="AT173" s="385"/>
      <c r="AU173" s="385"/>
      <c r="AV173" s="385"/>
      <c r="AW173" s="385"/>
      <c r="AX173" s="385"/>
      <c r="AY173" s="385"/>
      <c r="AZ173" s="385"/>
      <c r="BA173" s="385"/>
      <c r="BB173" s="385"/>
      <c r="BC173" s="385"/>
      <c r="BD173" s="385"/>
      <c r="BE173" s="385"/>
      <c r="BF173" s="385"/>
      <c r="BG173" s="385"/>
      <c r="BH173" s="385"/>
      <c r="BI173" s="385"/>
      <c r="BJ173" s="385"/>
      <c r="BK173" s="385"/>
      <c r="BL173" s="385"/>
      <c r="BM173" s="385"/>
      <c r="BN173" s="385"/>
      <c r="BO173" s="385"/>
      <c r="BQ173" s="388">
        <v>0</v>
      </c>
      <c r="BR173" s="388" t="str">
        <v>P3.3d</v>
      </c>
      <c r="BS173" s="388" t="str">
        <v>Metoder kunnskap eller erfaring</v>
      </c>
      <c r="BT173" s="388"/>
      <c r="BU173" s="388"/>
      <c r="BV173" s="388"/>
      <c r="BW173" s="388"/>
      <c r="BX173" s="388"/>
      <c r="BY173" s="388"/>
      <c r="BZ173" s="388"/>
      <c r="CA173" s="388">
        <v>0</v>
      </c>
      <c r="CB173" s="394" t="b">
        <f t="shared" si="58"/>
        <v>0</v>
      </c>
      <c r="CC173" s="394" t="b">
        <f t="shared" si="59"/>
        <v>0</v>
      </c>
      <c r="CD173" s="376" t="b">
        <f t="shared" si="66"/>
        <v>1</v>
      </c>
      <c r="CE173" s="394" t="b">
        <f t="shared" si="64"/>
        <v>0</v>
      </c>
      <c r="CF173" s="394">
        <f t="shared" si="65"/>
        <v>4</v>
      </c>
      <c r="CG173" s="405">
        <f>'Forside og oppsummering'!$E$23</f>
        <v>0</v>
      </c>
      <c r="CH173" s="349" t="s">
        <v>363</v>
      </c>
      <c r="CI173" s="405" t="str">
        <f t="shared" si="60"/>
        <v>Prosjektbeskrivelse: Innovasjonsprosjekt 3</v>
      </c>
      <c r="CJ173" s="405" t="str">
        <f t="shared" si="61"/>
        <v>P3.3d</v>
      </c>
      <c r="CK173" s="405" t="str">
        <f t="shared" si="62"/>
        <v>Metoder kunnskap eller erfaring</v>
      </c>
      <c r="CL173" s="403">
        <v>0</v>
      </c>
      <c r="CM173" s="403">
        <v>0</v>
      </c>
      <c r="CN173" s="403">
        <v>0</v>
      </c>
      <c r="CO173" s="403">
        <v>0</v>
      </c>
      <c r="CP173" s="403">
        <v>0</v>
      </c>
      <c r="CQ173" s="403">
        <v>0</v>
      </c>
      <c r="CR173" s="403">
        <v>0</v>
      </c>
      <c r="CS173" s="403">
        <v>0</v>
      </c>
      <c r="CT173" s="403">
        <f t="shared" si="57"/>
        <v>4</v>
      </c>
    </row>
    <row r="174" spans="18:98" x14ac:dyDescent="0.35">
      <c r="R174" s="385"/>
      <c r="S174" s="385"/>
      <c r="T174" s="385"/>
      <c r="U174" s="385"/>
      <c r="V174" s="385"/>
      <c r="W174" s="385"/>
      <c r="X174" s="385"/>
      <c r="Y174" s="385"/>
      <c r="Z174" s="385"/>
      <c r="AA174" s="385"/>
      <c r="AE174" s="385"/>
      <c r="AF174" s="385"/>
      <c r="AG174" s="385"/>
      <c r="AH174" s="385"/>
      <c r="AI174" s="385"/>
      <c r="AJ174" s="385"/>
      <c r="AK174" s="385"/>
      <c r="AL174" s="385"/>
      <c r="AM174" s="385"/>
      <c r="AN174" s="385"/>
      <c r="AO174" s="385"/>
      <c r="AP174" s="385"/>
      <c r="AQ174" s="385"/>
      <c r="AR174" s="385"/>
      <c r="AS174" s="385"/>
      <c r="AT174" s="385"/>
      <c r="AU174" s="385"/>
      <c r="AV174" s="385"/>
      <c r="AW174" s="385"/>
      <c r="AX174" s="385"/>
      <c r="AY174" s="385"/>
      <c r="AZ174" s="385"/>
      <c r="BA174" s="385"/>
      <c r="BB174" s="385"/>
      <c r="BC174" s="385"/>
      <c r="BD174" s="385"/>
      <c r="BE174" s="385"/>
      <c r="BF174" s="385"/>
      <c r="BG174" s="385"/>
      <c r="BH174" s="385"/>
      <c r="BI174" s="385"/>
      <c r="BJ174" s="385"/>
      <c r="BK174" s="385"/>
      <c r="BL174" s="385"/>
      <c r="BM174" s="385"/>
      <c r="BN174" s="385"/>
      <c r="BO174" s="385"/>
      <c r="BQ174" s="388">
        <v>0</v>
      </c>
      <c r="BR174" s="388">
        <v>0</v>
      </c>
      <c r="BS174" s="388" t="str">
        <v>Beskriv hvilke teorier / faglige metoder dere benytter i innovasjonsprosjektet eller hvilken kunnskap/erfaring dere bygger på. Herunder metoder for brukermedvirkning</v>
      </c>
      <c r="BT174" s="388"/>
      <c r="BU174" s="388"/>
      <c r="BV174" s="388"/>
      <c r="BW174" s="388"/>
      <c r="BX174" s="388"/>
      <c r="BY174" s="388"/>
      <c r="BZ174" s="388"/>
      <c r="CA174" s="388">
        <v>0</v>
      </c>
      <c r="CB174" s="394" t="b">
        <f t="shared" si="58"/>
        <v>0</v>
      </c>
      <c r="CC174" s="394" t="b">
        <f t="shared" si="59"/>
        <v>1</v>
      </c>
      <c r="CD174" s="376" t="b">
        <f t="shared" si="66"/>
        <v>1</v>
      </c>
      <c r="CE174" s="394" t="b">
        <f t="shared" si="64"/>
        <v>0</v>
      </c>
      <c r="CF174" s="394">
        <f t="shared" si="65"/>
        <v>4</v>
      </c>
      <c r="CG174" s="405">
        <f>'Forside og oppsummering'!$E$23</f>
        <v>0</v>
      </c>
      <c r="CH174" s="349" t="s">
        <v>363</v>
      </c>
      <c r="CI174" s="405" t="str">
        <f t="shared" si="60"/>
        <v>Prosjektbeskrivelse: Innovasjonsprosjekt 3</v>
      </c>
      <c r="CJ174" s="405">
        <f t="shared" si="61"/>
        <v>0</v>
      </c>
      <c r="CK174" s="405" t="str">
        <f t="shared" si="62"/>
        <v>Beskriv hvilke teorier / faglige metoder dere benytter i innovasjonsprosjektet eller hvilken kunnskap/erfaring dere bygger på. Herunder metoder for brukermedvirkning</v>
      </c>
      <c r="CL174" s="403">
        <v>0</v>
      </c>
      <c r="CM174" s="403">
        <v>0</v>
      </c>
      <c r="CN174" s="403">
        <v>0</v>
      </c>
      <c r="CO174" s="403">
        <v>0</v>
      </c>
      <c r="CP174" s="403">
        <v>0</v>
      </c>
      <c r="CQ174" s="403">
        <v>0</v>
      </c>
      <c r="CR174" s="403">
        <v>0</v>
      </c>
      <c r="CS174" s="403">
        <v>0</v>
      </c>
      <c r="CT174" s="403">
        <f t="shared" si="57"/>
        <v>4</v>
      </c>
    </row>
    <row r="175" spans="18:98" x14ac:dyDescent="0.35">
      <c r="R175" s="385"/>
      <c r="S175" s="385"/>
      <c r="T175" s="385"/>
      <c r="U175" s="385"/>
      <c r="V175" s="385"/>
      <c r="W175" s="385"/>
      <c r="X175" s="385"/>
      <c r="Y175" s="385"/>
      <c r="Z175" s="385"/>
      <c r="AA175" s="385"/>
      <c r="AE175" s="385"/>
      <c r="AF175" s="385"/>
      <c r="AG175" s="385"/>
      <c r="AH175" s="385"/>
      <c r="AI175" s="385"/>
      <c r="AJ175" s="385"/>
      <c r="AK175" s="385"/>
      <c r="AL175" s="385"/>
      <c r="AM175" s="385"/>
      <c r="AN175" s="385"/>
      <c r="AO175" s="385"/>
      <c r="AP175" s="385"/>
      <c r="AQ175" s="385"/>
      <c r="AR175" s="385"/>
      <c r="AS175" s="385"/>
      <c r="AT175" s="385"/>
      <c r="AU175" s="385"/>
      <c r="AV175" s="385"/>
      <c r="AW175" s="385"/>
      <c r="AX175" s="385"/>
      <c r="AY175" s="385"/>
      <c r="AZ175" s="385"/>
      <c r="BA175" s="385"/>
      <c r="BB175" s="385"/>
      <c r="BC175" s="385"/>
      <c r="BD175" s="385"/>
      <c r="BE175" s="385"/>
      <c r="BF175" s="385"/>
      <c r="BG175" s="385"/>
      <c r="BH175" s="385"/>
      <c r="BI175" s="385"/>
      <c r="BJ175" s="385"/>
      <c r="BK175" s="385"/>
      <c r="BL175" s="385"/>
      <c r="BM175" s="385"/>
      <c r="BN175" s="385"/>
      <c r="BO175" s="385"/>
      <c r="BQ175" s="388">
        <v>0</v>
      </c>
      <c r="BR175" s="388" t="str">
        <v>P3.3e</v>
      </c>
      <c r="BS175" s="388" t="str">
        <v>Gevinster og effekter</v>
      </c>
      <c r="BT175" s="388"/>
      <c r="BU175" s="388"/>
      <c r="BV175" s="388"/>
      <c r="BW175" s="388"/>
      <c r="BX175" s="388"/>
      <c r="BY175" s="388"/>
      <c r="BZ175" s="388"/>
      <c r="CA175" s="388">
        <v>0</v>
      </c>
      <c r="CB175" s="394" t="b">
        <f t="shared" si="58"/>
        <v>0</v>
      </c>
      <c r="CC175" s="394" t="b">
        <f t="shared" si="59"/>
        <v>0</v>
      </c>
      <c r="CD175" s="376" t="b">
        <f t="shared" si="66"/>
        <v>1</v>
      </c>
      <c r="CE175" s="394" t="b">
        <f t="shared" si="64"/>
        <v>0</v>
      </c>
      <c r="CF175" s="394">
        <f t="shared" si="65"/>
        <v>4</v>
      </c>
      <c r="CG175" s="405">
        <f>'Forside og oppsummering'!$E$23</f>
        <v>0</v>
      </c>
      <c r="CH175" s="349" t="s">
        <v>363</v>
      </c>
      <c r="CI175" s="405" t="str">
        <f t="shared" si="60"/>
        <v>Prosjektbeskrivelse: Innovasjonsprosjekt 3</v>
      </c>
      <c r="CJ175" s="405" t="str">
        <f t="shared" si="61"/>
        <v>P3.3e</v>
      </c>
      <c r="CK175" s="405" t="str">
        <f t="shared" si="62"/>
        <v>Gevinster og effekter</v>
      </c>
      <c r="CL175" s="403">
        <v>0</v>
      </c>
      <c r="CM175" s="403">
        <v>0</v>
      </c>
      <c r="CN175" s="403">
        <v>0</v>
      </c>
      <c r="CO175" s="403">
        <v>0</v>
      </c>
      <c r="CP175" s="403">
        <v>0</v>
      </c>
      <c r="CQ175" s="403">
        <v>0</v>
      </c>
      <c r="CR175" s="403">
        <v>0</v>
      </c>
      <c r="CS175" s="403">
        <v>0</v>
      </c>
      <c r="CT175" s="403">
        <f t="shared" si="57"/>
        <v>4</v>
      </c>
    </row>
    <row r="176" spans="18:98" x14ac:dyDescent="0.35">
      <c r="R176" s="385"/>
      <c r="S176" s="385"/>
      <c r="T176" s="385"/>
      <c r="U176" s="385"/>
      <c r="V176" s="385"/>
      <c r="W176" s="385"/>
      <c r="X176" s="385"/>
      <c r="Y176" s="385"/>
      <c r="Z176" s="385"/>
      <c r="AA176" s="385"/>
      <c r="AE176" s="385"/>
      <c r="AF176" s="385"/>
      <c r="AG176" s="385"/>
      <c r="AH176" s="385"/>
      <c r="AI176" s="385"/>
      <c r="AJ176" s="385"/>
      <c r="AK176" s="385"/>
      <c r="AL176" s="385"/>
      <c r="AM176" s="385"/>
      <c r="AN176" s="385"/>
      <c r="AO176" s="385"/>
      <c r="AP176" s="385"/>
      <c r="AQ176" s="385"/>
      <c r="AR176" s="385"/>
      <c r="AS176" s="385"/>
      <c r="AT176" s="385"/>
      <c r="AU176" s="385"/>
      <c r="AV176" s="385"/>
      <c r="AW176" s="385"/>
      <c r="AX176" s="385"/>
      <c r="AY176" s="385"/>
      <c r="AZ176" s="385"/>
      <c r="BA176" s="385"/>
      <c r="BB176" s="385"/>
      <c r="BC176" s="385"/>
      <c r="BD176" s="385"/>
      <c r="BE176" s="385"/>
      <c r="BF176" s="385"/>
      <c r="BG176" s="385"/>
      <c r="BH176" s="385"/>
      <c r="BI176" s="385"/>
      <c r="BJ176" s="385"/>
      <c r="BK176" s="385"/>
      <c r="BL176" s="385"/>
      <c r="BM176" s="385"/>
      <c r="BN176" s="385"/>
      <c r="BO176" s="385"/>
      <c r="BQ176" s="388">
        <v>0</v>
      </c>
      <c r="BR176" s="388">
        <v>0</v>
      </c>
      <c r="BS176" s="388" t="str">
        <v>Hvilke konkrete gevinster/effekter forventes tiltaket å gi, hvilken betydning kan det få for omlegging av praksis</v>
      </c>
      <c r="BT176" s="388"/>
      <c r="BU176" s="388"/>
      <c r="BV176" s="388"/>
      <c r="BW176" s="388"/>
      <c r="BX176" s="388"/>
      <c r="BY176" s="388"/>
      <c r="BZ176" s="388"/>
      <c r="CA176" s="388">
        <v>0</v>
      </c>
      <c r="CB176" s="394" t="b">
        <f t="shared" si="58"/>
        <v>0</v>
      </c>
      <c r="CC176" s="394" t="b">
        <f t="shared" si="59"/>
        <v>1</v>
      </c>
      <c r="CD176" s="376" t="b">
        <f t="shared" si="66"/>
        <v>1</v>
      </c>
      <c r="CE176" s="394" t="b">
        <f t="shared" si="64"/>
        <v>0</v>
      </c>
      <c r="CF176" s="394">
        <f t="shared" si="65"/>
        <v>4</v>
      </c>
      <c r="CG176" s="405">
        <f>'Forside og oppsummering'!$E$23</f>
        <v>0</v>
      </c>
      <c r="CH176" s="349" t="s">
        <v>363</v>
      </c>
      <c r="CI176" s="405" t="str">
        <f t="shared" si="60"/>
        <v>Prosjektbeskrivelse: Innovasjonsprosjekt 3</v>
      </c>
      <c r="CJ176" s="405">
        <f t="shared" si="61"/>
        <v>0</v>
      </c>
      <c r="CK176" s="405" t="str">
        <f t="shared" si="62"/>
        <v>Hvilke konkrete gevinster/effekter forventes tiltaket å gi, hvilken betydning kan det få for omlegging av praksis</v>
      </c>
      <c r="CL176" s="403">
        <v>0</v>
      </c>
      <c r="CM176" s="403">
        <v>0</v>
      </c>
      <c r="CN176" s="403">
        <v>0</v>
      </c>
      <c r="CO176" s="403">
        <v>0</v>
      </c>
      <c r="CP176" s="403">
        <v>0</v>
      </c>
      <c r="CQ176" s="403">
        <v>0</v>
      </c>
      <c r="CR176" s="403">
        <v>0</v>
      </c>
      <c r="CS176" s="403">
        <v>0</v>
      </c>
      <c r="CT176" s="403">
        <f t="shared" si="57"/>
        <v>4</v>
      </c>
    </row>
    <row r="177" spans="18:98" x14ac:dyDescent="0.35">
      <c r="R177" s="385"/>
      <c r="S177" s="385"/>
      <c r="T177" s="385"/>
      <c r="U177" s="385"/>
      <c r="V177" s="385"/>
      <c r="W177" s="385"/>
      <c r="X177" s="385"/>
      <c r="Y177" s="385"/>
      <c r="Z177" s="385"/>
      <c r="AA177" s="385"/>
      <c r="AE177" s="385"/>
      <c r="AF177" s="385"/>
      <c r="AG177" s="385"/>
      <c r="AH177" s="385"/>
      <c r="AI177" s="385"/>
      <c r="AJ177" s="385"/>
      <c r="AK177" s="385"/>
      <c r="AL177" s="385"/>
      <c r="AM177" s="385"/>
      <c r="AN177" s="385"/>
      <c r="AO177" s="385"/>
      <c r="AP177" s="385"/>
      <c r="AQ177" s="385"/>
      <c r="AR177" s="385"/>
      <c r="AS177" s="385"/>
      <c r="AT177" s="385"/>
      <c r="AU177" s="385"/>
      <c r="AV177" s="385"/>
      <c r="AW177" s="385"/>
      <c r="AX177" s="385"/>
      <c r="AY177" s="385"/>
      <c r="AZ177" s="385"/>
      <c r="BA177" s="385"/>
      <c r="BB177" s="385"/>
      <c r="BC177" s="385"/>
      <c r="BD177" s="385"/>
      <c r="BE177" s="385"/>
      <c r="BF177" s="385"/>
      <c r="BG177" s="385"/>
      <c r="BH177" s="385"/>
      <c r="BI177" s="385"/>
      <c r="BJ177" s="385"/>
      <c r="BK177" s="385"/>
      <c r="BL177" s="385"/>
      <c r="BM177" s="385"/>
      <c r="BN177" s="385"/>
      <c r="BO177" s="385"/>
      <c r="BQ177" s="388">
        <v>0</v>
      </c>
      <c r="BR177" s="388" t="str">
        <v>P3.3f</v>
      </c>
      <c r="BS177" s="388" t="str">
        <v>Risikofaktorer</v>
      </c>
      <c r="BT177" s="388"/>
      <c r="BU177" s="388"/>
      <c r="BV177" s="388"/>
      <c r="BW177" s="388"/>
      <c r="BX177" s="388"/>
      <c r="BY177" s="388"/>
      <c r="BZ177" s="388"/>
      <c r="CA177" s="388">
        <v>0</v>
      </c>
      <c r="CB177" s="394" t="b">
        <f t="shared" si="58"/>
        <v>0</v>
      </c>
      <c r="CC177" s="394" t="b">
        <f t="shared" si="59"/>
        <v>0</v>
      </c>
      <c r="CD177" s="376" t="b">
        <f t="shared" si="66"/>
        <v>1</v>
      </c>
      <c r="CE177" s="394" t="b">
        <f t="shared" si="64"/>
        <v>0</v>
      </c>
      <c r="CF177" s="394">
        <f t="shared" si="65"/>
        <v>4</v>
      </c>
      <c r="CG177" s="405">
        <f>'Forside og oppsummering'!$E$23</f>
        <v>0</v>
      </c>
      <c r="CH177" s="349" t="s">
        <v>363</v>
      </c>
      <c r="CI177" s="405" t="str">
        <f t="shared" si="60"/>
        <v>Prosjektbeskrivelse: Innovasjonsprosjekt 3</v>
      </c>
      <c r="CJ177" s="405" t="str">
        <f t="shared" si="61"/>
        <v>P3.3f</v>
      </c>
      <c r="CK177" s="405" t="str">
        <f t="shared" si="62"/>
        <v>Risikofaktorer</v>
      </c>
      <c r="CL177" s="403">
        <v>0</v>
      </c>
      <c r="CM177" s="403">
        <v>0</v>
      </c>
      <c r="CN177" s="403">
        <v>0</v>
      </c>
      <c r="CO177" s="403">
        <v>0</v>
      </c>
      <c r="CP177" s="403">
        <v>0</v>
      </c>
      <c r="CQ177" s="403">
        <v>0</v>
      </c>
      <c r="CR177" s="403">
        <v>0</v>
      </c>
      <c r="CS177" s="403">
        <v>0</v>
      </c>
      <c r="CT177" s="403">
        <f t="shared" si="57"/>
        <v>4</v>
      </c>
    </row>
    <row r="178" spans="18:98" x14ac:dyDescent="0.35">
      <c r="R178" s="385"/>
      <c r="S178" s="385"/>
      <c r="T178" s="385"/>
      <c r="U178" s="385"/>
      <c r="V178" s="385"/>
      <c r="W178" s="385"/>
      <c r="X178" s="385"/>
      <c r="Y178" s="385"/>
      <c r="Z178" s="385"/>
      <c r="AA178" s="385"/>
      <c r="AE178" s="385"/>
      <c r="AF178" s="385"/>
      <c r="AG178" s="385"/>
      <c r="AH178" s="385"/>
      <c r="AI178" s="385"/>
      <c r="AJ178" s="385"/>
      <c r="AK178" s="385"/>
      <c r="AL178" s="385"/>
      <c r="AM178" s="385"/>
      <c r="AN178" s="385"/>
      <c r="AO178" s="385"/>
      <c r="AP178" s="385"/>
      <c r="AQ178" s="385"/>
      <c r="AR178" s="385"/>
      <c r="AS178" s="385"/>
      <c r="AT178" s="385"/>
      <c r="AU178" s="385"/>
      <c r="AV178" s="385"/>
      <c r="AW178" s="385"/>
      <c r="AX178" s="385"/>
      <c r="AY178" s="385"/>
      <c r="AZ178" s="385"/>
      <c r="BA178" s="385"/>
      <c r="BB178" s="385"/>
      <c r="BC178" s="385"/>
      <c r="BD178" s="385"/>
      <c r="BE178" s="385"/>
      <c r="BF178" s="385"/>
      <c r="BG178" s="385"/>
      <c r="BH178" s="385"/>
      <c r="BI178" s="385"/>
      <c r="BJ178" s="385"/>
      <c r="BK178" s="385"/>
      <c r="BL178" s="385"/>
      <c r="BM178" s="385"/>
      <c r="BN178" s="385"/>
      <c r="BO178" s="385"/>
      <c r="BQ178" s="388">
        <v>0</v>
      </c>
      <c r="BR178" s="388">
        <v>0</v>
      </c>
      <c r="BS178" s="388" t="str">
        <v>Hvilke faktorer gjør det usikkert at dere når målene, selv om dere mottar tilskudd fra Statsforvalteren?</v>
      </c>
      <c r="BT178" s="388"/>
      <c r="BU178" s="388"/>
      <c r="BV178" s="388"/>
      <c r="BW178" s="388"/>
      <c r="BX178" s="388"/>
      <c r="BY178" s="388"/>
      <c r="BZ178" s="388"/>
      <c r="CA178" s="388">
        <v>0</v>
      </c>
      <c r="CB178" s="394" t="b">
        <f t="shared" si="58"/>
        <v>0</v>
      </c>
      <c r="CC178" s="394" t="b">
        <f t="shared" si="59"/>
        <v>1</v>
      </c>
      <c r="CD178" s="376" t="b">
        <f t="shared" si="66"/>
        <v>1</v>
      </c>
      <c r="CE178" s="394" t="b">
        <f t="shared" si="64"/>
        <v>0</v>
      </c>
      <c r="CF178" s="394">
        <f t="shared" si="65"/>
        <v>4</v>
      </c>
      <c r="CG178" s="405">
        <f>'Forside og oppsummering'!$E$23</f>
        <v>0</v>
      </c>
      <c r="CH178" s="349" t="s">
        <v>363</v>
      </c>
      <c r="CI178" s="405" t="str">
        <f t="shared" si="60"/>
        <v>Prosjektbeskrivelse: Innovasjonsprosjekt 3</v>
      </c>
      <c r="CJ178" s="405">
        <f t="shared" si="61"/>
        <v>0</v>
      </c>
      <c r="CK178" s="405" t="str">
        <f t="shared" si="62"/>
        <v>Hvilke faktorer gjør det usikkert at dere når målene, selv om dere mottar tilskudd fra Statsforvalteren?</v>
      </c>
      <c r="CL178" s="403">
        <v>0</v>
      </c>
      <c r="CM178" s="403">
        <v>0</v>
      </c>
      <c r="CN178" s="403">
        <v>0</v>
      </c>
      <c r="CO178" s="403">
        <v>0</v>
      </c>
      <c r="CP178" s="403">
        <v>0</v>
      </c>
      <c r="CQ178" s="403">
        <v>0</v>
      </c>
      <c r="CR178" s="403">
        <v>0</v>
      </c>
      <c r="CS178" s="403">
        <v>0</v>
      </c>
      <c r="CT178" s="403">
        <f t="shared" si="57"/>
        <v>4</v>
      </c>
    </row>
    <row r="179" spans="18:98" x14ac:dyDescent="0.35">
      <c r="R179" s="385"/>
      <c r="S179" s="385"/>
      <c r="T179" s="385"/>
      <c r="U179" s="385"/>
      <c r="V179" s="385"/>
      <c r="W179" s="385"/>
      <c r="X179" s="385"/>
      <c r="Y179" s="385"/>
      <c r="Z179" s="385"/>
      <c r="AA179" s="385"/>
      <c r="AE179" s="385"/>
      <c r="AF179" s="385"/>
      <c r="AG179" s="385"/>
      <c r="AH179" s="385"/>
      <c r="AI179" s="385"/>
      <c r="AJ179" s="385"/>
      <c r="AK179" s="385"/>
      <c r="AL179" s="385"/>
      <c r="AM179" s="385"/>
      <c r="AN179" s="385"/>
      <c r="AO179" s="385"/>
      <c r="AP179" s="385"/>
      <c r="AQ179" s="385"/>
      <c r="AR179" s="385"/>
      <c r="AS179" s="385"/>
      <c r="AT179" s="385"/>
      <c r="AU179" s="385"/>
      <c r="AV179" s="385"/>
      <c r="AW179" s="385"/>
      <c r="AX179" s="385"/>
      <c r="AY179" s="385"/>
      <c r="AZ179" s="385"/>
      <c r="BA179" s="385"/>
      <c r="BB179" s="385"/>
      <c r="BC179" s="385"/>
      <c r="BD179" s="385"/>
      <c r="BE179" s="385"/>
      <c r="BF179" s="385"/>
      <c r="BG179" s="385"/>
      <c r="BH179" s="385"/>
      <c r="BI179" s="385"/>
      <c r="BJ179" s="385"/>
      <c r="BK179" s="385"/>
      <c r="BL179" s="385"/>
      <c r="BM179" s="385"/>
      <c r="BN179" s="385"/>
      <c r="BO179" s="385"/>
      <c r="BQ179" s="388">
        <v>0</v>
      </c>
      <c r="BR179" s="388" t="str">
        <v>P3.3g</v>
      </c>
      <c r="BS179" s="388" t="str">
        <v>Forankring internt i kommunen</v>
      </c>
      <c r="BT179" s="388"/>
      <c r="BU179" s="388"/>
      <c r="BV179" s="388"/>
      <c r="BW179" s="388"/>
      <c r="BX179" s="388"/>
      <c r="BY179" s="388"/>
      <c r="BZ179" s="388"/>
      <c r="CA179" s="388">
        <v>0</v>
      </c>
      <c r="CB179" s="394" t="b">
        <f t="shared" si="58"/>
        <v>0</v>
      </c>
      <c r="CC179" s="394" t="b">
        <f t="shared" si="59"/>
        <v>0</v>
      </c>
      <c r="CD179" s="376" t="b">
        <f t="shared" ref="CD179:CD210" si="69">$CD$146</f>
        <v>1</v>
      </c>
      <c r="CE179" s="394" t="b">
        <f t="shared" si="64"/>
        <v>0</v>
      </c>
      <c r="CF179" s="394">
        <f t="shared" si="65"/>
        <v>4</v>
      </c>
      <c r="CG179" s="405">
        <f>'Forside og oppsummering'!$E$23</f>
        <v>0</v>
      </c>
      <c r="CH179" s="349" t="s">
        <v>363</v>
      </c>
      <c r="CI179" s="405" t="str">
        <f t="shared" si="60"/>
        <v>Prosjektbeskrivelse: Innovasjonsprosjekt 3</v>
      </c>
      <c r="CJ179" s="405" t="str">
        <f t="shared" si="61"/>
        <v>P3.3g</v>
      </c>
      <c r="CK179" s="405" t="str">
        <f t="shared" si="62"/>
        <v>Forankring internt i kommunen</v>
      </c>
      <c r="CL179" s="403">
        <v>0</v>
      </c>
      <c r="CM179" s="403">
        <v>0</v>
      </c>
      <c r="CN179" s="403">
        <v>0</v>
      </c>
      <c r="CO179" s="403">
        <v>0</v>
      </c>
      <c r="CP179" s="403">
        <v>0</v>
      </c>
      <c r="CQ179" s="403">
        <v>0</v>
      </c>
      <c r="CR179" s="403">
        <v>0</v>
      </c>
      <c r="CS179" s="403">
        <v>0</v>
      </c>
      <c r="CT179" s="403">
        <f t="shared" si="57"/>
        <v>4</v>
      </c>
    </row>
    <row r="180" spans="18:98" x14ac:dyDescent="0.35">
      <c r="R180" s="385"/>
      <c r="S180" s="385"/>
      <c r="T180" s="385"/>
      <c r="U180" s="385"/>
      <c r="V180" s="385"/>
      <c r="W180" s="385"/>
      <c r="X180" s="385"/>
      <c r="Y180" s="385"/>
      <c r="Z180" s="385"/>
      <c r="AA180" s="385"/>
      <c r="AE180" s="385"/>
      <c r="AF180" s="385"/>
      <c r="AG180" s="385"/>
      <c r="AH180" s="385"/>
      <c r="AI180" s="385"/>
      <c r="AJ180" s="385"/>
      <c r="AK180" s="385"/>
      <c r="AL180" s="385"/>
      <c r="AM180" s="385"/>
      <c r="AN180" s="385"/>
      <c r="AO180" s="385"/>
      <c r="AP180" s="385"/>
      <c r="AQ180" s="385"/>
      <c r="AR180" s="385"/>
      <c r="AS180" s="385"/>
      <c r="AT180" s="385"/>
      <c r="AU180" s="385"/>
      <c r="AV180" s="385"/>
      <c r="AW180" s="385"/>
      <c r="AX180" s="385"/>
      <c r="AY180" s="385"/>
      <c r="AZ180" s="385"/>
      <c r="BA180" s="385"/>
      <c r="BB180" s="385"/>
      <c r="BC180" s="385"/>
      <c r="BD180" s="385"/>
      <c r="BE180" s="385"/>
      <c r="BF180" s="385"/>
      <c r="BG180" s="385"/>
      <c r="BH180" s="385"/>
      <c r="BI180" s="385"/>
      <c r="BJ180" s="385"/>
      <c r="BK180" s="385"/>
      <c r="BL180" s="385"/>
      <c r="BM180" s="385"/>
      <c r="BN180" s="385"/>
      <c r="BO180" s="385"/>
      <c r="BQ180" s="388">
        <v>0</v>
      </c>
      <c r="BR180" s="388">
        <v>0</v>
      </c>
      <c r="BS180" s="388" t="str">
        <v>Beskriv hvordan tiltaket er forankret internt i kommunen, faglig og administrativt i både utviklings og implementeringsfasen</v>
      </c>
      <c r="BT180" s="388"/>
      <c r="BU180" s="388"/>
      <c r="BV180" s="388"/>
      <c r="BW180" s="388"/>
      <c r="BX180" s="388"/>
      <c r="BY180" s="388"/>
      <c r="BZ180" s="388"/>
      <c r="CA180" s="388">
        <v>0</v>
      </c>
      <c r="CB180" s="394" t="b">
        <f t="shared" si="58"/>
        <v>0</v>
      </c>
      <c r="CC180" s="394" t="b">
        <f t="shared" si="59"/>
        <v>1</v>
      </c>
      <c r="CD180" s="376" t="b">
        <f t="shared" si="69"/>
        <v>1</v>
      </c>
      <c r="CE180" s="394" t="b">
        <f t="shared" si="64"/>
        <v>0</v>
      </c>
      <c r="CF180" s="394">
        <f t="shared" si="65"/>
        <v>4</v>
      </c>
      <c r="CG180" s="405">
        <f>'Forside og oppsummering'!$E$23</f>
        <v>0</v>
      </c>
      <c r="CH180" s="349" t="s">
        <v>363</v>
      </c>
      <c r="CI180" s="405" t="str">
        <f t="shared" si="60"/>
        <v>Prosjektbeskrivelse: Innovasjonsprosjekt 3</v>
      </c>
      <c r="CJ180" s="405">
        <f t="shared" si="61"/>
        <v>0</v>
      </c>
      <c r="CK180" s="405" t="str">
        <f t="shared" si="62"/>
        <v>Beskriv hvordan tiltaket er forankret internt i kommunen, faglig og administrativt i både utviklings og implementeringsfasen</v>
      </c>
      <c r="CL180" s="403">
        <v>0</v>
      </c>
      <c r="CM180" s="403">
        <v>0</v>
      </c>
      <c r="CN180" s="403">
        <v>0</v>
      </c>
      <c r="CO180" s="403">
        <v>0</v>
      </c>
      <c r="CP180" s="403">
        <v>0</v>
      </c>
      <c r="CQ180" s="403">
        <v>0</v>
      </c>
      <c r="CR180" s="403">
        <v>0</v>
      </c>
      <c r="CS180" s="403">
        <v>0</v>
      </c>
      <c r="CT180" s="403">
        <f t="shared" si="57"/>
        <v>4</v>
      </c>
    </row>
    <row r="181" spans="18:98" x14ac:dyDescent="0.35">
      <c r="R181" s="385"/>
      <c r="S181" s="385"/>
      <c r="T181" s="385"/>
      <c r="U181" s="385"/>
      <c r="V181" s="385"/>
      <c r="W181" s="385"/>
      <c r="X181" s="385"/>
      <c r="Y181" s="385"/>
      <c r="Z181" s="385"/>
      <c r="AA181" s="385"/>
      <c r="AE181" s="385"/>
      <c r="AF181" s="385"/>
      <c r="AG181" s="385"/>
      <c r="AH181" s="385"/>
      <c r="AI181" s="385"/>
      <c r="AJ181" s="385"/>
      <c r="AK181" s="385"/>
      <c r="AL181" s="385"/>
      <c r="AM181" s="385"/>
      <c r="AN181" s="385"/>
      <c r="AO181" s="385"/>
      <c r="AP181" s="385"/>
      <c r="AQ181" s="385"/>
      <c r="AR181" s="385"/>
      <c r="AS181" s="385"/>
      <c r="AT181" s="385"/>
      <c r="AU181" s="385"/>
      <c r="AV181" s="385"/>
      <c r="AW181" s="385"/>
      <c r="AX181" s="385"/>
      <c r="AY181" s="385"/>
      <c r="AZ181" s="385"/>
      <c r="BA181" s="385"/>
      <c r="BB181" s="385"/>
      <c r="BC181" s="385"/>
      <c r="BD181" s="385"/>
      <c r="BE181" s="385"/>
      <c r="BF181" s="385"/>
      <c r="BG181" s="385"/>
      <c r="BH181" s="385"/>
      <c r="BI181" s="385"/>
      <c r="BJ181" s="385"/>
      <c r="BK181" s="385"/>
      <c r="BL181" s="385"/>
      <c r="BM181" s="385"/>
      <c r="BN181" s="385"/>
      <c r="BO181" s="385"/>
      <c r="BQ181" s="388">
        <v>0</v>
      </c>
      <c r="BR181" s="388" t="str">
        <v>P3.3h</v>
      </c>
      <c r="BS181" s="388" t="str">
        <v>Kontrolltiltak</v>
      </c>
      <c r="BT181" s="388"/>
      <c r="BU181" s="388"/>
      <c r="BV181" s="388"/>
      <c r="BW181" s="388"/>
      <c r="BX181" s="388"/>
      <c r="BY181" s="388"/>
      <c r="BZ181" s="388"/>
      <c r="CA181" s="388">
        <v>0</v>
      </c>
      <c r="CB181" s="394" t="b">
        <f t="shared" si="58"/>
        <v>0</v>
      </c>
      <c r="CC181" s="394" t="b">
        <f t="shared" si="59"/>
        <v>0</v>
      </c>
      <c r="CD181" s="376" t="b">
        <f t="shared" si="69"/>
        <v>1</v>
      </c>
      <c r="CE181" s="394" t="b">
        <f t="shared" si="64"/>
        <v>0</v>
      </c>
      <c r="CF181" s="394">
        <f t="shared" si="65"/>
        <v>4</v>
      </c>
      <c r="CG181" s="405">
        <f>'Forside og oppsummering'!$E$23</f>
        <v>0</v>
      </c>
      <c r="CH181" s="349" t="s">
        <v>363</v>
      </c>
      <c r="CI181" s="405" t="str">
        <f t="shared" si="60"/>
        <v>Prosjektbeskrivelse: Innovasjonsprosjekt 3</v>
      </c>
      <c r="CJ181" s="405" t="str">
        <f t="shared" si="61"/>
        <v>P3.3h</v>
      </c>
      <c r="CK181" s="405" t="str">
        <f t="shared" si="62"/>
        <v>Kontrolltiltak</v>
      </c>
      <c r="CL181" s="403">
        <v>0</v>
      </c>
      <c r="CM181" s="403">
        <v>0</v>
      </c>
      <c r="CN181" s="403">
        <v>0</v>
      </c>
      <c r="CO181" s="403">
        <v>0</v>
      </c>
      <c r="CP181" s="403">
        <v>0</v>
      </c>
      <c r="CQ181" s="403">
        <v>0</v>
      </c>
      <c r="CR181" s="403">
        <v>0</v>
      </c>
      <c r="CS181" s="403">
        <v>0</v>
      </c>
      <c r="CT181" s="403">
        <f t="shared" si="57"/>
        <v>4</v>
      </c>
    </row>
    <row r="182" spans="18:98" x14ac:dyDescent="0.35">
      <c r="R182" s="385"/>
      <c r="S182" s="385"/>
      <c r="T182" s="385"/>
      <c r="U182" s="385"/>
      <c r="V182" s="385"/>
      <c r="W182" s="385"/>
      <c r="X182" s="385"/>
      <c r="Y182" s="385"/>
      <c r="Z182" s="385"/>
      <c r="AA182" s="385"/>
      <c r="AE182" s="385"/>
      <c r="AF182" s="385"/>
      <c r="AG182" s="385"/>
      <c r="AH182" s="385"/>
      <c r="AI182" s="385"/>
      <c r="AJ182" s="385"/>
      <c r="AK182" s="385"/>
      <c r="AL182" s="385"/>
      <c r="AM182" s="385"/>
      <c r="AN182" s="385"/>
      <c r="AO182" s="385"/>
      <c r="AP182" s="385"/>
      <c r="AQ182" s="385"/>
      <c r="AR182" s="385"/>
      <c r="AS182" s="385"/>
      <c r="AT182" s="385"/>
      <c r="AU182" s="385"/>
      <c r="AV182" s="385"/>
      <c r="AW182" s="385"/>
      <c r="AX182" s="385"/>
      <c r="AY182" s="385"/>
      <c r="AZ182" s="385"/>
      <c r="BA182" s="385"/>
      <c r="BB182" s="385"/>
      <c r="BC182" s="385"/>
      <c r="BD182" s="385"/>
      <c r="BE182" s="385"/>
      <c r="BF182" s="385"/>
      <c r="BG182" s="385"/>
      <c r="BH182" s="385"/>
      <c r="BI182" s="385"/>
      <c r="BJ182" s="385"/>
      <c r="BK182" s="385"/>
      <c r="BL182" s="385"/>
      <c r="BM182" s="385"/>
      <c r="BN182" s="385"/>
      <c r="BO182" s="385"/>
      <c r="BQ182" s="388">
        <v>0</v>
      </c>
      <c r="BR182" s="388">
        <v>0</v>
      </c>
      <c r="BS182"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82" s="388"/>
      <c r="BU182" s="388"/>
      <c r="BV182" s="388"/>
      <c r="BW182" s="388"/>
      <c r="BX182" s="388"/>
      <c r="BY182" s="388"/>
      <c r="BZ182" s="388"/>
      <c r="CA182" s="388">
        <v>0</v>
      </c>
      <c r="CB182" s="394" t="b">
        <f t="shared" si="58"/>
        <v>0</v>
      </c>
      <c r="CC182" s="394" t="b">
        <f t="shared" si="59"/>
        <v>1</v>
      </c>
      <c r="CD182" s="376" t="b">
        <f t="shared" si="69"/>
        <v>1</v>
      </c>
      <c r="CE182" s="394" t="b">
        <f t="shared" si="64"/>
        <v>0</v>
      </c>
      <c r="CF182" s="394">
        <f t="shared" si="65"/>
        <v>5</v>
      </c>
      <c r="CG182" s="405">
        <f>'Forside og oppsummering'!$E$23</f>
        <v>0</v>
      </c>
      <c r="CH182" s="349" t="s">
        <v>363</v>
      </c>
      <c r="CI182" s="405" t="str">
        <f t="shared" si="60"/>
        <v>Prosjektbeskrivelse: Innovasjonsprosjekt 3</v>
      </c>
      <c r="CJ182" s="405">
        <f t="shared" si="61"/>
        <v>0</v>
      </c>
      <c r="CK182" s="405" t="str">
        <f t="shared" si="6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82" s="403">
        <v>0</v>
      </c>
      <c r="CM182" s="403">
        <v>0</v>
      </c>
      <c r="CN182" s="403">
        <v>0</v>
      </c>
      <c r="CO182" s="403">
        <v>0</v>
      </c>
      <c r="CP182" s="403">
        <v>0</v>
      </c>
      <c r="CQ182" s="403">
        <v>0</v>
      </c>
      <c r="CR182" s="403">
        <v>0</v>
      </c>
      <c r="CS182" s="403">
        <v>0</v>
      </c>
      <c r="CT182" s="403">
        <f t="shared" si="57"/>
        <v>5</v>
      </c>
    </row>
    <row r="183" spans="18:98" x14ac:dyDescent="0.35">
      <c r="R183" s="385"/>
      <c r="S183" s="385"/>
      <c r="T183" s="385"/>
      <c r="U183" s="385"/>
      <c r="V183" s="385"/>
      <c r="W183" s="385"/>
      <c r="X183" s="385"/>
      <c r="Y183" s="385"/>
      <c r="Z183" s="385"/>
      <c r="AA183" s="385"/>
      <c r="AE183" s="385"/>
      <c r="AF183" s="385"/>
      <c r="AG183" s="385"/>
      <c r="AH183" s="385"/>
      <c r="AI183" s="385"/>
      <c r="AJ183" s="385"/>
      <c r="AK183" s="385"/>
      <c r="AL183" s="385"/>
      <c r="AM183" s="385"/>
      <c r="AN183" s="385"/>
      <c r="AO183" s="385"/>
      <c r="AP183" s="385"/>
      <c r="AQ183" s="385"/>
      <c r="AR183" s="385"/>
      <c r="AS183" s="385"/>
      <c r="AT183" s="385"/>
      <c r="AU183" s="385"/>
      <c r="AV183" s="385"/>
      <c r="AW183" s="385"/>
      <c r="AX183" s="385"/>
      <c r="AY183" s="385"/>
      <c r="AZ183" s="385"/>
      <c r="BA183" s="385"/>
      <c r="BB183" s="385"/>
      <c r="BC183" s="385"/>
      <c r="BD183" s="385"/>
      <c r="BE183" s="385"/>
      <c r="BF183" s="385"/>
      <c r="BG183" s="385"/>
      <c r="BH183" s="385"/>
      <c r="BI183" s="385"/>
      <c r="BJ183" s="385"/>
      <c r="BK183" s="385"/>
      <c r="BL183" s="385"/>
      <c r="BM183" s="385"/>
      <c r="BN183" s="385"/>
      <c r="BO183" s="385"/>
      <c r="BQ183" s="389" t="str">
        <f>'Prosjekt 3'!$C$44</f>
        <v>P3.4</v>
      </c>
      <c r="BR183" s="389" t="str">
        <f>'Prosjekt 3'!$D$44</f>
        <v>Samarbeidspartnere i innovasjonsprosjekt 3</v>
      </c>
      <c r="BS183" s="389"/>
      <c r="BT183" s="389"/>
      <c r="BU183" s="389"/>
      <c r="BV183" s="389"/>
      <c r="BW183" s="389"/>
      <c r="BX183" s="389"/>
      <c r="BY183" s="389"/>
      <c r="BZ183" s="389"/>
      <c r="CA183" s="389"/>
      <c r="CB183" s="394" t="b">
        <f t="shared" si="58"/>
        <v>1</v>
      </c>
      <c r="CC183" s="394" t="b">
        <f t="shared" si="59"/>
        <v>0</v>
      </c>
      <c r="CD183" s="376" t="b">
        <f t="shared" si="69"/>
        <v>1</v>
      </c>
      <c r="CE183" s="394" t="b">
        <f t="shared" si="64"/>
        <v>0</v>
      </c>
      <c r="CF183" s="394">
        <f t="shared" si="65"/>
        <v>2</v>
      </c>
      <c r="CG183" s="405">
        <f>'Forside og oppsummering'!$E$23</f>
        <v>0</v>
      </c>
      <c r="CH183" s="349" t="s">
        <v>363</v>
      </c>
      <c r="CI183" s="405" t="str">
        <f t="shared" si="60"/>
        <v>Samarbeidspartnere i innovasjonsprosjekt 3</v>
      </c>
      <c r="CJ183" s="405" t="str">
        <f t="shared" si="61"/>
        <v>P3.4</v>
      </c>
      <c r="CK183" s="405">
        <f t="shared" si="62"/>
        <v>0</v>
      </c>
      <c r="CL183" s="403">
        <v>0</v>
      </c>
      <c r="CM183" s="403">
        <v>0</v>
      </c>
      <c r="CN183" s="403">
        <v>0</v>
      </c>
      <c r="CO183" s="403">
        <v>0</v>
      </c>
      <c r="CP183" s="403">
        <v>0</v>
      </c>
      <c r="CQ183" s="403">
        <v>0</v>
      </c>
      <c r="CR183" s="403">
        <v>0</v>
      </c>
      <c r="CS183" s="403">
        <v>0</v>
      </c>
      <c r="CT183" s="403">
        <f t="shared" si="57"/>
        <v>2</v>
      </c>
    </row>
    <row r="184" spans="18:98" x14ac:dyDescent="0.35">
      <c r="R184" s="385"/>
      <c r="S184" s="385"/>
      <c r="T184" s="385"/>
      <c r="U184" s="385"/>
      <c r="V184" s="385"/>
      <c r="W184" s="385"/>
      <c r="X184" s="385"/>
      <c r="Y184" s="385"/>
      <c r="Z184" s="385"/>
      <c r="AA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Q184" s="389"/>
      <c r="BR184" s="389" t="str">
        <f>_xlfn.CONCAT(BQ183,"a")</f>
        <v>P3.4a</v>
      </c>
      <c r="BS184" s="349" t="s">
        <v>305</v>
      </c>
      <c r="BT184" s="389"/>
      <c r="BU184" s="389"/>
      <c r="BV184" s="389"/>
      <c r="BW184" s="389"/>
      <c r="BX184" s="389"/>
      <c r="BY184" s="389"/>
      <c r="BZ184" s="389"/>
      <c r="CA184" s="389">
        <f>'Prosjekt 3'!$D$46</f>
        <v>0</v>
      </c>
      <c r="CB184" s="394" t="b">
        <f t="shared" si="58"/>
        <v>0</v>
      </c>
      <c r="CC184" s="394" t="b">
        <f t="shared" si="59"/>
        <v>0</v>
      </c>
      <c r="CD184" s="376" t="b">
        <f t="shared" si="69"/>
        <v>1</v>
      </c>
      <c r="CE184" s="394" t="b">
        <f t="shared" si="64"/>
        <v>0</v>
      </c>
      <c r="CF184" s="394">
        <f t="shared" si="65"/>
        <v>4</v>
      </c>
      <c r="CG184" s="405">
        <f>'Forside og oppsummering'!$E$23</f>
        <v>0</v>
      </c>
      <c r="CH184" s="349" t="s">
        <v>363</v>
      </c>
      <c r="CI184" s="405" t="str">
        <f t="shared" si="60"/>
        <v>Samarbeidspartnere i innovasjonsprosjekt 3</v>
      </c>
      <c r="CJ184" s="405" t="str">
        <f t="shared" si="61"/>
        <v>P3.4a</v>
      </c>
      <c r="CK184" s="405" t="str">
        <f t="shared" si="62"/>
        <v>Samarbeidspartnere</v>
      </c>
      <c r="CL184" s="403">
        <v>0</v>
      </c>
      <c r="CM184" s="403">
        <v>0</v>
      </c>
      <c r="CN184" s="403">
        <v>0</v>
      </c>
      <c r="CO184" s="403">
        <v>0</v>
      </c>
      <c r="CP184" s="403">
        <v>0</v>
      </c>
      <c r="CQ184" s="403">
        <v>0</v>
      </c>
      <c r="CR184" s="403">
        <v>0</v>
      </c>
      <c r="CS184" s="403">
        <v>0</v>
      </c>
      <c r="CT184" s="403">
        <f t="shared" si="57"/>
        <v>4</v>
      </c>
    </row>
    <row r="185" spans="18:98" x14ac:dyDescent="0.35">
      <c r="R185" s="385"/>
      <c r="S185" s="385"/>
      <c r="T185" s="385"/>
      <c r="U185" s="385"/>
      <c r="V185" s="385"/>
      <c r="W185" s="385"/>
      <c r="X185" s="385"/>
      <c r="Y185" s="385"/>
      <c r="Z185" s="385"/>
      <c r="AA185" s="385"/>
      <c r="AE185" s="385"/>
      <c r="AF185" s="385"/>
      <c r="AG185" s="385"/>
      <c r="AH185" s="385"/>
      <c r="AI185" s="385"/>
      <c r="AJ185" s="385"/>
      <c r="AK185" s="385"/>
      <c r="AL185" s="385"/>
      <c r="AM185" s="385"/>
      <c r="AN185" s="385"/>
      <c r="AO185" s="385"/>
      <c r="AP185" s="385"/>
      <c r="AQ185" s="385"/>
      <c r="AR185" s="385"/>
      <c r="AS185" s="385"/>
      <c r="AT185" s="385"/>
      <c r="AU185" s="385"/>
      <c r="AV185" s="385"/>
      <c r="AW185" s="385"/>
      <c r="AX185" s="385"/>
      <c r="AY185" s="385"/>
      <c r="AZ185" s="385"/>
      <c r="BA185" s="385"/>
      <c r="BB185" s="385"/>
      <c r="BC185" s="385"/>
      <c r="BD185" s="385"/>
      <c r="BE185" s="385"/>
      <c r="BF185" s="385"/>
      <c r="BG185" s="385"/>
      <c r="BH185" s="385"/>
      <c r="BI185" s="385"/>
      <c r="BJ185" s="385"/>
      <c r="BK185" s="385"/>
      <c r="BL185" s="385"/>
      <c r="BM185" s="385"/>
      <c r="BN185" s="385"/>
      <c r="BO185" s="385"/>
      <c r="BP185" s="376" t="str">
        <f>'Prosjekt 3'!$D$50</f>
        <v>P3.5  Alle estimerte kostnader for innovasjonsprosjektet (I året det søkes for)</v>
      </c>
      <c r="CB185" s="394" t="b">
        <f t="shared" si="58"/>
        <v>0</v>
      </c>
      <c r="CC185" s="394" t="b">
        <f t="shared" si="59"/>
        <v>1</v>
      </c>
      <c r="CD185" s="376" t="b">
        <f t="shared" si="69"/>
        <v>1</v>
      </c>
      <c r="CE185" s="394" t="b">
        <f t="shared" si="64"/>
        <v>0</v>
      </c>
      <c r="CF185" s="394">
        <f t="shared" si="65"/>
        <v>5</v>
      </c>
      <c r="CG185" s="405">
        <f>'Forside og oppsummering'!$E$23</f>
        <v>0</v>
      </c>
      <c r="CH185" s="349" t="s">
        <v>363</v>
      </c>
      <c r="CI185" s="405" t="str">
        <f t="shared" si="60"/>
        <v>Samarbeidspartnere i innovasjonsprosjekt 3</v>
      </c>
      <c r="CJ185" s="405">
        <f t="shared" si="61"/>
        <v>0</v>
      </c>
      <c r="CK185" s="405">
        <f t="shared" si="62"/>
        <v>0</v>
      </c>
      <c r="CL185" s="403">
        <v>0</v>
      </c>
      <c r="CM185" s="403">
        <v>0</v>
      </c>
      <c r="CN185" s="403">
        <v>0</v>
      </c>
      <c r="CO185" s="403">
        <v>0</v>
      </c>
      <c r="CP185" s="403">
        <v>0</v>
      </c>
      <c r="CQ185" s="403">
        <v>0</v>
      </c>
      <c r="CR185" s="403">
        <v>0</v>
      </c>
      <c r="CS185" s="403">
        <v>0</v>
      </c>
      <c r="CT185" s="403">
        <f t="shared" si="57"/>
        <v>5</v>
      </c>
    </row>
    <row r="186" spans="18:98" x14ac:dyDescent="0.35">
      <c r="R186" s="385"/>
      <c r="S186" s="385"/>
      <c r="T186" s="385"/>
      <c r="U186" s="385"/>
      <c r="V186" s="385"/>
      <c r="W186" s="385"/>
      <c r="X186" s="385"/>
      <c r="Y186" s="385"/>
      <c r="Z186" s="385"/>
      <c r="AA186" s="385"/>
      <c r="AE186" s="385"/>
      <c r="AF186" s="385"/>
      <c r="AG186" s="385"/>
      <c r="AH186" s="385"/>
      <c r="AI186" s="385"/>
      <c r="AJ186" s="385"/>
      <c r="AK186" s="385"/>
      <c r="AL186" s="385"/>
      <c r="AM186" s="385"/>
      <c r="AN186" s="385"/>
      <c r="AO186" s="385"/>
      <c r="AP186" s="385"/>
      <c r="AQ186" s="385"/>
      <c r="AR186" s="385"/>
      <c r="AS186" s="385"/>
      <c r="AT186" s="385"/>
      <c r="AU186" s="385"/>
      <c r="AV186" s="385"/>
      <c r="AW186" s="385"/>
      <c r="AX186" s="385"/>
      <c r="AY186" s="385"/>
      <c r="AZ186" s="385"/>
      <c r="BA186" s="385"/>
      <c r="BB186" s="385"/>
      <c r="BC186" s="385"/>
      <c r="BD186" s="385"/>
      <c r="BE186" s="385"/>
      <c r="BF186" s="385"/>
      <c r="BG186" s="385"/>
      <c r="BH186" s="385"/>
      <c r="BI186" s="385"/>
      <c r="BJ186" s="385"/>
      <c r="BK186" s="385"/>
      <c r="BL186" s="385"/>
      <c r="BM186" s="385"/>
      <c r="BN186" s="385"/>
      <c r="BO186" s="385"/>
      <c r="BP186" s="376">
        <f>FIND(" ",BP185)</f>
        <v>5</v>
      </c>
      <c r="BQ186" s="390" t="str">
        <f>LEFT(BP185,BP186)</f>
        <v xml:space="preserve">P3.5 </v>
      </c>
      <c r="BR186" s="390" t="str">
        <f>RIGHT(BP185,LEN(BP185)-BP186-1)</f>
        <v>Alle estimerte kostnader for innovasjonsprosjektet (I året det søkes for)</v>
      </c>
      <c r="BS186" s="390"/>
      <c r="BT186" s="390"/>
      <c r="BU186" s="390"/>
      <c r="BV186" s="390"/>
      <c r="BW186" s="390"/>
      <c r="BX186" s="390"/>
      <c r="BY186" s="390"/>
      <c r="BZ186" s="390"/>
      <c r="CA186" s="390"/>
      <c r="CB186" s="394" t="b">
        <f t="shared" si="58"/>
        <v>1</v>
      </c>
      <c r="CC186" s="394" t="b">
        <f t="shared" si="59"/>
        <v>0</v>
      </c>
      <c r="CD186" s="376" t="b">
        <f t="shared" si="69"/>
        <v>1</v>
      </c>
      <c r="CE186" s="394" t="b">
        <f t="shared" si="64"/>
        <v>0</v>
      </c>
      <c r="CF186" s="394">
        <f t="shared" si="65"/>
        <v>2</v>
      </c>
      <c r="CG186" s="405">
        <f>'Forside og oppsummering'!$E$23</f>
        <v>0</v>
      </c>
      <c r="CH186" s="349" t="s">
        <v>363</v>
      </c>
      <c r="CI186" s="405" t="str">
        <f t="shared" si="60"/>
        <v>Alle estimerte kostnader for innovasjonsprosjektet (I året det søkes for)</v>
      </c>
      <c r="CJ186" s="405" t="str">
        <f t="shared" si="61"/>
        <v xml:space="preserve">P3.5 </v>
      </c>
      <c r="CK186" s="405">
        <f t="shared" si="62"/>
        <v>0</v>
      </c>
      <c r="CL186" s="403">
        <v>0</v>
      </c>
      <c r="CM186" s="403">
        <v>0</v>
      </c>
      <c r="CN186" s="403">
        <v>0</v>
      </c>
      <c r="CO186" s="403">
        <v>0</v>
      </c>
      <c r="CP186" s="403">
        <v>0</v>
      </c>
      <c r="CQ186" s="403">
        <v>0</v>
      </c>
      <c r="CR186" s="403">
        <v>0</v>
      </c>
      <c r="CS186" s="403">
        <v>0</v>
      </c>
      <c r="CT186" s="403">
        <f t="shared" si="57"/>
        <v>2</v>
      </c>
    </row>
    <row r="187" spans="18:98" x14ac:dyDescent="0.35">
      <c r="R187" s="385"/>
      <c r="S187" s="385"/>
      <c r="T187" s="385"/>
      <c r="U187" s="385"/>
      <c r="V187" s="385"/>
      <c r="W187" s="385"/>
      <c r="X187" s="385"/>
      <c r="Y187" s="385"/>
      <c r="Z187" s="385"/>
      <c r="AA187" s="385"/>
      <c r="AE187" s="385"/>
      <c r="AF187" s="385"/>
      <c r="AG187" s="385"/>
      <c r="AH187" s="385"/>
      <c r="AI187" s="385"/>
      <c r="AJ187" s="385"/>
      <c r="AK187" s="385"/>
      <c r="AL187" s="385"/>
      <c r="AM187" s="385"/>
      <c r="AN187" s="385"/>
      <c r="AO187" s="385"/>
      <c r="AP187" s="385"/>
      <c r="AQ187" s="385"/>
      <c r="AR187" s="385"/>
      <c r="AS187" s="385"/>
      <c r="AT187" s="385"/>
      <c r="AU187" s="385"/>
      <c r="AV187" s="385"/>
      <c r="AW187" s="385"/>
      <c r="AX187" s="385"/>
      <c r="AY187" s="385"/>
      <c r="AZ187" s="385"/>
      <c r="BA187" s="385"/>
      <c r="BB187" s="385"/>
      <c r="BC187" s="385"/>
      <c r="BD187" s="385"/>
      <c r="BE187" s="385"/>
      <c r="BF187" s="385"/>
      <c r="BG187" s="385"/>
      <c r="BH187" s="385"/>
      <c r="BI187" s="385"/>
      <c r="BJ187" s="385"/>
      <c r="BK187" s="385"/>
      <c r="BL187" s="385"/>
      <c r="BM187" s="385"/>
      <c r="BN187" s="385"/>
      <c r="BO187" s="385"/>
      <c r="BQ187" s="390" cm="1">
        <f t="array" ref="BQ187:BS194">'Prosjekt 3'!$C$52:$E$59</f>
        <v>0</v>
      </c>
      <c r="BR187" s="390" t="str">
        <v>P3.5a</v>
      </c>
      <c r="BS187" s="390" t="str">
        <v>Lønnsutgifter med sosiale utgifter</v>
      </c>
      <c r="BT187" s="390"/>
      <c r="BU187" s="390"/>
      <c r="BV187" s="390"/>
      <c r="BW187" s="390"/>
      <c r="BX187" s="390"/>
      <c r="BY187" s="390"/>
      <c r="BZ187" s="390"/>
      <c r="CA187" s="390" cm="1">
        <f t="array" ref="CA187:CA199">'Prosjekt 3'!$F$52:$F$64</f>
        <v>0</v>
      </c>
      <c r="CB187" s="394" t="b">
        <f t="shared" si="58"/>
        <v>0</v>
      </c>
      <c r="CC187" s="394" t="b">
        <f t="shared" si="59"/>
        <v>0</v>
      </c>
      <c r="CD187" s="376" t="b">
        <f t="shared" si="69"/>
        <v>1</v>
      </c>
      <c r="CE187" s="394" t="b">
        <f t="shared" si="64"/>
        <v>0</v>
      </c>
      <c r="CF187" s="394">
        <f t="shared" si="65"/>
        <v>4</v>
      </c>
      <c r="CG187" s="405">
        <f>'Forside og oppsummering'!$E$23</f>
        <v>0</v>
      </c>
      <c r="CH187" s="349" t="s">
        <v>363</v>
      </c>
      <c r="CI187" s="405" t="str">
        <f t="shared" si="60"/>
        <v>Alle estimerte kostnader for innovasjonsprosjektet (I året det søkes for)</v>
      </c>
      <c r="CJ187" s="405" t="str">
        <f t="shared" si="61"/>
        <v>P3.5a</v>
      </c>
      <c r="CK187" s="405" t="str">
        <f t="shared" si="62"/>
        <v>Lønnsutgifter med sosiale utgifter</v>
      </c>
      <c r="CL187" s="403">
        <v>0</v>
      </c>
      <c r="CM187" s="403">
        <v>0</v>
      </c>
      <c r="CN187" s="403">
        <v>0</v>
      </c>
      <c r="CO187" s="403">
        <v>0</v>
      </c>
      <c r="CP187" s="403">
        <v>0</v>
      </c>
      <c r="CQ187" s="403">
        <v>0</v>
      </c>
      <c r="CR187" s="403">
        <v>0</v>
      </c>
      <c r="CS187" s="403">
        <v>0</v>
      </c>
      <c r="CT187" s="403">
        <f t="shared" si="57"/>
        <v>4</v>
      </c>
    </row>
    <row r="188" spans="18:98" x14ac:dyDescent="0.35">
      <c r="R188" s="385"/>
      <c r="S188" s="385"/>
      <c r="T188" s="385"/>
      <c r="U188" s="385"/>
      <c r="V188" s="385"/>
      <c r="W188" s="385"/>
      <c r="X188" s="385"/>
      <c r="Y188" s="385"/>
      <c r="Z188" s="385"/>
      <c r="AA188" s="385"/>
      <c r="AE188" s="385"/>
      <c r="AF188" s="385"/>
      <c r="AG188" s="385"/>
      <c r="AH188" s="385"/>
      <c r="AI188" s="385"/>
      <c r="AJ188" s="385"/>
      <c r="AK188" s="385"/>
      <c r="AL188" s="385"/>
      <c r="AM188" s="385"/>
      <c r="AN188" s="385"/>
      <c r="AO188" s="385"/>
      <c r="AP188" s="385"/>
      <c r="AQ188" s="385"/>
      <c r="AR188" s="385"/>
      <c r="AS188" s="385"/>
      <c r="AT188" s="385"/>
      <c r="AU188" s="385"/>
      <c r="AV188" s="385"/>
      <c r="AW188" s="385"/>
      <c r="AX188" s="385"/>
      <c r="AY188" s="385"/>
      <c r="AZ188" s="385"/>
      <c r="BA188" s="385"/>
      <c r="BB188" s="385"/>
      <c r="BC188" s="385"/>
      <c r="BD188" s="385"/>
      <c r="BE188" s="385"/>
      <c r="BF188" s="385"/>
      <c r="BG188" s="385"/>
      <c r="BH188" s="385"/>
      <c r="BI188" s="385"/>
      <c r="BJ188" s="385"/>
      <c r="BK188" s="385"/>
      <c r="BL188" s="385"/>
      <c r="BM188" s="385"/>
      <c r="BN188" s="385"/>
      <c r="BO188" s="385"/>
      <c r="BQ188" s="390">
        <v>0</v>
      </c>
      <c r="BR188" s="390" t="str">
        <v>P3.5b</v>
      </c>
      <c r="BS188" s="390" t="str">
        <v>Reiseutgifter, arrangement, møter, konferanser</v>
      </c>
      <c r="BT188" s="390"/>
      <c r="BU188" s="390"/>
      <c r="BV188" s="390"/>
      <c r="BW188" s="390"/>
      <c r="BX188" s="390"/>
      <c r="BY188" s="390"/>
      <c r="BZ188" s="390"/>
      <c r="CA188" s="390">
        <v>0</v>
      </c>
      <c r="CB188" s="394" t="b">
        <f t="shared" si="58"/>
        <v>0</v>
      </c>
      <c r="CC188" s="394" t="b">
        <f t="shared" si="59"/>
        <v>0</v>
      </c>
      <c r="CD188" s="376" t="b">
        <f t="shared" si="69"/>
        <v>1</v>
      </c>
      <c r="CE188" s="394" t="b">
        <f t="shared" si="64"/>
        <v>0</v>
      </c>
      <c r="CF188" s="394">
        <f t="shared" si="65"/>
        <v>4</v>
      </c>
      <c r="CG188" s="405">
        <f>'Forside og oppsummering'!$E$23</f>
        <v>0</v>
      </c>
      <c r="CH188" s="349" t="s">
        <v>363</v>
      </c>
      <c r="CI188" s="405" t="str">
        <f t="shared" si="60"/>
        <v>Alle estimerte kostnader for innovasjonsprosjektet (I året det søkes for)</v>
      </c>
      <c r="CJ188" s="405" t="str">
        <f t="shared" si="61"/>
        <v>P3.5b</v>
      </c>
      <c r="CK188" s="405" t="str">
        <f t="shared" si="62"/>
        <v>Reiseutgifter, arrangement, møter, konferanser</v>
      </c>
      <c r="CL188" s="403">
        <v>0</v>
      </c>
      <c r="CM188" s="403">
        <v>0</v>
      </c>
      <c r="CN188" s="403">
        <v>0</v>
      </c>
      <c r="CO188" s="403">
        <v>0</v>
      </c>
      <c r="CP188" s="403">
        <v>0</v>
      </c>
      <c r="CQ188" s="403">
        <v>0</v>
      </c>
      <c r="CR188" s="403">
        <v>0</v>
      </c>
      <c r="CS188" s="403">
        <v>0</v>
      </c>
      <c r="CT188" s="403">
        <f t="shared" si="57"/>
        <v>4</v>
      </c>
    </row>
    <row r="189" spans="18:98" x14ac:dyDescent="0.35">
      <c r="R189" s="385"/>
      <c r="S189" s="385"/>
      <c r="T189" s="385"/>
      <c r="U189" s="385"/>
      <c r="V189" s="385"/>
      <c r="W189" s="385"/>
      <c r="X189" s="385"/>
      <c r="Y189" s="385"/>
      <c r="Z189" s="385"/>
      <c r="AA189" s="385"/>
      <c r="AE189" s="385"/>
      <c r="AF189" s="385"/>
      <c r="AG189" s="385"/>
      <c r="AH189" s="385"/>
      <c r="AI189" s="385"/>
      <c r="AJ189" s="385"/>
      <c r="AK189" s="385"/>
      <c r="AL189" s="385"/>
      <c r="AM189" s="385"/>
      <c r="AN189" s="385"/>
      <c r="AO189" s="385"/>
      <c r="AP189" s="385"/>
      <c r="AQ189" s="385"/>
      <c r="AR189" s="385"/>
      <c r="AS189" s="385"/>
      <c r="AT189" s="385"/>
      <c r="AU189" s="385"/>
      <c r="AV189" s="385"/>
      <c r="AW189" s="385"/>
      <c r="AX189" s="385"/>
      <c r="AY189" s="385"/>
      <c r="AZ189" s="385"/>
      <c r="BA189" s="385"/>
      <c r="BB189" s="385"/>
      <c r="BC189" s="385"/>
      <c r="BD189" s="385"/>
      <c r="BE189" s="385"/>
      <c r="BF189" s="385"/>
      <c r="BG189" s="385"/>
      <c r="BH189" s="385"/>
      <c r="BI189" s="385"/>
      <c r="BJ189" s="385"/>
      <c r="BK189" s="385"/>
      <c r="BL189" s="385"/>
      <c r="BM189" s="385"/>
      <c r="BN189" s="385"/>
      <c r="BO189" s="385"/>
      <c r="BQ189" s="390">
        <v>0</v>
      </c>
      <c r="BR189" s="390" t="str">
        <v>P3.5c</v>
      </c>
      <c r="BS189" s="390" t="str">
        <v>Konsulenttjenester</v>
      </c>
      <c r="BT189" s="390"/>
      <c r="BU189" s="390"/>
      <c r="BV189" s="390"/>
      <c r="BW189" s="390"/>
      <c r="BX189" s="390"/>
      <c r="BY189" s="390"/>
      <c r="BZ189" s="390"/>
      <c r="CA189" s="390">
        <v>0</v>
      </c>
      <c r="CB189" s="394" t="b">
        <f t="shared" si="58"/>
        <v>0</v>
      </c>
      <c r="CC189" s="394" t="b">
        <f t="shared" si="59"/>
        <v>0</v>
      </c>
      <c r="CD189" s="376" t="b">
        <f t="shared" si="69"/>
        <v>1</v>
      </c>
      <c r="CE189" s="394" t="b">
        <f t="shared" si="64"/>
        <v>0</v>
      </c>
      <c r="CF189" s="394">
        <f t="shared" si="65"/>
        <v>4</v>
      </c>
      <c r="CG189" s="405">
        <f>'Forside og oppsummering'!$E$23</f>
        <v>0</v>
      </c>
      <c r="CH189" s="349" t="s">
        <v>363</v>
      </c>
      <c r="CI189" s="405" t="str">
        <f t="shared" si="60"/>
        <v>Alle estimerte kostnader for innovasjonsprosjektet (I året det søkes for)</v>
      </c>
      <c r="CJ189" s="405" t="str">
        <f t="shared" si="61"/>
        <v>P3.5c</v>
      </c>
      <c r="CK189" s="405" t="str">
        <f t="shared" si="62"/>
        <v>Konsulenttjenester</v>
      </c>
      <c r="CL189" s="403">
        <v>0</v>
      </c>
      <c r="CM189" s="403">
        <v>0</v>
      </c>
      <c r="CN189" s="403">
        <v>0</v>
      </c>
      <c r="CO189" s="403">
        <v>0</v>
      </c>
      <c r="CP189" s="403">
        <v>0</v>
      </c>
      <c r="CQ189" s="403">
        <v>0</v>
      </c>
      <c r="CR189" s="403">
        <v>0</v>
      </c>
      <c r="CS189" s="403">
        <v>0</v>
      </c>
      <c r="CT189" s="403">
        <f t="shared" si="57"/>
        <v>4</v>
      </c>
    </row>
    <row r="190" spans="18:98" x14ac:dyDescent="0.35">
      <c r="AX190" s="385"/>
      <c r="AY190" s="385"/>
      <c r="AZ190" s="385"/>
      <c r="BA190" s="385"/>
      <c r="BB190" s="385"/>
      <c r="BC190" s="385"/>
      <c r="BD190" s="385"/>
      <c r="BE190" s="385"/>
      <c r="BF190" s="385"/>
      <c r="BG190" s="385"/>
      <c r="BH190" s="385"/>
      <c r="BI190" s="385"/>
      <c r="BJ190" s="385"/>
      <c r="BK190" s="385"/>
      <c r="BL190" s="385"/>
      <c r="BM190" s="385"/>
      <c r="BN190" s="385"/>
      <c r="BO190" s="385"/>
      <c r="BQ190" s="390">
        <v>0</v>
      </c>
      <c r="BR190" s="390" t="str">
        <v>P3.5d</v>
      </c>
      <c r="BS190" s="390" t="str">
        <v>Trykking, publikasjoner, kunngjøringer, utsending og distribusjonskostnader</v>
      </c>
      <c r="BT190" s="390"/>
      <c r="BU190" s="390"/>
      <c r="BV190" s="390"/>
      <c r="BW190" s="390"/>
      <c r="BX190" s="390"/>
      <c r="BY190" s="390"/>
      <c r="BZ190" s="390"/>
      <c r="CA190" s="390">
        <v>0</v>
      </c>
      <c r="CB190" s="394" t="b">
        <f t="shared" si="58"/>
        <v>0</v>
      </c>
      <c r="CC190" s="394" t="b">
        <f t="shared" si="59"/>
        <v>0</v>
      </c>
      <c r="CD190" s="376" t="b">
        <f t="shared" si="69"/>
        <v>1</v>
      </c>
      <c r="CE190" s="394" t="b">
        <f t="shared" si="64"/>
        <v>0</v>
      </c>
      <c r="CF190" s="394">
        <f t="shared" si="65"/>
        <v>4</v>
      </c>
      <c r="CG190" s="405">
        <f>'Forside og oppsummering'!$E$23</f>
        <v>0</v>
      </c>
      <c r="CH190" s="349" t="s">
        <v>363</v>
      </c>
      <c r="CI190" s="405" t="str">
        <f t="shared" si="60"/>
        <v>Alle estimerte kostnader for innovasjonsprosjektet (I året det søkes for)</v>
      </c>
      <c r="CJ190" s="405" t="str">
        <f t="shared" si="61"/>
        <v>P3.5d</v>
      </c>
      <c r="CK190" s="405" t="str">
        <f t="shared" si="62"/>
        <v>Trykking, publikasjoner, kunngjøringer, utsending og distribusjonskostnader</v>
      </c>
      <c r="CL190" s="403">
        <v>0</v>
      </c>
      <c r="CM190" s="403">
        <v>0</v>
      </c>
      <c r="CN190" s="403">
        <v>0</v>
      </c>
      <c r="CO190" s="403">
        <v>0</v>
      </c>
      <c r="CP190" s="403">
        <v>0</v>
      </c>
      <c r="CQ190" s="403">
        <v>0</v>
      </c>
      <c r="CR190" s="403">
        <v>0</v>
      </c>
      <c r="CS190" s="403">
        <v>0</v>
      </c>
      <c r="CT190" s="403">
        <f t="shared" si="57"/>
        <v>4</v>
      </c>
    </row>
    <row r="191" spans="18:98" x14ac:dyDescent="0.35">
      <c r="BQ191" s="390">
        <v>0</v>
      </c>
      <c r="BR191" s="390" t="str">
        <v>P3.5e</v>
      </c>
      <c r="BS191" s="390" t="str">
        <v>Investeringer/ inventar/ utstyr.
Kontroller i kunngjøringen om det gis tilskudd til dette</v>
      </c>
      <c r="BT191" s="390"/>
      <c r="BU191" s="390"/>
      <c r="BV191" s="390"/>
      <c r="BW191" s="390"/>
      <c r="BX191" s="390"/>
      <c r="BY191" s="390"/>
      <c r="BZ191" s="390"/>
      <c r="CA191" s="390">
        <v>0</v>
      </c>
      <c r="CB191" s="394" t="b">
        <f t="shared" si="58"/>
        <v>0</v>
      </c>
      <c r="CC191" s="394" t="b">
        <f t="shared" si="59"/>
        <v>0</v>
      </c>
      <c r="CD191" s="376" t="b">
        <f t="shared" si="69"/>
        <v>1</v>
      </c>
      <c r="CE191" s="394" t="b">
        <f t="shared" si="64"/>
        <v>0</v>
      </c>
      <c r="CF191" s="394">
        <f t="shared" si="65"/>
        <v>4</v>
      </c>
      <c r="CG191" s="405">
        <f>'Forside og oppsummering'!$E$23</f>
        <v>0</v>
      </c>
      <c r="CH191" s="349" t="s">
        <v>363</v>
      </c>
      <c r="CI191" s="405" t="str">
        <f t="shared" si="60"/>
        <v>Alle estimerte kostnader for innovasjonsprosjektet (I året det søkes for)</v>
      </c>
      <c r="CJ191" s="405" t="str">
        <f t="shared" si="61"/>
        <v>P3.5e</v>
      </c>
      <c r="CK191" s="405" t="str">
        <f t="shared" si="62"/>
        <v>Investeringer/ inventar/ utstyr.
Kontroller i kunngjøringen om det gis tilskudd til dette</v>
      </c>
      <c r="CL191" s="403">
        <v>0</v>
      </c>
      <c r="CM191" s="403">
        <v>0</v>
      </c>
      <c r="CN191" s="403">
        <v>0</v>
      </c>
      <c r="CO191" s="403">
        <v>0</v>
      </c>
      <c r="CP191" s="403">
        <v>0</v>
      </c>
      <c r="CQ191" s="403">
        <v>0</v>
      </c>
      <c r="CR191" s="403">
        <v>0</v>
      </c>
      <c r="CS191" s="403">
        <v>0</v>
      </c>
      <c r="CT191" s="403">
        <f t="shared" si="57"/>
        <v>4</v>
      </c>
    </row>
    <row r="192" spans="18:98" x14ac:dyDescent="0.35">
      <c r="BQ192" s="390">
        <v>0</v>
      </c>
      <c r="BR192" s="390" t="str">
        <v>P3.5f</v>
      </c>
      <c r="BS192" s="390" t="str">
        <v>Driftsutgifter, forbruksmateriell og kontortjenester
inkludert lokaler og energi</v>
      </c>
      <c r="BT192" s="390"/>
      <c r="BU192" s="390"/>
      <c r="BV192" s="390"/>
      <c r="BW192" s="390"/>
      <c r="BX192" s="390"/>
      <c r="BY192" s="390"/>
      <c r="BZ192" s="390"/>
      <c r="CA192" s="390">
        <v>0</v>
      </c>
      <c r="CB192" s="394" t="b">
        <f t="shared" si="58"/>
        <v>0</v>
      </c>
      <c r="CC192" s="394" t="b">
        <f t="shared" si="59"/>
        <v>0</v>
      </c>
      <c r="CD192" s="376" t="b">
        <f t="shared" si="69"/>
        <v>1</v>
      </c>
      <c r="CE192" s="394" t="b">
        <f t="shared" si="64"/>
        <v>0</v>
      </c>
      <c r="CF192" s="394">
        <f t="shared" si="65"/>
        <v>4</v>
      </c>
      <c r="CG192" s="405">
        <f>'Forside og oppsummering'!$E$23</f>
        <v>0</v>
      </c>
      <c r="CH192" s="349" t="s">
        <v>363</v>
      </c>
      <c r="CI192" s="405" t="str">
        <f t="shared" si="60"/>
        <v>Alle estimerte kostnader for innovasjonsprosjektet (I året det søkes for)</v>
      </c>
      <c r="CJ192" s="405" t="str">
        <f t="shared" si="61"/>
        <v>P3.5f</v>
      </c>
      <c r="CK192" s="405" t="str">
        <f t="shared" si="62"/>
        <v>Driftsutgifter, forbruksmateriell og kontortjenester
inkludert lokaler og energi</v>
      </c>
      <c r="CL192" s="403">
        <v>0</v>
      </c>
      <c r="CM192" s="403">
        <v>0</v>
      </c>
      <c r="CN192" s="403">
        <v>0</v>
      </c>
      <c r="CO192" s="403">
        <v>0</v>
      </c>
      <c r="CP192" s="403">
        <v>0</v>
      </c>
      <c r="CQ192" s="403">
        <v>0</v>
      </c>
      <c r="CR192" s="403">
        <v>0</v>
      </c>
      <c r="CS192" s="403">
        <v>0</v>
      </c>
      <c r="CT192" s="403">
        <f t="shared" si="57"/>
        <v>4</v>
      </c>
    </row>
    <row r="193" spans="68:98" x14ac:dyDescent="0.35">
      <c r="BQ193" s="390">
        <v>0</v>
      </c>
      <c r="BR193" s="390" t="str">
        <v>Andre utgifter (Spesifiser i rader nedenfor)</v>
      </c>
      <c r="BS193" s="390">
        <v>0</v>
      </c>
      <c r="BT193" s="390"/>
      <c r="BU193" s="390"/>
      <c r="BV193" s="390"/>
      <c r="BW193" s="390"/>
      <c r="BX193" s="390"/>
      <c r="BY193" s="390"/>
      <c r="BZ193" s="390"/>
      <c r="CA193" s="390">
        <v>0</v>
      </c>
      <c r="CB193" s="394" t="b">
        <f t="shared" si="58"/>
        <v>0</v>
      </c>
      <c r="CC193" s="394" t="b">
        <f t="shared" si="59"/>
        <v>1</v>
      </c>
      <c r="CD193" s="376" t="b">
        <f t="shared" si="69"/>
        <v>1</v>
      </c>
      <c r="CE193" s="394" t="b">
        <f t="shared" si="64"/>
        <v>0</v>
      </c>
      <c r="CF193" s="394">
        <f t="shared" si="65"/>
        <v>4</v>
      </c>
      <c r="CG193" s="405">
        <f>'Forside og oppsummering'!$E$23</f>
        <v>0</v>
      </c>
      <c r="CH193" s="349" t="s">
        <v>363</v>
      </c>
      <c r="CI193" s="405" t="str">
        <f t="shared" si="60"/>
        <v>Alle estimerte kostnader for innovasjonsprosjektet (I året det søkes for)</v>
      </c>
      <c r="CJ193" s="405" t="str">
        <f t="shared" si="61"/>
        <v>Andre utgifter (Spesifiser i rader nedenfor)</v>
      </c>
      <c r="CK193" s="405">
        <f t="shared" si="62"/>
        <v>0</v>
      </c>
      <c r="CL193" s="403">
        <v>0</v>
      </c>
      <c r="CM193" s="403">
        <v>0</v>
      </c>
      <c r="CN193" s="403">
        <v>0</v>
      </c>
      <c r="CO193" s="403">
        <v>0</v>
      </c>
      <c r="CP193" s="403">
        <v>0</v>
      </c>
      <c r="CQ193" s="403">
        <v>0</v>
      </c>
      <c r="CR193" s="403">
        <v>0</v>
      </c>
      <c r="CS193" s="403">
        <v>0</v>
      </c>
      <c r="CT193" s="403">
        <f t="shared" si="57"/>
        <v>4</v>
      </c>
    </row>
    <row r="194" spans="68:98" x14ac:dyDescent="0.35">
      <c r="BQ194" s="390">
        <v>0</v>
      </c>
      <c r="BR194" s="390">
        <v>0</v>
      </c>
      <c r="BS194" s="390" t="str">
        <v>Kostnadsbetegnelse:</v>
      </c>
      <c r="BT194" s="390"/>
      <c r="BU194" s="390"/>
      <c r="BV194" s="390"/>
      <c r="BW194" s="390"/>
      <c r="BX194" s="390"/>
      <c r="BY194" s="390"/>
      <c r="BZ194" s="390"/>
      <c r="CA194" s="390" t="str">
        <v>Beløp:</v>
      </c>
      <c r="CB194" s="394" t="b">
        <f t="shared" si="58"/>
        <v>0</v>
      </c>
      <c r="CC194" s="394" t="b">
        <f t="shared" si="59"/>
        <v>1</v>
      </c>
      <c r="CD194" s="376" t="b">
        <f t="shared" si="69"/>
        <v>1</v>
      </c>
      <c r="CE194" s="394" t="b">
        <f t="shared" si="64"/>
        <v>0</v>
      </c>
      <c r="CF194" s="394">
        <f t="shared" si="65"/>
        <v>4</v>
      </c>
      <c r="CG194" s="405">
        <f>'Forside og oppsummering'!$E$23</f>
        <v>0</v>
      </c>
      <c r="CH194" s="349" t="s">
        <v>363</v>
      </c>
      <c r="CI194" s="405" t="str">
        <f t="shared" si="60"/>
        <v>Alle estimerte kostnader for innovasjonsprosjektet (I året det søkes for)</v>
      </c>
      <c r="CJ194" s="405">
        <f t="shared" si="61"/>
        <v>0</v>
      </c>
      <c r="CK194" s="405" t="str">
        <f t="shared" si="62"/>
        <v>Kostnadsbetegnelse:</v>
      </c>
      <c r="CL194" s="403">
        <v>0</v>
      </c>
      <c r="CM194" s="403">
        <v>0</v>
      </c>
      <c r="CN194" s="403">
        <v>0</v>
      </c>
      <c r="CO194" s="403">
        <v>0</v>
      </c>
      <c r="CP194" s="403">
        <v>0</v>
      </c>
      <c r="CQ194" s="403">
        <v>0</v>
      </c>
      <c r="CR194" s="403">
        <v>0</v>
      </c>
      <c r="CS194" s="403" t="str">
        <v>Beløp:</v>
      </c>
      <c r="CT194" s="403">
        <f t="shared" si="57"/>
        <v>4</v>
      </c>
    </row>
    <row r="195" spans="68:98" x14ac:dyDescent="0.35">
      <c r="BQ195" s="390" cm="1">
        <f t="array" ref="BQ195:BR199">'Prosjekt 3'!$C$60:$D$64</f>
        <v>0</v>
      </c>
      <c r="BR195" s="390" t="str">
        <v>P3.5g</v>
      </c>
      <c r="BS195" s="390" t="str">
        <f>IF('Prosjekt 3'!$E$60=0,"",'Prosjekt 3'!$E$60)</f>
        <v/>
      </c>
      <c r="BT195" s="390"/>
      <c r="BU195" s="390"/>
      <c r="BV195" s="390"/>
      <c r="BW195" s="390"/>
      <c r="BX195" s="390"/>
      <c r="BY195" s="390"/>
      <c r="BZ195" s="390"/>
      <c r="CA195" s="390">
        <v>0</v>
      </c>
      <c r="CB195" s="394" t="b">
        <f t="shared" si="58"/>
        <v>0</v>
      </c>
      <c r="CC195" s="394" t="b">
        <f t="shared" si="59"/>
        <v>0</v>
      </c>
      <c r="CD195" s="376" t="b">
        <f t="shared" si="69"/>
        <v>1</v>
      </c>
      <c r="CE195" s="394" t="b">
        <f t="shared" si="64"/>
        <v>0</v>
      </c>
      <c r="CF195" s="394">
        <f t="shared" si="65"/>
        <v>4</v>
      </c>
      <c r="CG195" s="405">
        <f>'Forside og oppsummering'!$E$23</f>
        <v>0</v>
      </c>
      <c r="CH195" s="349" t="s">
        <v>363</v>
      </c>
      <c r="CI195" s="405" t="str">
        <f t="shared" si="60"/>
        <v>Alle estimerte kostnader for innovasjonsprosjektet (I året det søkes for)</v>
      </c>
      <c r="CJ195" s="405" t="str">
        <f t="shared" si="61"/>
        <v>P3.5g</v>
      </c>
      <c r="CK195" s="405" t="str">
        <f t="shared" si="62"/>
        <v/>
      </c>
      <c r="CL195" s="403">
        <v>0</v>
      </c>
      <c r="CM195" s="403">
        <v>0</v>
      </c>
      <c r="CN195" s="403">
        <v>0</v>
      </c>
      <c r="CO195" s="403">
        <v>0</v>
      </c>
      <c r="CP195" s="403">
        <v>0</v>
      </c>
      <c r="CQ195" s="403">
        <v>0</v>
      </c>
      <c r="CR195" s="403">
        <v>0</v>
      </c>
      <c r="CS195" s="403">
        <v>0</v>
      </c>
      <c r="CT195" s="403">
        <f t="shared" si="57"/>
        <v>4</v>
      </c>
    </row>
    <row r="196" spans="68:98" x14ac:dyDescent="0.35">
      <c r="BQ196" s="390">
        <v>0</v>
      </c>
      <c r="BR196" s="390" t="str">
        <v>P3.5h</v>
      </c>
      <c r="BS196" s="390" t="str">
        <f>IF('Prosjekt 3'!$E$61=0,"",'Prosjekt 3'!$E$61)</f>
        <v/>
      </c>
      <c r="BT196" s="390"/>
      <c r="BU196" s="390"/>
      <c r="BV196" s="390"/>
      <c r="BW196" s="390"/>
      <c r="BX196" s="390"/>
      <c r="BY196" s="390"/>
      <c r="BZ196" s="390"/>
      <c r="CA196" s="390">
        <v>0</v>
      </c>
      <c r="CB196" s="394" t="b">
        <f t="shared" si="58"/>
        <v>0</v>
      </c>
      <c r="CC196" s="394" t="b">
        <f t="shared" si="59"/>
        <v>0</v>
      </c>
      <c r="CD196" s="376" t="b">
        <f t="shared" si="69"/>
        <v>1</v>
      </c>
      <c r="CE196" s="394" t="b">
        <f t="shared" si="64"/>
        <v>0</v>
      </c>
      <c r="CF196" s="394">
        <f t="shared" si="65"/>
        <v>4</v>
      </c>
      <c r="CG196" s="405">
        <f>'Forside og oppsummering'!$E$23</f>
        <v>0</v>
      </c>
      <c r="CH196" s="349" t="s">
        <v>363</v>
      </c>
      <c r="CI196" s="405" t="str">
        <f t="shared" si="60"/>
        <v>Alle estimerte kostnader for innovasjonsprosjektet (I året det søkes for)</v>
      </c>
      <c r="CJ196" s="405" t="str">
        <f t="shared" si="61"/>
        <v>P3.5h</v>
      </c>
      <c r="CK196" s="405" t="str">
        <f t="shared" si="62"/>
        <v/>
      </c>
      <c r="CL196" s="403">
        <v>0</v>
      </c>
      <c r="CM196" s="403">
        <v>0</v>
      </c>
      <c r="CN196" s="403">
        <v>0</v>
      </c>
      <c r="CO196" s="403">
        <v>0</v>
      </c>
      <c r="CP196" s="403">
        <v>0</v>
      </c>
      <c r="CQ196" s="403">
        <v>0</v>
      </c>
      <c r="CR196" s="403">
        <v>0</v>
      </c>
      <c r="CS196" s="403">
        <v>0</v>
      </c>
      <c r="CT196" s="403">
        <f t="shared" si="57"/>
        <v>4</v>
      </c>
    </row>
    <row r="197" spans="68:98" x14ac:dyDescent="0.35">
      <c r="BQ197" s="390">
        <v>0</v>
      </c>
      <c r="BR197" s="390" t="str">
        <v>P3.5i</v>
      </c>
      <c r="BS197" s="390" t="str">
        <f>IF('Prosjekt 3'!$E$62=0,"",'Prosjekt 3'!$E$62)</f>
        <v/>
      </c>
      <c r="BT197" s="390"/>
      <c r="BU197" s="390"/>
      <c r="BV197" s="390"/>
      <c r="BW197" s="390"/>
      <c r="BX197" s="390"/>
      <c r="BY197" s="390"/>
      <c r="BZ197" s="390"/>
      <c r="CA197" s="390">
        <v>0</v>
      </c>
      <c r="CB197" s="394" t="b">
        <f t="shared" si="58"/>
        <v>0</v>
      </c>
      <c r="CC197" s="394" t="b">
        <f t="shared" si="59"/>
        <v>0</v>
      </c>
      <c r="CD197" s="376" t="b">
        <f t="shared" si="69"/>
        <v>1</v>
      </c>
      <c r="CE197" s="394" t="b">
        <f t="shared" si="64"/>
        <v>0</v>
      </c>
      <c r="CF197" s="394">
        <f t="shared" si="65"/>
        <v>4</v>
      </c>
      <c r="CG197" s="405">
        <f>'Forside og oppsummering'!$E$23</f>
        <v>0</v>
      </c>
      <c r="CH197" s="349" t="s">
        <v>363</v>
      </c>
      <c r="CI197" s="405" t="str">
        <f t="shared" si="60"/>
        <v>Alle estimerte kostnader for innovasjonsprosjektet (I året det søkes for)</v>
      </c>
      <c r="CJ197" s="405" t="str">
        <f t="shared" si="61"/>
        <v>P3.5i</v>
      </c>
      <c r="CK197" s="405" t="str">
        <f t="shared" si="62"/>
        <v/>
      </c>
      <c r="CL197" s="403">
        <v>0</v>
      </c>
      <c r="CM197" s="403">
        <v>0</v>
      </c>
      <c r="CN197" s="403">
        <v>0</v>
      </c>
      <c r="CO197" s="403">
        <v>0</v>
      </c>
      <c r="CP197" s="403">
        <v>0</v>
      </c>
      <c r="CQ197" s="403">
        <v>0</v>
      </c>
      <c r="CR197" s="403">
        <v>0</v>
      </c>
      <c r="CS197" s="403">
        <v>0</v>
      </c>
      <c r="CT197" s="403">
        <f t="shared" ref="CT197:CT260" si="70">CF197</f>
        <v>4</v>
      </c>
    </row>
    <row r="198" spans="68:98" x14ac:dyDescent="0.35">
      <c r="BQ198" s="390">
        <v>0</v>
      </c>
      <c r="BR198" s="390" t="str">
        <v>P3.5j</v>
      </c>
      <c r="BS198" s="390" t="str">
        <f>IF('Prosjekt 3'!$E$63=0,"",'Prosjekt 3'!$E$63)</f>
        <v/>
      </c>
      <c r="BT198" s="390"/>
      <c r="BU198" s="390"/>
      <c r="BV198" s="390"/>
      <c r="BW198" s="390"/>
      <c r="BX198" s="390"/>
      <c r="BY198" s="390"/>
      <c r="BZ198" s="390"/>
      <c r="CA198" s="390">
        <v>0</v>
      </c>
      <c r="CB198" s="394" t="b">
        <f t="shared" si="58"/>
        <v>0</v>
      </c>
      <c r="CC198" s="394" t="b">
        <f t="shared" si="59"/>
        <v>0</v>
      </c>
      <c r="CD198" s="376" t="b">
        <f t="shared" si="69"/>
        <v>1</v>
      </c>
      <c r="CE198" s="394" t="b">
        <f t="shared" si="64"/>
        <v>0</v>
      </c>
      <c r="CF198" s="394">
        <f t="shared" si="65"/>
        <v>4</v>
      </c>
      <c r="CG198" s="405">
        <f>'Forside og oppsummering'!$E$23</f>
        <v>0</v>
      </c>
      <c r="CH198" s="349" t="s">
        <v>363</v>
      </c>
      <c r="CI198" s="405" t="str">
        <f t="shared" si="60"/>
        <v>Alle estimerte kostnader for innovasjonsprosjektet (I året det søkes for)</v>
      </c>
      <c r="CJ198" s="405" t="str">
        <f t="shared" si="61"/>
        <v>P3.5j</v>
      </c>
      <c r="CK198" s="405" t="str">
        <f t="shared" si="62"/>
        <v/>
      </c>
      <c r="CL198" s="403">
        <v>0</v>
      </c>
      <c r="CM198" s="403">
        <v>0</v>
      </c>
      <c r="CN198" s="403">
        <v>0</v>
      </c>
      <c r="CO198" s="403">
        <v>0</v>
      </c>
      <c r="CP198" s="403">
        <v>0</v>
      </c>
      <c r="CQ198" s="403">
        <v>0</v>
      </c>
      <c r="CR198" s="403">
        <v>0</v>
      </c>
      <c r="CS198" s="403">
        <v>0</v>
      </c>
      <c r="CT198" s="403">
        <f t="shared" si="70"/>
        <v>4</v>
      </c>
    </row>
    <row r="199" spans="68:98" x14ac:dyDescent="0.35">
      <c r="BQ199" s="390">
        <v>0</v>
      </c>
      <c r="BR199" s="390" t="str">
        <v>P3.5k</v>
      </c>
      <c r="BS199" s="390" t="str">
        <f>IF('Prosjekt 3'!$E$64=0,"",'Prosjekt 3'!$E$64)</f>
        <v/>
      </c>
      <c r="BT199" s="390"/>
      <c r="BU199" s="390"/>
      <c r="BV199" s="390"/>
      <c r="BW199" s="390"/>
      <c r="BX199" s="390"/>
      <c r="BY199" s="390"/>
      <c r="BZ199" s="390"/>
      <c r="CA199" s="390">
        <v>0</v>
      </c>
      <c r="CB199" s="394" t="b">
        <f t="shared" si="58"/>
        <v>0</v>
      </c>
      <c r="CC199" s="394" t="b">
        <f t="shared" si="59"/>
        <v>0</v>
      </c>
      <c r="CD199" s="376" t="b">
        <f t="shared" si="69"/>
        <v>1</v>
      </c>
      <c r="CE199" s="394" t="b">
        <f t="shared" si="64"/>
        <v>0</v>
      </c>
      <c r="CF199" s="394">
        <f t="shared" si="65"/>
        <v>4</v>
      </c>
      <c r="CG199" s="405">
        <f>'Forside og oppsummering'!$E$23</f>
        <v>0</v>
      </c>
      <c r="CH199" s="349" t="s">
        <v>363</v>
      </c>
      <c r="CI199" s="405" t="str">
        <f t="shared" si="60"/>
        <v>Alle estimerte kostnader for innovasjonsprosjektet (I året det søkes for)</v>
      </c>
      <c r="CJ199" s="405" t="str">
        <f t="shared" si="61"/>
        <v>P3.5k</v>
      </c>
      <c r="CK199" s="405" t="str">
        <f t="shared" si="62"/>
        <v/>
      </c>
      <c r="CL199" s="403">
        <v>0</v>
      </c>
      <c r="CM199" s="403">
        <v>0</v>
      </c>
      <c r="CN199" s="403">
        <v>0</v>
      </c>
      <c r="CO199" s="403">
        <v>0</v>
      </c>
      <c r="CP199" s="403">
        <v>0</v>
      </c>
      <c r="CQ199" s="403">
        <v>0</v>
      </c>
      <c r="CR199" s="403">
        <v>0</v>
      </c>
      <c r="CS199" s="403">
        <v>0</v>
      </c>
      <c r="CT199" s="403">
        <f t="shared" si="70"/>
        <v>4</v>
      </c>
    </row>
    <row r="200" spans="68:98" x14ac:dyDescent="0.35">
      <c r="BP200" s="376" t="str">
        <f>'Prosjekt 3'!$H$50</f>
        <v>P3.6  Alternative inntekter for innovasjonsprosjekt</v>
      </c>
      <c r="CB200" s="394" t="b">
        <f t="shared" si="58"/>
        <v>0</v>
      </c>
      <c r="CC200" s="394" t="b">
        <f t="shared" si="59"/>
        <v>1</v>
      </c>
      <c r="CD200" s="376" t="b">
        <f t="shared" si="69"/>
        <v>1</v>
      </c>
      <c r="CE200" s="394" t="b">
        <f t="shared" si="64"/>
        <v>0</v>
      </c>
      <c r="CF200" s="394">
        <f t="shared" si="65"/>
        <v>5</v>
      </c>
      <c r="CG200" s="405">
        <f>'Forside og oppsummering'!$E$23</f>
        <v>0</v>
      </c>
      <c r="CH200" s="349" t="s">
        <v>363</v>
      </c>
      <c r="CI200" s="405" t="str">
        <f t="shared" si="60"/>
        <v>Alle estimerte kostnader for innovasjonsprosjektet (I året det søkes for)</v>
      </c>
      <c r="CJ200" s="405">
        <f t="shared" si="61"/>
        <v>0</v>
      </c>
      <c r="CK200" s="405">
        <f t="shared" si="62"/>
        <v>0</v>
      </c>
      <c r="CL200" s="403">
        <v>0</v>
      </c>
      <c r="CM200" s="403">
        <v>0</v>
      </c>
      <c r="CN200" s="403">
        <v>0</v>
      </c>
      <c r="CO200" s="403">
        <v>0</v>
      </c>
      <c r="CP200" s="403">
        <v>0</v>
      </c>
      <c r="CQ200" s="403">
        <v>0</v>
      </c>
      <c r="CR200" s="403">
        <v>0</v>
      </c>
      <c r="CS200" s="403">
        <v>0</v>
      </c>
      <c r="CT200" s="403">
        <f t="shared" si="70"/>
        <v>5</v>
      </c>
    </row>
    <row r="201" spans="68:98" x14ac:dyDescent="0.35">
      <c r="BP201" s="376">
        <f>FIND(" ",BP200)</f>
        <v>5</v>
      </c>
      <c r="BQ201" s="390" t="str">
        <f>LEFT(BP200,BP201)</f>
        <v xml:space="preserve">P3.6 </v>
      </c>
      <c r="BR201" s="390" t="str">
        <f>RIGHT(BP200,LEN(BP200)-BP201-1)</f>
        <v>Alternative inntekter for innovasjonsprosjekt</v>
      </c>
      <c r="BS201" s="390"/>
      <c r="BT201" s="390"/>
      <c r="BU201" s="390"/>
      <c r="BV201" s="390"/>
      <c r="BW201" s="390"/>
      <c r="BX201" s="390"/>
      <c r="BY201" s="390"/>
      <c r="BZ201" s="390"/>
      <c r="CA201" s="390"/>
      <c r="CB201" s="394" t="b">
        <f t="shared" si="58"/>
        <v>1</v>
      </c>
      <c r="CC201" s="394" t="b">
        <f t="shared" si="59"/>
        <v>0</v>
      </c>
      <c r="CD201" s="376" t="b">
        <f t="shared" si="69"/>
        <v>1</v>
      </c>
      <c r="CE201" s="394" t="b">
        <f t="shared" si="64"/>
        <v>0</v>
      </c>
      <c r="CF201" s="394">
        <f t="shared" si="65"/>
        <v>2</v>
      </c>
      <c r="CG201" s="405">
        <f>'Forside og oppsummering'!$E$23</f>
        <v>0</v>
      </c>
      <c r="CH201" s="349" t="s">
        <v>363</v>
      </c>
      <c r="CI201" s="405" t="str">
        <f t="shared" si="60"/>
        <v>Alternative inntekter for innovasjonsprosjekt</v>
      </c>
      <c r="CJ201" s="405" t="str">
        <f t="shared" si="61"/>
        <v xml:space="preserve">P3.6 </v>
      </c>
      <c r="CK201" s="405">
        <f t="shared" si="62"/>
        <v>0</v>
      </c>
      <c r="CL201" s="403">
        <v>0</v>
      </c>
      <c r="CM201" s="403">
        <v>0</v>
      </c>
      <c r="CN201" s="403">
        <v>0</v>
      </c>
      <c r="CO201" s="403">
        <v>0</v>
      </c>
      <c r="CP201" s="403">
        <v>0</v>
      </c>
      <c r="CQ201" s="403">
        <v>0</v>
      </c>
      <c r="CR201" s="403">
        <v>0</v>
      </c>
      <c r="CS201" s="403">
        <v>0</v>
      </c>
      <c r="CT201" s="403">
        <f t="shared" si="70"/>
        <v>2</v>
      </c>
    </row>
    <row r="202" spans="68:98" x14ac:dyDescent="0.35">
      <c r="BQ202" s="390"/>
      <c r="BR202" s="390" t="str" cm="1">
        <f t="array" ref="BR202:BS211">'Prosjekt 3'!$H$53:$I$62</f>
        <v>P3.6a</v>
      </c>
      <c r="BS202" s="390" t="str">
        <v>Beløp fra egenfinansiering 
Beløp dere har fått innvilget eller har søkt om til innovasjonsprosjektet fra egen virksomhet.</v>
      </c>
      <c r="BT202" s="390"/>
      <c r="BU202" s="390"/>
      <c r="BV202" s="390"/>
      <c r="BW202" s="390"/>
      <c r="BX202" s="390"/>
      <c r="BY202" s="390"/>
      <c r="BZ202" s="390"/>
      <c r="CA202" s="390" cm="1">
        <f t="array" ref="CA202:CA211">'Prosjekt 3'!$K$53:$K$62</f>
        <v>0</v>
      </c>
      <c r="CB202" s="394" t="b">
        <f t="shared" ref="CB202:CB265" si="71">BQ202&gt;""</f>
        <v>0</v>
      </c>
      <c r="CC202" s="394" t="b">
        <f t="shared" ref="CC202:CC265" si="72">AND(BQ202=0,OR(BR202=0,BS202=0))</f>
        <v>0</v>
      </c>
      <c r="CD202" s="376" t="b">
        <f t="shared" si="69"/>
        <v>1</v>
      </c>
      <c r="CE202" s="394" t="b">
        <f t="shared" si="64"/>
        <v>0</v>
      </c>
      <c r="CF202" s="394">
        <f t="shared" si="65"/>
        <v>4</v>
      </c>
      <c r="CG202" s="405">
        <f>'Forside og oppsummering'!$E$23</f>
        <v>0</v>
      </c>
      <c r="CH202" s="349" t="s">
        <v>363</v>
      </c>
      <c r="CI202" s="405" t="str">
        <f t="shared" ref="CI202:CI265" si="73">IF(CF202=1,"",IF(CF202=2,BR202,CI201))</f>
        <v>Alternative inntekter for innovasjonsprosjekt</v>
      </c>
      <c r="CJ202" s="405" t="str">
        <f t="shared" ref="CJ202:CJ265" si="74">IF(CF202&lt;3,BQ202,IF(AND(BR202=0,CE202),_xlfn.CONCAT(LEFT(BR201,LEN(BR201)-1),CHAR(CODE(RIGHT(BR201,1))+1)),BR202))</f>
        <v>P3.6a</v>
      </c>
      <c r="CK202" s="405" t="str">
        <f t="shared" ref="CK202:CK265" si="75">BS202</f>
        <v>Beløp fra egenfinansiering 
Beløp dere har fått innvilget eller har søkt om til innovasjonsprosjektet fra egen virksomhet.</v>
      </c>
      <c r="CL202" s="403">
        <v>0</v>
      </c>
      <c r="CM202" s="403">
        <v>0</v>
      </c>
      <c r="CN202" s="403">
        <v>0</v>
      </c>
      <c r="CO202" s="403">
        <v>0</v>
      </c>
      <c r="CP202" s="403">
        <v>0</v>
      </c>
      <c r="CQ202" s="403">
        <v>0</v>
      </c>
      <c r="CR202" s="403">
        <v>0</v>
      </c>
      <c r="CS202" s="403">
        <v>0</v>
      </c>
      <c r="CT202" s="403">
        <f t="shared" si="70"/>
        <v>4</v>
      </c>
    </row>
    <row r="203" spans="68:98" x14ac:dyDescent="0.35">
      <c r="BQ203" s="390"/>
      <c r="BR203" s="390">
        <v>0</v>
      </c>
      <c r="BS203" s="390">
        <v>0</v>
      </c>
      <c r="BT203" s="390"/>
      <c r="BU203" s="390"/>
      <c r="BV203" s="390"/>
      <c r="BW203" s="390"/>
      <c r="BX203" s="390"/>
      <c r="BY203" s="390"/>
      <c r="BZ203" s="390"/>
      <c r="CA203" s="390">
        <v>0</v>
      </c>
      <c r="CB203" s="394" t="b">
        <f t="shared" si="71"/>
        <v>0</v>
      </c>
      <c r="CC203" s="394" t="b">
        <f t="shared" si="72"/>
        <v>1</v>
      </c>
      <c r="CD203" s="376" t="b">
        <f t="shared" si="69"/>
        <v>1</v>
      </c>
      <c r="CE203" s="394" t="b">
        <f t="shared" si="64"/>
        <v>0</v>
      </c>
      <c r="CF203" s="394">
        <f t="shared" si="65"/>
        <v>4</v>
      </c>
      <c r="CG203" s="405">
        <f>'Forside og oppsummering'!$E$23</f>
        <v>0</v>
      </c>
      <c r="CH203" s="349" t="s">
        <v>363</v>
      </c>
      <c r="CI203" s="405" t="str">
        <f t="shared" si="73"/>
        <v>Alternative inntekter for innovasjonsprosjekt</v>
      </c>
      <c r="CJ203" s="405">
        <f t="shared" si="74"/>
        <v>0</v>
      </c>
      <c r="CK203" s="405">
        <f t="shared" si="75"/>
        <v>0</v>
      </c>
      <c r="CL203" s="403">
        <v>0</v>
      </c>
      <c r="CM203" s="403">
        <v>0</v>
      </c>
      <c r="CN203" s="403">
        <v>0</v>
      </c>
      <c r="CO203" s="403">
        <v>0</v>
      </c>
      <c r="CP203" s="403">
        <v>0</v>
      </c>
      <c r="CQ203" s="403">
        <v>0</v>
      </c>
      <c r="CR203" s="403">
        <v>0</v>
      </c>
      <c r="CS203" s="403">
        <v>0</v>
      </c>
      <c r="CT203" s="403">
        <f t="shared" si="70"/>
        <v>4</v>
      </c>
    </row>
    <row r="204" spans="68:98" x14ac:dyDescent="0.35">
      <c r="BQ204" s="390"/>
      <c r="BR204" s="390" t="str">
        <v>P3.6b</v>
      </c>
      <c r="BS204" s="390" t="str">
        <v>Beskriv med ord stillingsressurs eller frivillig innsats 
Innsats dere har fått innvilget eller har søkt om til innovasjonsprosjektet fra egen virksomhet</v>
      </c>
      <c r="BT204" s="390"/>
      <c r="BU204" s="390"/>
      <c r="BV204" s="390"/>
      <c r="BW204" s="390"/>
      <c r="BX204" s="390"/>
      <c r="BY204" s="390"/>
      <c r="BZ204" s="390"/>
      <c r="CA204" s="390">
        <v>0</v>
      </c>
      <c r="CB204" s="394" t="b">
        <f t="shared" si="71"/>
        <v>0</v>
      </c>
      <c r="CC204" s="394" t="b">
        <f t="shared" si="72"/>
        <v>0</v>
      </c>
      <c r="CD204" s="376" t="b">
        <f t="shared" si="69"/>
        <v>1</v>
      </c>
      <c r="CE204" s="394" t="b">
        <f t="shared" si="64"/>
        <v>0</v>
      </c>
      <c r="CF204" s="394">
        <f t="shared" si="65"/>
        <v>4</v>
      </c>
      <c r="CG204" s="405">
        <f>'Forside og oppsummering'!$E$23</f>
        <v>0</v>
      </c>
      <c r="CH204" s="349" t="s">
        <v>363</v>
      </c>
      <c r="CI204" s="405" t="str">
        <f t="shared" si="73"/>
        <v>Alternative inntekter for innovasjonsprosjekt</v>
      </c>
      <c r="CJ204" s="405" t="str">
        <f t="shared" si="74"/>
        <v>P3.6b</v>
      </c>
      <c r="CK204" s="405" t="str">
        <f t="shared" si="75"/>
        <v>Beskriv med ord stillingsressurs eller frivillig innsats 
Innsats dere har fått innvilget eller har søkt om til innovasjonsprosjektet fra egen virksomhet</v>
      </c>
      <c r="CL204" s="403">
        <v>0</v>
      </c>
      <c r="CM204" s="403">
        <v>0</v>
      </c>
      <c r="CN204" s="403">
        <v>0</v>
      </c>
      <c r="CO204" s="403">
        <v>0</v>
      </c>
      <c r="CP204" s="403">
        <v>0</v>
      </c>
      <c r="CQ204" s="403">
        <v>0</v>
      </c>
      <c r="CR204" s="403">
        <v>0</v>
      </c>
      <c r="CS204" s="403">
        <v>0</v>
      </c>
      <c r="CT204" s="403">
        <f t="shared" si="70"/>
        <v>4</v>
      </c>
    </row>
    <row r="205" spans="68:98" x14ac:dyDescent="0.35">
      <c r="BQ205" s="390"/>
      <c r="BR205" s="390">
        <v>0</v>
      </c>
      <c r="BS205" s="390">
        <v>0</v>
      </c>
      <c r="BT205" s="390"/>
      <c r="BU205" s="390"/>
      <c r="BV205" s="390"/>
      <c r="BW205" s="390"/>
      <c r="BX205" s="390"/>
      <c r="BY205" s="390"/>
      <c r="BZ205" s="390"/>
      <c r="CA205" s="390">
        <v>0</v>
      </c>
      <c r="CB205" s="394" t="b">
        <f t="shared" si="71"/>
        <v>0</v>
      </c>
      <c r="CC205" s="394" t="b">
        <f t="shared" si="72"/>
        <v>1</v>
      </c>
      <c r="CD205" s="376" t="b">
        <f t="shared" si="69"/>
        <v>1</v>
      </c>
      <c r="CE205" s="394" t="b">
        <f t="shared" si="64"/>
        <v>0</v>
      </c>
      <c r="CF205" s="394">
        <f t="shared" si="65"/>
        <v>4</v>
      </c>
      <c r="CG205" s="405">
        <f>'Forside og oppsummering'!$E$23</f>
        <v>0</v>
      </c>
      <c r="CH205" s="349" t="s">
        <v>363</v>
      </c>
      <c r="CI205" s="405" t="str">
        <f t="shared" si="73"/>
        <v>Alternative inntekter for innovasjonsprosjekt</v>
      </c>
      <c r="CJ205" s="405">
        <f t="shared" si="74"/>
        <v>0</v>
      </c>
      <c r="CK205" s="405">
        <f t="shared" si="75"/>
        <v>0</v>
      </c>
      <c r="CL205" s="403">
        <v>0</v>
      </c>
      <c r="CM205" s="403">
        <v>0</v>
      </c>
      <c r="CN205" s="403">
        <v>0</v>
      </c>
      <c r="CO205" s="403">
        <v>0</v>
      </c>
      <c r="CP205" s="403">
        <v>0</v>
      </c>
      <c r="CQ205" s="403">
        <v>0</v>
      </c>
      <c r="CR205" s="403">
        <v>0</v>
      </c>
      <c r="CS205" s="403">
        <v>0</v>
      </c>
      <c r="CT205" s="403">
        <f t="shared" si="70"/>
        <v>4</v>
      </c>
    </row>
    <row r="206" spans="68:98" x14ac:dyDescent="0.35">
      <c r="BQ206" s="390"/>
      <c r="BR206" s="390">
        <v>0</v>
      </c>
      <c r="BS206" s="390">
        <v>0</v>
      </c>
      <c r="BT206" s="390"/>
      <c r="BU206" s="390"/>
      <c r="BV206" s="390"/>
      <c r="BW206" s="390"/>
      <c r="BX206" s="390"/>
      <c r="BY206" s="390"/>
      <c r="BZ206" s="390"/>
      <c r="CA206" s="390">
        <v>0</v>
      </c>
      <c r="CB206" s="394" t="b">
        <f t="shared" si="71"/>
        <v>0</v>
      </c>
      <c r="CC206" s="394" t="b">
        <f t="shared" si="72"/>
        <v>1</v>
      </c>
      <c r="CD206" s="376" t="b">
        <f t="shared" si="69"/>
        <v>1</v>
      </c>
      <c r="CE206" s="394" t="b">
        <f t="shared" si="64"/>
        <v>0</v>
      </c>
      <c r="CF206" s="394">
        <f t="shared" si="65"/>
        <v>4</v>
      </c>
      <c r="CG206" s="405">
        <f>'Forside og oppsummering'!$E$23</f>
        <v>0</v>
      </c>
      <c r="CH206" s="349" t="s">
        <v>363</v>
      </c>
      <c r="CI206" s="405" t="str">
        <f t="shared" si="73"/>
        <v>Alternative inntekter for innovasjonsprosjekt</v>
      </c>
      <c r="CJ206" s="405">
        <f t="shared" si="74"/>
        <v>0</v>
      </c>
      <c r="CK206" s="405">
        <f t="shared" si="75"/>
        <v>0</v>
      </c>
      <c r="CL206" s="403">
        <v>0</v>
      </c>
      <c r="CM206" s="403">
        <v>0</v>
      </c>
      <c r="CN206" s="403">
        <v>0</v>
      </c>
      <c r="CO206" s="403">
        <v>0</v>
      </c>
      <c r="CP206" s="403">
        <v>0</v>
      </c>
      <c r="CQ206" s="403">
        <v>0</v>
      </c>
      <c r="CR206" s="403">
        <v>0</v>
      </c>
      <c r="CS206" s="403">
        <v>0</v>
      </c>
      <c r="CT206" s="403">
        <f t="shared" si="70"/>
        <v>4</v>
      </c>
    </row>
    <row r="207" spans="68:98" x14ac:dyDescent="0.35">
      <c r="BQ207" s="390"/>
      <c r="BR207" s="390">
        <v>0</v>
      </c>
      <c r="BS207" s="390">
        <v>0</v>
      </c>
      <c r="BT207" s="390"/>
      <c r="BU207" s="390"/>
      <c r="BV207" s="390"/>
      <c r="BW207" s="390"/>
      <c r="BX207" s="390"/>
      <c r="BY207" s="390"/>
      <c r="BZ207" s="390"/>
      <c r="CA207" s="390">
        <v>0</v>
      </c>
      <c r="CB207" s="394" t="b">
        <f t="shared" si="71"/>
        <v>0</v>
      </c>
      <c r="CC207" s="394" t="b">
        <f t="shared" si="72"/>
        <v>1</v>
      </c>
      <c r="CD207" s="376" t="b">
        <f t="shared" si="69"/>
        <v>1</v>
      </c>
      <c r="CE207" s="394" t="b">
        <f t="shared" ref="CE207:CE270" si="76">IF(CD207,FALSE,NOT(AND(CC207,CB208=FALSE)))</f>
        <v>0</v>
      </c>
      <c r="CF207" s="394">
        <f t="shared" ref="CF207:CF270" si="77">IF(LEN(BQ207)=3,1,IF(CB208,5,IF(CB207,2,IF(BS207="Søknad",3,4))))</f>
        <v>4</v>
      </c>
      <c r="CG207" s="405">
        <f>'Forside og oppsummering'!$E$23</f>
        <v>0</v>
      </c>
      <c r="CH207" s="349" t="s">
        <v>363</v>
      </c>
      <c r="CI207" s="405" t="str">
        <f t="shared" si="73"/>
        <v>Alternative inntekter for innovasjonsprosjekt</v>
      </c>
      <c r="CJ207" s="405">
        <f t="shared" si="74"/>
        <v>0</v>
      </c>
      <c r="CK207" s="405">
        <f t="shared" si="75"/>
        <v>0</v>
      </c>
      <c r="CL207" s="403">
        <v>0</v>
      </c>
      <c r="CM207" s="403">
        <v>0</v>
      </c>
      <c r="CN207" s="403">
        <v>0</v>
      </c>
      <c r="CO207" s="403">
        <v>0</v>
      </c>
      <c r="CP207" s="403">
        <v>0</v>
      </c>
      <c r="CQ207" s="403">
        <v>0</v>
      </c>
      <c r="CR207" s="403">
        <v>0</v>
      </c>
      <c r="CS207" s="403">
        <v>0</v>
      </c>
      <c r="CT207" s="403">
        <f t="shared" si="70"/>
        <v>4</v>
      </c>
    </row>
    <row r="208" spans="68:98" x14ac:dyDescent="0.35">
      <c r="BQ208" s="390"/>
      <c r="BR208" s="390" t="str">
        <v>Inntekter fra andre kilder (Hvis aktuelt)</v>
      </c>
      <c r="BS208" s="390">
        <v>0</v>
      </c>
      <c r="BT208" s="390"/>
      <c r="BU208" s="390"/>
      <c r="BV208" s="390"/>
      <c r="BW208" s="390"/>
      <c r="BX208" s="390"/>
      <c r="BY208" s="390"/>
      <c r="BZ208" s="390"/>
      <c r="CA208" s="390">
        <v>0</v>
      </c>
      <c r="CB208" s="394" t="b">
        <f t="shared" si="71"/>
        <v>0</v>
      </c>
      <c r="CC208" s="394" t="b">
        <f t="shared" si="72"/>
        <v>1</v>
      </c>
      <c r="CD208" s="376" t="b">
        <f t="shared" si="69"/>
        <v>1</v>
      </c>
      <c r="CE208" s="394" t="b">
        <f t="shared" si="76"/>
        <v>0</v>
      </c>
      <c r="CF208" s="394">
        <f t="shared" si="77"/>
        <v>4</v>
      </c>
      <c r="CG208" s="405">
        <f>'Forside og oppsummering'!$E$23</f>
        <v>0</v>
      </c>
      <c r="CH208" s="349" t="s">
        <v>363</v>
      </c>
      <c r="CI208" s="405" t="str">
        <f t="shared" si="73"/>
        <v>Alternative inntekter for innovasjonsprosjekt</v>
      </c>
      <c r="CJ208" s="405" t="str">
        <f t="shared" si="74"/>
        <v>Inntekter fra andre kilder (Hvis aktuelt)</v>
      </c>
      <c r="CK208" s="405">
        <f t="shared" si="75"/>
        <v>0</v>
      </c>
      <c r="CL208" s="403">
        <v>0</v>
      </c>
      <c r="CM208" s="403">
        <v>0</v>
      </c>
      <c r="CN208" s="403">
        <v>0</v>
      </c>
      <c r="CO208" s="403">
        <v>0</v>
      </c>
      <c r="CP208" s="403">
        <v>0</v>
      </c>
      <c r="CQ208" s="403">
        <v>0</v>
      </c>
      <c r="CR208" s="403">
        <v>0</v>
      </c>
      <c r="CS208" s="403">
        <v>0</v>
      </c>
      <c r="CT208" s="403">
        <f t="shared" si="70"/>
        <v>4</v>
      </c>
    </row>
    <row r="209" spans="69:98" x14ac:dyDescent="0.35">
      <c r="BQ209" s="390"/>
      <c r="BR209" s="390" t="str">
        <v>P3.6c</v>
      </c>
      <c r="BS209" s="390" t="str">
        <v>Bekreftet beløp fra andre inntektskilder</v>
      </c>
      <c r="BT209" s="390"/>
      <c r="BU209" s="390"/>
      <c r="BV209" s="390"/>
      <c r="BW209" s="390"/>
      <c r="BX209" s="390"/>
      <c r="BY209" s="390"/>
      <c r="BZ209" s="390"/>
      <c r="CA209" s="390">
        <v>0</v>
      </c>
      <c r="CB209" s="394" t="b">
        <f t="shared" si="71"/>
        <v>0</v>
      </c>
      <c r="CC209" s="394" t="b">
        <f t="shared" si="72"/>
        <v>0</v>
      </c>
      <c r="CD209" s="376" t="b">
        <f t="shared" si="69"/>
        <v>1</v>
      </c>
      <c r="CE209" s="394" t="b">
        <f t="shared" si="76"/>
        <v>0</v>
      </c>
      <c r="CF209" s="394">
        <f t="shared" si="77"/>
        <v>4</v>
      </c>
      <c r="CG209" s="405">
        <f>'Forside og oppsummering'!$E$23</f>
        <v>0</v>
      </c>
      <c r="CH209" s="349" t="s">
        <v>363</v>
      </c>
      <c r="CI209" s="405" t="str">
        <f t="shared" si="73"/>
        <v>Alternative inntekter for innovasjonsprosjekt</v>
      </c>
      <c r="CJ209" s="405" t="str">
        <f t="shared" si="74"/>
        <v>P3.6c</v>
      </c>
      <c r="CK209" s="405" t="str">
        <f t="shared" si="75"/>
        <v>Bekreftet beløp fra andre inntektskilder</v>
      </c>
      <c r="CL209" s="403">
        <v>0</v>
      </c>
      <c r="CM209" s="403">
        <v>0</v>
      </c>
      <c r="CN209" s="403">
        <v>0</v>
      </c>
      <c r="CO209" s="403">
        <v>0</v>
      </c>
      <c r="CP209" s="403">
        <v>0</v>
      </c>
      <c r="CQ209" s="403">
        <v>0</v>
      </c>
      <c r="CR209" s="403">
        <v>0</v>
      </c>
      <c r="CS209" s="403">
        <v>0</v>
      </c>
      <c r="CT209" s="403">
        <f t="shared" si="70"/>
        <v>4</v>
      </c>
    </row>
    <row r="210" spans="69:98" x14ac:dyDescent="0.35">
      <c r="BQ210" s="390"/>
      <c r="BR210" s="390" t="str">
        <v>P3.6d</v>
      </c>
      <c r="BS210" s="390" t="str">
        <v>Beløp dere har søkt om fra andre inntektskilder (Der det er uavklart hvorvidt søknaden blir innvilget eller avslått)</v>
      </c>
      <c r="BT210" s="390"/>
      <c r="BU210" s="390"/>
      <c r="BV210" s="390"/>
      <c r="BW210" s="390"/>
      <c r="BX210" s="390"/>
      <c r="BY210" s="390"/>
      <c r="BZ210" s="390"/>
      <c r="CA210" s="390">
        <v>0</v>
      </c>
      <c r="CB210" s="394" t="b">
        <f t="shared" si="71"/>
        <v>0</v>
      </c>
      <c r="CC210" s="394" t="b">
        <f t="shared" si="72"/>
        <v>0</v>
      </c>
      <c r="CD210" s="376" t="b">
        <f t="shared" si="69"/>
        <v>1</v>
      </c>
      <c r="CE210" s="394" t="b">
        <f t="shared" si="76"/>
        <v>0</v>
      </c>
      <c r="CF210" s="394">
        <f t="shared" si="77"/>
        <v>4</v>
      </c>
      <c r="CG210" s="405">
        <f>'Forside og oppsummering'!$E$23</f>
        <v>0</v>
      </c>
      <c r="CH210" s="349" t="s">
        <v>363</v>
      </c>
      <c r="CI210" s="405" t="str">
        <f t="shared" si="73"/>
        <v>Alternative inntekter for innovasjonsprosjekt</v>
      </c>
      <c r="CJ210" s="405" t="str">
        <f t="shared" si="74"/>
        <v>P3.6d</v>
      </c>
      <c r="CK210" s="405" t="str">
        <f t="shared" si="75"/>
        <v>Beløp dere har søkt om fra andre inntektskilder (Der det er uavklart hvorvidt søknaden blir innvilget eller avslått)</v>
      </c>
      <c r="CL210" s="403">
        <v>0</v>
      </c>
      <c r="CM210" s="403">
        <v>0</v>
      </c>
      <c r="CN210" s="403">
        <v>0</v>
      </c>
      <c r="CO210" s="403">
        <v>0</v>
      </c>
      <c r="CP210" s="403">
        <v>0</v>
      </c>
      <c r="CQ210" s="403">
        <v>0</v>
      </c>
      <c r="CR210" s="403">
        <v>0</v>
      </c>
      <c r="CS210" s="403">
        <v>0</v>
      </c>
      <c r="CT210" s="403">
        <f t="shared" si="70"/>
        <v>4</v>
      </c>
    </row>
    <row r="211" spans="69:98" x14ac:dyDescent="0.35">
      <c r="BQ211" s="390"/>
      <c r="BR211" s="390" t="str">
        <v>P3.6e</v>
      </c>
      <c r="BS211" s="390" t="str">
        <v>Beskriv kort med ord hvor dere har søkt om finansiering og beskriv finansieringen.</v>
      </c>
      <c r="BT211" s="390"/>
      <c r="BU211" s="390"/>
      <c r="BV211" s="390"/>
      <c r="BW211" s="390"/>
      <c r="BX211" s="390"/>
      <c r="BY211" s="390"/>
      <c r="BZ211" s="390"/>
      <c r="CA211" s="390">
        <v>0</v>
      </c>
      <c r="CB211" s="394" t="b">
        <f t="shared" si="71"/>
        <v>0</v>
      </c>
      <c r="CC211" s="394" t="b">
        <f t="shared" si="72"/>
        <v>0</v>
      </c>
      <c r="CD211" s="376" t="b">
        <f t="shared" ref="CD211:CD216" si="78">$CD$146</f>
        <v>1</v>
      </c>
      <c r="CE211" s="394" t="b">
        <f t="shared" si="76"/>
        <v>0</v>
      </c>
      <c r="CF211" s="394">
        <f t="shared" si="77"/>
        <v>4</v>
      </c>
      <c r="CG211" s="405">
        <f>'Forside og oppsummering'!$E$23</f>
        <v>0</v>
      </c>
      <c r="CH211" s="349" t="s">
        <v>363</v>
      </c>
      <c r="CI211" s="405" t="str">
        <f t="shared" si="73"/>
        <v>Alternative inntekter for innovasjonsprosjekt</v>
      </c>
      <c r="CJ211" s="405" t="str">
        <f t="shared" si="74"/>
        <v>P3.6e</v>
      </c>
      <c r="CK211" s="405" t="str">
        <f t="shared" si="75"/>
        <v>Beskriv kort med ord hvor dere har søkt om finansiering og beskriv finansieringen.</v>
      </c>
      <c r="CL211" s="403">
        <v>0</v>
      </c>
      <c r="CM211" s="403">
        <v>0</v>
      </c>
      <c r="CN211" s="403">
        <v>0</v>
      </c>
      <c r="CO211" s="403">
        <v>0</v>
      </c>
      <c r="CP211" s="403">
        <v>0</v>
      </c>
      <c r="CQ211" s="403">
        <v>0</v>
      </c>
      <c r="CR211" s="403">
        <v>0</v>
      </c>
      <c r="CS211" s="403">
        <v>0</v>
      </c>
      <c r="CT211" s="403">
        <f t="shared" si="70"/>
        <v>4</v>
      </c>
    </row>
    <row r="212" spans="69:98" x14ac:dyDescent="0.35">
      <c r="CB212" s="394" t="b">
        <f t="shared" si="71"/>
        <v>0</v>
      </c>
      <c r="CC212" s="394" t="b">
        <f t="shared" si="72"/>
        <v>1</v>
      </c>
      <c r="CD212" s="376" t="b">
        <f t="shared" si="78"/>
        <v>1</v>
      </c>
      <c r="CE212" s="394" t="b">
        <f t="shared" si="76"/>
        <v>0</v>
      </c>
      <c r="CF212" s="394">
        <f t="shared" si="77"/>
        <v>5</v>
      </c>
      <c r="CG212" s="405">
        <f>'Forside og oppsummering'!$E$23</f>
        <v>0</v>
      </c>
      <c r="CH212" s="349" t="s">
        <v>363</v>
      </c>
      <c r="CI212" s="405" t="str">
        <f t="shared" si="73"/>
        <v>Alternative inntekter for innovasjonsprosjekt</v>
      </c>
      <c r="CJ212" s="405">
        <f t="shared" si="74"/>
        <v>0</v>
      </c>
      <c r="CK212" s="405">
        <f t="shared" si="75"/>
        <v>0</v>
      </c>
      <c r="CL212" s="403">
        <v>0</v>
      </c>
      <c r="CM212" s="403">
        <v>0</v>
      </c>
      <c r="CN212" s="403">
        <v>0</v>
      </c>
      <c r="CO212" s="403">
        <v>0</v>
      </c>
      <c r="CP212" s="403">
        <v>0</v>
      </c>
      <c r="CQ212" s="403">
        <v>0</v>
      </c>
      <c r="CR212" s="403">
        <v>0</v>
      </c>
      <c r="CS212" s="403">
        <v>0</v>
      </c>
      <c r="CT212" s="403">
        <f t="shared" si="70"/>
        <v>5</v>
      </c>
    </row>
    <row r="213" spans="69:98" x14ac:dyDescent="0.35">
      <c r="BQ213" s="404" t="str">
        <f>'Prosjekt 3'!$C$67</f>
        <v>P3.7</v>
      </c>
      <c r="BR213" s="404" t="str">
        <f>'Prosjekt 3'!$D$67</f>
        <v>Budsjett for innovasjonsprosjekt 3</v>
      </c>
      <c r="BS213" s="404"/>
      <c r="BT213" s="404"/>
      <c r="BU213" s="404"/>
      <c r="BV213" s="404"/>
      <c r="BW213" s="404"/>
      <c r="BX213" s="404"/>
      <c r="BY213" s="404"/>
      <c r="BZ213" s="404"/>
      <c r="CA213" s="404"/>
      <c r="CB213" s="394" t="b">
        <f t="shared" si="71"/>
        <v>1</v>
      </c>
      <c r="CC213" s="394" t="b">
        <f t="shared" si="72"/>
        <v>0</v>
      </c>
      <c r="CD213" s="376" t="b">
        <f t="shared" si="78"/>
        <v>1</v>
      </c>
      <c r="CE213" s="394" t="b">
        <f t="shared" si="76"/>
        <v>0</v>
      </c>
      <c r="CF213" s="394">
        <f t="shared" si="77"/>
        <v>2</v>
      </c>
      <c r="CG213" s="405">
        <f>'Forside og oppsummering'!$E$23</f>
        <v>0</v>
      </c>
      <c r="CH213" s="349" t="s">
        <v>363</v>
      </c>
      <c r="CI213" s="405" t="str">
        <f t="shared" si="73"/>
        <v>Budsjett for innovasjonsprosjekt 3</v>
      </c>
      <c r="CJ213" s="405" t="str">
        <f t="shared" si="74"/>
        <v>P3.7</v>
      </c>
      <c r="CK213" s="405">
        <f t="shared" si="75"/>
        <v>0</v>
      </c>
      <c r="CL213" s="403">
        <v>0</v>
      </c>
      <c r="CM213" s="403">
        <v>0</v>
      </c>
      <c r="CN213" s="403">
        <v>0</v>
      </c>
      <c r="CO213" s="403">
        <v>0</v>
      </c>
      <c r="CP213" s="403">
        <v>0</v>
      </c>
      <c r="CQ213" s="403">
        <v>0</v>
      </c>
      <c r="CR213" s="403">
        <v>0</v>
      </c>
      <c r="CS213" s="403">
        <v>0</v>
      </c>
      <c r="CT213" s="403">
        <f t="shared" si="70"/>
        <v>2</v>
      </c>
    </row>
    <row r="214" spans="69:98" x14ac:dyDescent="0.35">
      <c r="BQ214" s="404"/>
      <c r="BR214" s="404" t="str">
        <f>_xlfn.CONCAT(BQ213,"a")</f>
        <v>P3.7a</v>
      </c>
      <c r="BS214" s="404" t="str" cm="1">
        <f t="array" ref="BS214:BS215">TRANSPOSE('Prosjekt 3'!$G$71:$H$71)</f>
        <v>Kostnader</v>
      </c>
      <c r="BT214" s="404"/>
      <c r="BU214" s="404"/>
      <c r="BV214" s="404"/>
      <c r="BW214" s="404"/>
      <c r="BX214" s="404"/>
      <c r="BY214" s="404"/>
      <c r="BZ214" s="404"/>
      <c r="CA214" s="404">
        <f>'Prosjekt 3'!$G$73</f>
        <v>0</v>
      </c>
      <c r="CB214" s="394" t="b">
        <f t="shared" si="71"/>
        <v>0</v>
      </c>
      <c r="CC214" s="394" t="b">
        <f t="shared" si="72"/>
        <v>0</v>
      </c>
      <c r="CD214" s="376" t="b">
        <f t="shared" si="78"/>
        <v>1</v>
      </c>
      <c r="CE214" s="394" t="b">
        <f t="shared" si="76"/>
        <v>0</v>
      </c>
      <c r="CF214" s="394">
        <f t="shared" si="77"/>
        <v>4</v>
      </c>
      <c r="CG214" s="405">
        <f>'Forside og oppsummering'!$E$23</f>
        <v>0</v>
      </c>
      <c r="CH214" s="349" t="s">
        <v>363</v>
      </c>
      <c r="CI214" s="405" t="str">
        <f t="shared" si="73"/>
        <v>Budsjett for innovasjonsprosjekt 3</v>
      </c>
      <c r="CJ214" s="405" t="str">
        <f t="shared" si="74"/>
        <v>P3.7a</v>
      </c>
      <c r="CK214" s="405" t="str">
        <f t="shared" si="75"/>
        <v>Kostnader</v>
      </c>
      <c r="CL214" s="403">
        <v>0</v>
      </c>
      <c r="CM214" s="403">
        <v>0</v>
      </c>
      <c r="CN214" s="403">
        <v>0</v>
      </c>
      <c r="CO214" s="403">
        <v>0</v>
      </c>
      <c r="CP214" s="403">
        <v>0</v>
      </c>
      <c r="CQ214" s="403">
        <v>0</v>
      </c>
      <c r="CR214" s="403">
        <v>0</v>
      </c>
      <c r="CS214" s="403">
        <v>0</v>
      </c>
      <c r="CT214" s="403">
        <f t="shared" si="70"/>
        <v>4</v>
      </c>
    </row>
    <row r="215" spans="69:98" x14ac:dyDescent="0.35">
      <c r="BQ215" s="404"/>
      <c r="BR215" s="404" t="str">
        <f>_xlfn.CONCAT(BQ213,"b")</f>
        <v>P3.7b</v>
      </c>
      <c r="BS215" s="404" t="str">
        <v>Andre inntekter</v>
      </c>
      <c r="BT215" s="404"/>
      <c r="BU215" s="404"/>
      <c r="BV215" s="404"/>
      <c r="BW215" s="404"/>
      <c r="BX215" s="404"/>
      <c r="BY215" s="404"/>
      <c r="BZ215" s="404"/>
      <c r="CA215" s="404">
        <f>'Prosjekt 3'!$H$73</f>
        <v>0</v>
      </c>
      <c r="CB215" s="394" t="b">
        <f t="shared" si="71"/>
        <v>0</v>
      </c>
      <c r="CC215" s="394" t="b">
        <f t="shared" si="72"/>
        <v>0</v>
      </c>
      <c r="CD215" s="376" t="b">
        <f t="shared" si="78"/>
        <v>1</v>
      </c>
      <c r="CE215" s="394" t="b">
        <f t="shared" si="76"/>
        <v>0</v>
      </c>
      <c r="CF215" s="394">
        <f t="shared" si="77"/>
        <v>4</v>
      </c>
      <c r="CG215" s="405">
        <f>'Forside og oppsummering'!$E$23</f>
        <v>0</v>
      </c>
      <c r="CH215" s="349" t="s">
        <v>363</v>
      </c>
      <c r="CI215" s="405" t="str">
        <f t="shared" si="73"/>
        <v>Budsjett for innovasjonsprosjekt 3</v>
      </c>
      <c r="CJ215" s="405" t="str">
        <f t="shared" si="74"/>
        <v>P3.7b</v>
      </c>
      <c r="CK215" s="405" t="str">
        <f t="shared" si="75"/>
        <v>Andre inntekter</v>
      </c>
      <c r="CL215" s="403">
        <v>0</v>
      </c>
      <c r="CM215" s="403">
        <v>0</v>
      </c>
      <c r="CN215" s="403">
        <v>0</v>
      </c>
      <c r="CO215" s="403">
        <v>0</v>
      </c>
      <c r="CP215" s="403">
        <v>0</v>
      </c>
      <c r="CQ215" s="403">
        <v>0</v>
      </c>
      <c r="CR215" s="403">
        <v>0</v>
      </c>
      <c r="CS215" s="403">
        <v>0</v>
      </c>
      <c r="CT215" s="403">
        <f t="shared" si="70"/>
        <v>4</v>
      </c>
    </row>
    <row r="216" spans="69:98" x14ac:dyDescent="0.35">
      <c r="BQ216" s="404"/>
      <c r="BR216" s="404" t="str">
        <f>_xlfn.CONCAT(BQ213,"c")</f>
        <v>P3.7c</v>
      </c>
      <c r="BS216" s="349" t="s">
        <v>262</v>
      </c>
      <c r="BT216" s="404"/>
      <c r="BU216" s="404"/>
      <c r="BV216" s="404">
        <f>'Prosjekt 3'!$F$73</f>
        <v>0</v>
      </c>
      <c r="BW216" s="404">
        <f>'Prosjekt 3'!$I$73</f>
        <v>0</v>
      </c>
      <c r="BX216" s="404"/>
      <c r="BY216" s="404"/>
      <c r="BZ216" s="404">
        <f>'Prosjekt 3'!$J$73</f>
        <v>0</v>
      </c>
      <c r="CA216" s="404"/>
      <c r="CB216" s="394" t="b">
        <f t="shared" si="71"/>
        <v>0</v>
      </c>
      <c r="CC216" s="394" t="b">
        <f t="shared" si="72"/>
        <v>0</v>
      </c>
      <c r="CD216" s="376" t="b">
        <f t="shared" si="78"/>
        <v>1</v>
      </c>
      <c r="CE216" s="394" t="b">
        <f t="shared" si="76"/>
        <v>0</v>
      </c>
      <c r="CF216" s="394">
        <f t="shared" si="77"/>
        <v>5</v>
      </c>
      <c r="CG216" s="405">
        <f>'Forside og oppsummering'!$E$23</f>
        <v>0</v>
      </c>
      <c r="CH216" s="349" t="s">
        <v>363</v>
      </c>
      <c r="CI216" s="405" t="str">
        <f t="shared" si="73"/>
        <v>Budsjett for innovasjonsprosjekt 3</v>
      </c>
      <c r="CJ216" s="405" t="str">
        <f t="shared" si="74"/>
        <v>P3.7c</v>
      </c>
      <c r="CK216" s="405" t="str">
        <f t="shared" si="75"/>
        <v>Søknad</v>
      </c>
      <c r="CL216" s="403">
        <v>0</v>
      </c>
      <c r="CM216" s="403">
        <v>0</v>
      </c>
      <c r="CN216" s="403">
        <v>0</v>
      </c>
      <c r="CO216" s="403">
        <v>0</v>
      </c>
      <c r="CP216" s="403">
        <v>0</v>
      </c>
      <c r="CQ216" s="403">
        <v>0</v>
      </c>
      <c r="CR216" s="403">
        <v>0</v>
      </c>
      <c r="CS216" s="403">
        <v>0</v>
      </c>
      <c r="CT216" s="403">
        <f t="shared" si="70"/>
        <v>5</v>
      </c>
    </row>
    <row r="217" spans="69:98" x14ac:dyDescent="0.35">
      <c r="BQ217" s="349" t="s">
        <v>491</v>
      </c>
      <c r="BR217" s="388"/>
      <c r="BS217" s="388"/>
      <c r="BT217" s="388"/>
      <c r="BU217" s="388"/>
      <c r="BV217" s="388"/>
      <c r="BW217" s="388"/>
      <c r="BX217" s="388"/>
      <c r="BY217" s="388"/>
      <c r="BZ217" s="388"/>
      <c r="CA217" s="388"/>
      <c r="CB217" s="394" t="b">
        <f t="shared" si="71"/>
        <v>1</v>
      </c>
      <c r="CC217" s="394" t="b">
        <f t="shared" si="72"/>
        <v>0</v>
      </c>
      <c r="CD217" s="349" t="b">
        <f>AND(COUNTIF(CA218:CA221,0)=COUNTA(CA218:CA221),SUM(BW256:CA285)=0)</f>
        <v>1</v>
      </c>
      <c r="CE217" s="394" t="b">
        <f t="shared" si="76"/>
        <v>0</v>
      </c>
      <c r="CF217" s="394">
        <f t="shared" si="77"/>
        <v>1</v>
      </c>
      <c r="CG217" s="405">
        <f>'Forside og oppsummering'!$E$23</f>
        <v>0</v>
      </c>
      <c r="CH217" s="349" t="s">
        <v>492</v>
      </c>
      <c r="CI217" s="405" t="str">
        <f t="shared" si="73"/>
        <v/>
      </c>
      <c r="CJ217" s="405" t="str">
        <f t="shared" si="74"/>
        <v>P4.</v>
      </c>
      <c r="CK217" s="405">
        <f t="shared" si="75"/>
        <v>0</v>
      </c>
      <c r="CL217" s="403">
        <v>0</v>
      </c>
      <c r="CM217" s="403">
        <v>0</v>
      </c>
      <c r="CN217" s="403">
        <v>0</v>
      </c>
      <c r="CO217" s="403">
        <v>0</v>
      </c>
      <c r="CP217" s="403">
        <v>0</v>
      </c>
      <c r="CQ217" s="403">
        <v>0</v>
      </c>
      <c r="CR217" s="403">
        <v>0</v>
      </c>
      <c r="CS217" s="403">
        <v>0</v>
      </c>
      <c r="CT217" s="403">
        <f t="shared" si="70"/>
        <v>1</v>
      </c>
    </row>
    <row r="218" spans="69:98" x14ac:dyDescent="0.35">
      <c r="BQ218" s="388" t="str" cm="1">
        <f t="array" ref="BQ218:BS253">'Prosjekt 4'!$C$7:$E$42</f>
        <v>P4.1</v>
      </c>
      <c r="BR218" s="388" t="str">
        <v>Overordnede prosjektdetaljer</v>
      </c>
      <c r="BS218" s="388">
        <v>0</v>
      </c>
      <c r="BT218" s="388"/>
      <c r="BU218" s="388"/>
      <c r="BV218" s="388"/>
      <c r="BW218" s="388"/>
      <c r="BX218" s="388"/>
      <c r="BY218" s="388"/>
      <c r="BZ218" s="388"/>
      <c r="CA218" s="388" cm="1">
        <f t="array" ref="CA218:CA253">'Prosjekt 4'!$G$7:$G$42</f>
        <v>0</v>
      </c>
      <c r="CB218" s="394" t="b">
        <f t="shared" si="71"/>
        <v>1</v>
      </c>
      <c r="CC218" s="394" t="b">
        <f t="shared" si="72"/>
        <v>0</v>
      </c>
      <c r="CD218" s="376" t="b">
        <f t="shared" ref="CD218:CD249" si="79">$CD$217</f>
        <v>1</v>
      </c>
      <c r="CE218" s="394" t="b">
        <f t="shared" si="76"/>
        <v>0</v>
      </c>
      <c r="CF218" s="394">
        <f t="shared" si="77"/>
        <v>2</v>
      </c>
      <c r="CG218" s="405">
        <f>'Forside og oppsummering'!$E$23</f>
        <v>0</v>
      </c>
      <c r="CH218" s="349" t="s">
        <v>492</v>
      </c>
      <c r="CI218" s="405" t="str">
        <f t="shared" si="73"/>
        <v>Overordnede prosjektdetaljer</v>
      </c>
      <c r="CJ218" s="405" t="str">
        <f t="shared" si="74"/>
        <v>P4.1</v>
      </c>
      <c r="CK218" s="405">
        <f t="shared" si="75"/>
        <v>0</v>
      </c>
      <c r="CL218" s="403">
        <v>0</v>
      </c>
      <c r="CM218" s="403">
        <v>0</v>
      </c>
      <c r="CN218" s="403">
        <v>0</v>
      </c>
      <c r="CO218" s="403">
        <v>0</v>
      </c>
      <c r="CP218" s="403">
        <v>0</v>
      </c>
      <c r="CQ218" s="403">
        <v>0</v>
      </c>
      <c r="CR218" s="403">
        <v>0</v>
      </c>
      <c r="CS218" s="403">
        <v>0</v>
      </c>
      <c r="CT218" s="403">
        <f t="shared" si="70"/>
        <v>2</v>
      </c>
    </row>
    <row r="219" spans="69:98" x14ac:dyDescent="0.35">
      <c r="BQ219" s="388">
        <v>0</v>
      </c>
      <c r="BR219" s="388" t="str">
        <v>P4.1a</v>
      </c>
      <c r="BS219" s="388" t="str">
        <v>Tittel for innovasjonsprosjektet
Skriv inn en tittel som er beskrivende for prosjektet - maks 100 tegn</v>
      </c>
      <c r="BT219" s="388"/>
      <c r="BU219" s="388"/>
      <c r="BV219" s="388"/>
      <c r="BW219" s="388"/>
      <c r="BX219" s="388"/>
      <c r="BY219" s="388"/>
      <c r="BZ219" s="388"/>
      <c r="CA219" s="388">
        <v>0</v>
      </c>
      <c r="CB219" s="394" t="b">
        <f t="shared" si="71"/>
        <v>0</v>
      </c>
      <c r="CC219" s="394" t="b">
        <f t="shared" si="72"/>
        <v>0</v>
      </c>
      <c r="CD219" s="376" t="b">
        <f t="shared" si="79"/>
        <v>1</v>
      </c>
      <c r="CE219" s="394" t="b">
        <f t="shared" si="76"/>
        <v>0</v>
      </c>
      <c r="CF219" s="394">
        <f t="shared" si="77"/>
        <v>4</v>
      </c>
      <c r="CG219" s="405">
        <f>'Forside og oppsummering'!$E$23</f>
        <v>0</v>
      </c>
      <c r="CH219" s="349" t="s">
        <v>492</v>
      </c>
      <c r="CI219" s="405" t="str">
        <f t="shared" si="73"/>
        <v>Overordnede prosjektdetaljer</v>
      </c>
      <c r="CJ219" s="405" t="str">
        <f t="shared" si="74"/>
        <v>P4.1a</v>
      </c>
      <c r="CK219" s="405" t="str">
        <f t="shared" si="75"/>
        <v>Tittel for innovasjonsprosjektet
Skriv inn en tittel som er beskrivende for prosjektet - maks 100 tegn</v>
      </c>
      <c r="CL219" s="403">
        <v>0</v>
      </c>
      <c r="CM219" s="403">
        <v>0</v>
      </c>
      <c r="CN219" s="403">
        <v>0</v>
      </c>
      <c r="CO219" s="403">
        <v>0</v>
      </c>
      <c r="CP219" s="403">
        <v>0</v>
      </c>
      <c r="CQ219" s="403">
        <v>0</v>
      </c>
      <c r="CR219" s="403">
        <v>0</v>
      </c>
      <c r="CS219" s="403">
        <v>0</v>
      </c>
      <c r="CT219" s="403">
        <f t="shared" si="70"/>
        <v>4</v>
      </c>
    </row>
    <row r="220" spans="69:98" x14ac:dyDescent="0.35">
      <c r="BQ220" s="388">
        <v>0</v>
      </c>
      <c r="BR220" s="388" t="str">
        <v>P4.1b</v>
      </c>
      <c r="BS220" s="388" t="str">
        <v>Er dette videreføring av et eksisterende innovasjonsprosjekt?
(Ja/Nei)</v>
      </c>
      <c r="BT220" s="388"/>
      <c r="BU220" s="388"/>
      <c r="BV220" s="388"/>
      <c r="BW220" s="388"/>
      <c r="BX220" s="388"/>
      <c r="BY220" s="388"/>
      <c r="BZ220" s="388"/>
      <c r="CA220" s="388">
        <v>0</v>
      </c>
      <c r="CB220" s="394" t="b">
        <f t="shared" si="71"/>
        <v>0</v>
      </c>
      <c r="CC220" s="394" t="b">
        <f t="shared" si="72"/>
        <v>0</v>
      </c>
      <c r="CD220" s="376" t="b">
        <f t="shared" si="79"/>
        <v>1</v>
      </c>
      <c r="CE220" s="394" t="b">
        <f t="shared" si="76"/>
        <v>0</v>
      </c>
      <c r="CF220" s="394">
        <f t="shared" si="77"/>
        <v>4</v>
      </c>
      <c r="CG220" s="405">
        <f>'Forside og oppsummering'!$E$23</f>
        <v>0</v>
      </c>
      <c r="CH220" s="349" t="s">
        <v>492</v>
      </c>
      <c r="CI220" s="405" t="str">
        <f t="shared" si="73"/>
        <v>Overordnede prosjektdetaljer</v>
      </c>
      <c r="CJ220" s="405" t="str">
        <f t="shared" si="74"/>
        <v>P4.1b</v>
      </c>
      <c r="CK220" s="405" t="str">
        <f t="shared" si="75"/>
        <v>Er dette videreføring av et eksisterende innovasjonsprosjekt?
(Ja/Nei)</v>
      </c>
      <c r="CL220" s="403">
        <v>0</v>
      </c>
      <c r="CM220" s="403">
        <v>0</v>
      </c>
      <c r="CN220" s="403">
        <v>0</v>
      </c>
      <c r="CO220" s="403">
        <v>0</v>
      </c>
      <c r="CP220" s="403">
        <v>0</v>
      </c>
      <c r="CQ220" s="403">
        <v>0</v>
      </c>
      <c r="CR220" s="403">
        <v>0</v>
      </c>
      <c r="CS220" s="403">
        <v>0</v>
      </c>
      <c r="CT220" s="403">
        <f t="shared" si="70"/>
        <v>4</v>
      </c>
    </row>
    <row r="221" spans="69:98" x14ac:dyDescent="0.35">
      <c r="BQ221" s="388">
        <v>0</v>
      </c>
      <c r="BR221" s="388" t="str">
        <v>P4.1c</v>
      </c>
      <c r="BS221" s="388" t="str">
        <v>Estimert startdato for innovasjonsprosjektet</v>
      </c>
      <c r="BT221" s="388"/>
      <c r="BU221" s="388"/>
      <c r="BV221" s="388"/>
      <c r="BW221" s="388"/>
      <c r="BX221" s="388"/>
      <c r="BY221" s="388"/>
      <c r="BZ221" s="388"/>
      <c r="CA221" s="388">
        <v>0</v>
      </c>
      <c r="CB221" s="394" t="b">
        <f t="shared" si="71"/>
        <v>0</v>
      </c>
      <c r="CC221" s="394" t="b">
        <f t="shared" si="72"/>
        <v>0</v>
      </c>
      <c r="CD221" s="376" t="b">
        <f t="shared" si="79"/>
        <v>1</v>
      </c>
      <c r="CE221" s="394" t="b">
        <f t="shared" si="76"/>
        <v>0</v>
      </c>
      <c r="CF221" s="394">
        <f t="shared" si="77"/>
        <v>4</v>
      </c>
      <c r="CG221" s="405">
        <f>'Forside og oppsummering'!$E$23</f>
        <v>0</v>
      </c>
      <c r="CH221" s="349" t="s">
        <v>492</v>
      </c>
      <c r="CI221" s="405" t="str">
        <f t="shared" si="73"/>
        <v>Overordnede prosjektdetaljer</v>
      </c>
      <c r="CJ221" s="405" t="str">
        <f t="shared" si="74"/>
        <v>P4.1c</v>
      </c>
      <c r="CK221" s="405" t="str">
        <f t="shared" si="75"/>
        <v>Estimert startdato for innovasjonsprosjektet</v>
      </c>
      <c r="CL221" s="403">
        <v>0</v>
      </c>
      <c r="CM221" s="403">
        <v>0</v>
      </c>
      <c r="CN221" s="403">
        <v>0</v>
      </c>
      <c r="CO221" s="403">
        <v>0</v>
      </c>
      <c r="CP221" s="403">
        <v>0</v>
      </c>
      <c r="CQ221" s="403">
        <v>0</v>
      </c>
      <c r="CR221" s="403">
        <v>0</v>
      </c>
      <c r="CS221" s="403">
        <v>0</v>
      </c>
      <c r="CT221" s="403">
        <f t="shared" si="70"/>
        <v>4</v>
      </c>
    </row>
    <row r="222" spans="69:98" x14ac:dyDescent="0.35">
      <c r="BQ222" s="388">
        <v>0</v>
      </c>
      <c r="BR222" s="388" t="str">
        <v>P4.1d</v>
      </c>
      <c r="BS222"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22" s="388"/>
      <c r="BU222" s="388"/>
      <c r="BV222" s="388"/>
      <c r="BW222" s="388"/>
      <c r="BX222" s="388"/>
      <c r="BY222" s="388"/>
      <c r="BZ222" s="388"/>
      <c r="CA222" s="388">
        <v>0</v>
      </c>
      <c r="CB222" s="394" t="b">
        <f t="shared" si="71"/>
        <v>0</v>
      </c>
      <c r="CC222" s="394" t="b">
        <f t="shared" si="72"/>
        <v>0</v>
      </c>
      <c r="CD222" s="376" t="b">
        <f t="shared" si="79"/>
        <v>1</v>
      </c>
      <c r="CE222" s="394" t="b">
        <f t="shared" si="76"/>
        <v>0</v>
      </c>
      <c r="CF222" s="394">
        <f t="shared" si="77"/>
        <v>4</v>
      </c>
      <c r="CG222" s="405">
        <f>'Forside og oppsummering'!$E$23</f>
        <v>0</v>
      </c>
      <c r="CH222" s="349" t="s">
        <v>492</v>
      </c>
      <c r="CI222" s="405" t="str">
        <f t="shared" si="73"/>
        <v>Overordnede prosjektdetaljer</v>
      </c>
      <c r="CJ222" s="405" t="str">
        <f t="shared" si="74"/>
        <v>P4.1d</v>
      </c>
      <c r="CK222" s="405" t="str">
        <f t="shared" si="75"/>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22" s="403">
        <v>0</v>
      </c>
      <c r="CM222" s="403">
        <v>0</v>
      </c>
      <c r="CN222" s="403">
        <v>0</v>
      </c>
      <c r="CO222" s="403">
        <v>0</v>
      </c>
      <c r="CP222" s="403">
        <v>0</v>
      </c>
      <c r="CQ222" s="403">
        <v>0</v>
      </c>
      <c r="CR222" s="403">
        <v>0</v>
      </c>
      <c r="CS222" s="403">
        <v>0</v>
      </c>
      <c r="CT222" s="403">
        <f t="shared" si="70"/>
        <v>4</v>
      </c>
    </row>
    <row r="223" spans="69:98" x14ac:dyDescent="0.35">
      <c r="BQ223" s="388">
        <v>0</v>
      </c>
      <c r="BR223" s="388" t="str">
        <v>P4.1e</v>
      </c>
      <c r="BS223" s="388" t="str">
        <v>Status for innovasjonsprosjektet
- Besvares dersom dette er videreføring av et eksisterende innovasjonsprosjekt 
- Beskriv kort hva som er status for innovasjonsprosjektet og hvordan prosjektet ligger an i forhold til den opprinnelige fremdriftsplanen</v>
      </c>
      <c r="BT223" s="388"/>
      <c r="BU223" s="388"/>
      <c r="BV223" s="388"/>
      <c r="BW223" s="388"/>
      <c r="BX223" s="388"/>
      <c r="BY223" s="388"/>
      <c r="BZ223" s="388"/>
      <c r="CA223" s="388">
        <v>0</v>
      </c>
      <c r="CB223" s="394" t="b">
        <f t="shared" si="71"/>
        <v>0</v>
      </c>
      <c r="CC223" s="394" t="b">
        <f t="shared" si="72"/>
        <v>0</v>
      </c>
      <c r="CD223" s="376" t="b">
        <f t="shared" si="79"/>
        <v>1</v>
      </c>
      <c r="CE223" s="394" t="b">
        <f t="shared" si="76"/>
        <v>0</v>
      </c>
      <c r="CF223" s="394">
        <f t="shared" si="77"/>
        <v>4</v>
      </c>
      <c r="CG223" s="405">
        <f>'Forside og oppsummering'!$E$23</f>
        <v>0</v>
      </c>
      <c r="CH223" s="349" t="s">
        <v>492</v>
      </c>
      <c r="CI223" s="405" t="str">
        <f t="shared" si="73"/>
        <v>Overordnede prosjektdetaljer</v>
      </c>
      <c r="CJ223" s="405" t="str">
        <f t="shared" si="74"/>
        <v>P4.1e</v>
      </c>
      <c r="CK223" s="405" t="str">
        <f t="shared" si="75"/>
        <v>Status for innovasjonsprosjektet
- Besvares dersom dette er videreføring av et eksisterende innovasjonsprosjekt 
- Beskriv kort hva som er status for innovasjonsprosjektet og hvordan prosjektet ligger an i forhold til den opprinnelige fremdriftsplanen</v>
      </c>
      <c r="CL223" s="403">
        <v>0</v>
      </c>
      <c r="CM223" s="403">
        <v>0</v>
      </c>
      <c r="CN223" s="403">
        <v>0</v>
      </c>
      <c r="CO223" s="403">
        <v>0</v>
      </c>
      <c r="CP223" s="403">
        <v>0</v>
      </c>
      <c r="CQ223" s="403">
        <v>0</v>
      </c>
      <c r="CR223" s="403">
        <v>0</v>
      </c>
      <c r="CS223" s="403">
        <v>0</v>
      </c>
      <c r="CT223" s="403">
        <f t="shared" si="70"/>
        <v>4</v>
      </c>
    </row>
    <row r="224" spans="69:98" x14ac:dyDescent="0.35">
      <c r="BQ224" s="388">
        <v>0</v>
      </c>
      <c r="BR224" s="388">
        <v>0</v>
      </c>
      <c r="BS224" s="388">
        <v>0</v>
      </c>
      <c r="BT224" s="388"/>
      <c r="BU224" s="388"/>
      <c r="BV224" s="388"/>
      <c r="BW224" s="388"/>
      <c r="BX224" s="388"/>
      <c r="BY224" s="388"/>
      <c r="BZ224" s="388"/>
      <c r="CA224" s="388">
        <v>0</v>
      </c>
      <c r="CB224" s="394" t="b">
        <f t="shared" si="71"/>
        <v>0</v>
      </c>
      <c r="CC224" s="394" t="b">
        <f t="shared" si="72"/>
        <v>1</v>
      </c>
      <c r="CD224" s="376" t="b">
        <f t="shared" si="79"/>
        <v>1</v>
      </c>
      <c r="CE224" s="394" t="b">
        <f t="shared" si="76"/>
        <v>0</v>
      </c>
      <c r="CF224" s="394">
        <f t="shared" si="77"/>
        <v>5</v>
      </c>
      <c r="CG224" s="405">
        <f>'Forside og oppsummering'!$E$23</f>
        <v>0</v>
      </c>
      <c r="CH224" s="349" t="s">
        <v>492</v>
      </c>
      <c r="CI224" s="405" t="str">
        <f t="shared" si="73"/>
        <v>Overordnede prosjektdetaljer</v>
      </c>
      <c r="CJ224" s="405">
        <f t="shared" si="74"/>
        <v>0</v>
      </c>
      <c r="CK224" s="405">
        <f t="shared" si="75"/>
        <v>0</v>
      </c>
      <c r="CL224" s="403">
        <v>0</v>
      </c>
      <c r="CM224" s="403">
        <v>0</v>
      </c>
      <c r="CN224" s="403">
        <v>0</v>
      </c>
      <c r="CO224" s="403">
        <v>0</v>
      </c>
      <c r="CP224" s="403">
        <v>0</v>
      </c>
      <c r="CQ224" s="403">
        <v>0</v>
      </c>
      <c r="CR224" s="403">
        <v>0</v>
      </c>
      <c r="CS224" s="403">
        <v>0</v>
      </c>
      <c r="CT224" s="403">
        <f t="shared" si="70"/>
        <v>5</v>
      </c>
    </row>
    <row r="225" spans="69:98" x14ac:dyDescent="0.35">
      <c r="BQ225" s="388" t="str">
        <v>P4.2</v>
      </c>
      <c r="BR225" s="388" t="str">
        <v>Tema for innovasjonsprosjekt 4</v>
      </c>
      <c r="BS225" s="388">
        <v>0</v>
      </c>
      <c r="BT225" s="388"/>
      <c r="BU225" s="388"/>
      <c r="BV225" s="388"/>
      <c r="BW225" s="388"/>
      <c r="BX225" s="388"/>
      <c r="BY225" s="388"/>
      <c r="BZ225" s="388"/>
      <c r="CA225" s="388">
        <v>0</v>
      </c>
      <c r="CB225" s="394" t="b">
        <f t="shared" si="71"/>
        <v>1</v>
      </c>
      <c r="CC225" s="394" t="b">
        <f t="shared" si="72"/>
        <v>0</v>
      </c>
      <c r="CD225" s="376" t="b">
        <f t="shared" si="79"/>
        <v>1</v>
      </c>
      <c r="CE225" s="394" t="b">
        <f t="shared" si="76"/>
        <v>0</v>
      </c>
      <c r="CF225" s="394">
        <f t="shared" si="77"/>
        <v>2</v>
      </c>
      <c r="CG225" s="405">
        <f>'Forside og oppsummering'!$E$23</f>
        <v>0</v>
      </c>
      <c r="CH225" s="349" t="s">
        <v>492</v>
      </c>
      <c r="CI225" s="405" t="str">
        <f t="shared" si="73"/>
        <v>Tema for innovasjonsprosjekt 4</v>
      </c>
      <c r="CJ225" s="405" t="str">
        <f t="shared" si="74"/>
        <v>P4.2</v>
      </c>
      <c r="CK225" s="405">
        <f t="shared" si="75"/>
        <v>0</v>
      </c>
      <c r="CL225" s="403">
        <v>0</v>
      </c>
      <c r="CM225" s="403">
        <v>0</v>
      </c>
      <c r="CN225" s="403">
        <v>0</v>
      </c>
      <c r="CO225" s="403">
        <v>0</v>
      </c>
      <c r="CP225" s="403">
        <v>0</v>
      </c>
      <c r="CQ225" s="403">
        <v>0</v>
      </c>
      <c r="CR225" s="403">
        <v>0</v>
      </c>
      <c r="CS225" s="403">
        <v>0</v>
      </c>
      <c r="CT225" s="403">
        <f t="shared" si="70"/>
        <v>2</v>
      </c>
    </row>
    <row r="226" spans="69:98" x14ac:dyDescent="0.35">
      <c r="BQ226" s="388">
        <v>0</v>
      </c>
      <c r="BR226" s="388" t="str">
        <v>Marker de temaene som inngår i innovasjonsprosjektet med "Ja"</v>
      </c>
      <c r="BS226" s="388">
        <v>0</v>
      </c>
      <c r="BT226" s="388"/>
      <c r="BU226" s="388"/>
      <c r="BV226" s="388"/>
      <c r="BW226" s="388"/>
      <c r="BX226" s="388"/>
      <c r="BY226" s="388"/>
      <c r="BZ226" s="388"/>
      <c r="CA226" s="388">
        <v>0</v>
      </c>
      <c r="CB226" s="394" t="b">
        <f t="shared" si="71"/>
        <v>0</v>
      </c>
      <c r="CC226" s="394" t="b">
        <f t="shared" si="72"/>
        <v>1</v>
      </c>
      <c r="CD226" s="376" t="b">
        <f t="shared" si="79"/>
        <v>1</v>
      </c>
      <c r="CE226" s="394" t="b">
        <f t="shared" si="76"/>
        <v>0</v>
      </c>
      <c r="CF226" s="394">
        <f t="shared" si="77"/>
        <v>4</v>
      </c>
      <c r="CG226" s="405">
        <f>'Forside og oppsummering'!$E$23</f>
        <v>0</v>
      </c>
      <c r="CH226" s="349" t="s">
        <v>492</v>
      </c>
      <c r="CI226" s="405" t="str">
        <f t="shared" si="73"/>
        <v>Tema for innovasjonsprosjekt 4</v>
      </c>
      <c r="CJ226" s="405" t="str">
        <f t="shared" si="74"/>
        <v>Marker de temaene som inngår i innovasjonsprosjektet med "Ja"</v>
      </c>
      <c r="CK226" s="405">
        <f t="shared" si="75"/>
        <v>0</v>
      </c>
      <c r="CL226" s="403">
        <v>0</v>
      </c>
      <c r="CM226" s="403">
        <v>0</v>
      </c>
      <c r="CN226" s="403">
        <v>0</v>
      </c>
      <c r="CO226" s="403">
        <v>0</v>
      </c>
      <c r="CP226" s="403">
        <v>0</v>
      </c>
      <c r="CQ226" s="403">
        <v>0</v>
      </c>
      <c r="CR226" s="403">
        <v>0</v>
      </c>
      <c r="CS226" s="403">
        <v>0</v>
      </c>
      <c r="CT226" s="403">
        <f t="shared" si="70"/>
        <v>4</v>
      </c>
    </row>
    <row r="227" spans="69:98" x14ac:dyDescent="0.35">
      <c r="BQ227" s="388">
        <v>0</v>
      </c>
      <c r="BR227" s="388" t="str">
        <v>P4.2a</v>
      </c>
      <c r="BS227" s="388" t="str">
        <v>Forebygging tidlig innsats og egenmestring</v>
      </c>
      <c r="BT227" s="388"/>
      <c r="BU227" s="388"/>
      <c r="BV227" s="388"/>
      <c r="BW227" s="388"/>
      <c r="BX227" s="388"/>
      <c r="BY227" s="388"/>
      <c r="BZ227" s="388"/>
      <c r="CA227" s="388">
        <v>0</v>
      </c>
      <c r="CB227" s="394" t="b">
        <f t="shared" si="71"/>
        <v>0</v>
      </c>
      <c r="CC227" s="394" t="b">
        <f t="shared" si="72"/>
        <v>0</v>
      </c>
      <c r="CD227" s="376" t="b">
        <f t="shared" si="79"/>
        <v>1</v>
      </c>
      <c r="CE227" s="394" t="b">
        <f t="shared" si="76"/>
        <v>0</v>
      </c>
      <c r="CF227" s="394">
        <f t="shared" si="77"/>
        <v>4</v>
      </c>
      <c r="CG227" s="405">
        <f>'Forside og oppsummering'!$E$23</f>
        <v>0</v>
      </c>
      <c r="CH227" s="349" t="s">
        <v>492</v>
      </c>
      <c r="CI227" s="405" t="str">
        <f t="shared" si="73"/>
        <v>Tema for innovasjonsprosjekt 4</v>
      </c>
      <c r="CJ227" s="405" t="str">
        <f t="shared" si="74"/>
        <v>P4.2a</v>
      </c>
      <c r="CK227" s="405" t="str">
        <f t="shared" si="75"/>
        <v>Forebygging tidlig innsats og egenmestring</v>
      </c>
      <c r="CL227" s="403">
        <v>0</v>
      </c>
      <c r="CM227" s="403">
        <v>0</v>
      </c>
      <c r="CN227" s="403">
        <v>0</v>
      </c>
      <c r="CO227" s="403">
        <v>0</v>
      </c>
      <c r="CP227" s="403">
        <v>0</v>
      </c>
      <c r="CQ227" s="403">
        <v>0</v>
      </c>
      <c r="CR227" s="403">
        <v>0</v>
      </c>
      <c r="CS227" s="403">
        <v>0</v>
      </c>
      <c r="CT227" s="403">
        <f t="shared" si="70"/>
        <v>4</v>
      </c>
    </row>
    <row r="228" spans="69:98" x14ac:dyDescent="0.35">
      <c r="BQ228" s="388">
        <v>0</v>
      </c>
      <c r="BR228" s="388" t="str">
        <v>P4.2b</v>
      </c>
      <c r="BS228" s="388" t="str">
        <v>Fritidsaktivitet med assistanse</v>
      </c>
      <c r="BT228" s="388"/>
      <c r="BU228" s="388"/>
      <c r="BV228" s="388"/>
      <c r="BW228" s="388"/>
      <c r="BX228" s="388"/>
      <c r="BY228" s="388"/>
      <c r="BZ228" s="388"/>
      <c r="CA228" s="388">
        <v>0</v>
      </c>
      <c r="CB228" s="394" t="b">
        <f t="shared" si="71"/>
        <v>0</v>
      </c>
      <c r="CC228" s="394" t="b">
        <f t="shared" si="72"/>
        <v>0</v>
      </c>
      <c r="CD228" s="376" t="b">
        <f t="shared" si="79"/>
        <v>1</v>
      </c>
      <c r="CE228" s="394" t="b">
        <f t="shared" si="76"/>
        <v>0</v>
      </c>
      <c r="CF228" s="394">
        <f t="shared" si="77"/>
        <v>4</v>
      </c>
      <c r="CG228" s="405">
        <f>'Forside og oppsummering'!$E$23</f>
        <v>0</v>
      </c>
      <c r="CH228" s="349" t="s">
        <v>492</v>
      </c>
      <c r="CI228" s="405" t="str">
        <f t="shared" si="73"/>
        <v>Tema for innovasjonsprosjekt 4</v>
      </c>
      <c r="CJ228" s="405" t="str">
        <f t="shared" si="74"/>
        <v>P4.2b</v>
      </c>
      <c r="CK228" s="405" t="str">
        <f t="shared" si="75"/>
        <v>Fritidsaktivitet med assistanse</v>
      </c>
      <c r="CL228" s="403">
        <v>0</v>
      </c>
      <c r="CM228" s="403">
        <v>0</v>
      </c>
      <c r="CN228" s="403">
        <v>0</v>
      </c>
      <c r="CO228" s="403">
        <v>0</v>
      </c>
      <c r="CP228" s="403">
        <v>0</v>
      </c>
      <c r="CQ228" s="403">
        <v>0</v>
      </c>
      <c r="CR228" s="403">
        <v>0</v>
      </c>
      <c r="CS228" s="403">
        <v>0</v>
      </c>
      <c r="CT228" s="403">
        <f t="shared" si="70"/>
        <v>4</v>
      </c>
    </row>
    <row r="229" spans="69:98" x14ac:dyDescent="0.35">
      <c r="BQ229" s="388">
        <v>0</v>
      </c>
      <c r="BR229" s="388" t="str">
        <v>P4.2c</v>
      </c>
      <c r="BS229" s="388" t="str">
        <v>Kulturopplevelser</v>
      </c>
      <c r="BT229" s="388"/>
      <c r="BU229" s="388"/>
      <c r="BV229" s="388"/>
      <c r="BW229" s="388"/>
      <c r="BX229" s="388"/>
      <c r="BY229" s="388"/>
      <c r="BZ229" s="388"/>
      <c r="CA229" s="388">
        <v>0</v>
      </c>
      <c r="CB229" s="394" t="b">
        <f t="shared" si="71"/>
        <v>0</v>
      </c>
      <c r="CC229" s="394" t="b">
        <f t="shared" si="72"/>
        <v>0</v>
      </c>
      <c r="CD229" s="376" t="b">
        <f t="shared" si="79"/>
        <v>1</v>
      </c>
      <c r="CE229" s="394" t="b">
        <f t="shared" si="76"/>
        <v>0</v>
      </c>
      <c r="CF229" s="394">
        <f t="shared" si="77"/>
        <v>4</v>
      </c>
      <c r="CG229" s="405">
        <f>'Forside og oppsummering'!$E$23</f>
        <v>0</v>
      </c>
      <c r="CH229" s="349" t="s">
        <v>492</v>
      </c>
      <c r="CI229" s="405" t="str">
        <f t="shared" si="73"/>
        <v>Tema for innovasjonsprosjekt 4</v>
      </c>
      <c r="CJ229" s="405" t="str">
        <f t="shared" si="74"/>
        <v>P4.2c</v>
      </c>
      <c r="CK229" s="405" t="str">
        <f t="shared" si="75"/>
        <v>Kulturopplevelser</v>
      </c>
      <c r="CL229" s="403">
        <v>0</v>
      </c>
      <c r="CM229" s="403">
        <v>0</v>
      </c>
      <c r="CN229" s="403">
        <v>0</v>
      </c>
      <c r="CO229" s="403">
        <v>0</v>
      </c>
      <c r="CP229" s="403">
        <v>0</v>
      </c>
      <c r="CQ229" s="403">
        <v>0</v>
      </c>
      <c r="CR229" s="403">
        <v>0</v>
      </c>
      <c r="CS229" s="403">
        <v>0</v>
      </c>
      <c r="CT229" s="403">
        <f t="shared" si="70"/>
        <v>4</v>
      </c>
    </row>
    <row r="230" spans="69:98" x14ac:dyDescent="0.35">
      <c r="BQ230" s="388">
        <v>0</v>
      </c>
      <c r="BR230" s="388" t="str">
        <v>P4.2d</v>
      </c>
      <c r="BS230" s="388" t="str">
        <v>Ernæring</v>
      </c>
      <c r="BT230" s="388"/>
      <c r="BU230" s="388"/>
      <c r="BV230" s="388"/>
      <c r="BW230" s="388"/>
      <c r="BX230" s="388"/>
      <c r="BY230" s="388"/>
      <c r="BZ230" s="388"/>
      <c r="CA230" s="388">
        <v>0</v>
      </c>
      <c r="CB230" s="394" t="b">
        <f t="shared" si="71"/>
        <v>0</v>
      </c>
      <c r="CC230" s="394" t="b">
        <f t="shared" si="72"/>
        <v>0</v>
      </c>
      <c r="CD230" s="376" t="b">
        <f t="shared" si="79"/>
        <v>1</v>
      </c>
      <c r="CE230" s="394" t="b">
        <f t="shared" si="76"/>
        <v>0</v>
      </c>
      <c r="CF230" s="394">
        <f t="shared" si="77"/>
        <v>4</v>
      </c>
      <c r="CG230" s="405">
        <f>'Forside og oppsummering'!$E$23</f>
        <v>0</v>
      </c>
      <c r="CH230" s="349" t="s">
        <v>492</v>
      </c>
      <c r="CI230" s="405" t="str">
        <f t="shared" si="73"/>
        <v>Tema for innovasjonsprosjekt 4</v>
      </c>
      <c r="CJ230" s="405" t="str">
        <f t="shared" si="74"/>
        <v>P4.2d</v>
      </c>
      <c r="CK230" s="405" t="str">
        <f t="shared" si="75"/>
        <v>Ernæring</v>
      </c>
      <c r="CL230" s="403">
        <v>0</v>
      </c>
      <c r="CM230" s="403">
        <v>0</v>
      </c>
      <c r="CN230" s="403">
        <v>0</v>
      </c>
      <c r="CO230" s="403">
        <v>0</v>
      </c>
      <c r="CP230" s="403">
        <v>0</v>
      </c>
      <c r="CQ230" s="403">
        <v>0</v>
      </c>
      <c r="CR230" s="403">
        <v>0</v>
      </c>
      <c r="CS230" s="403">
        <v>0</v>
      </c>
      <c r="CT230" s="403">
        <f t="shared" si="70"/>
        <v>4</v>
      </c>
    </row>
    <row r="231" spans="69:98" x14ac:dyDescent="0.35">
      <c r="BQ231" s="388">
        <v>0</v>
      </c>
      <c r="BR231" s="388" t="str">
        <v>P4.2e</v>
      </c>
      <c r="BS231" s="388" t="str">
        <v>Legemiddelhåndtering</v>
      </c>
      <c r="BT231" s="388"/>
      <c r="BU231" s="388"/>
      <c r="BV231" s="388"/>
      <c r="BW231" s="388"/>
      <c r="BX231" s="388"/>
      <c r="BY231" s="388"/>
      <c r="BZ231" s="388"/>
      <c r="CA231" s="388">
        <v>0</v>
      </c>
      <c r="CB231" s="394" t="b">
        <f t="shared" si="71"/>
        <v>0</v>
      </c>
      <c r="CC231" s="394" t="b">
        <f t="shared" si="72"/>
        <v>0</v>
      </c>
      <c r="CD231" s="376" t="b">
        <f t="shared" si="79"/>
        <v>1</v>
      </c>
      <c r="CE231" s="394" t="b">
        <f t="shared" si="76"/>
        <v>0</v>
      </c>
      <c r="CF231" s="394">
        <f t="shared" si="77"/>
        <v>4</v>
      </c>
      <c r="CG231" s="405">
        <f>'Forside og oppsummering'!$E$23</f>
        <v>0</v>
      </c>
      <c r="CH231" s="349" t="s">
        <v>492</v>
      </c>
      <c r="CI231" s="405" t="str">
        <f t="shared" si="73"/>
        <v>Tema for innovasjonsprosjekt 4</v>
      </c>
      <c r="CJ231" s="405" t="str">
        <f t="shared" si="74"/>
        <v>P4.2e</v>
      </c>
      <c r="CK231" s="405" t="str">
        <f t="shared" si="75"/>
        <v>Legemiddelhåndtering</v>
      </c>
      <c r="CL231" s="403">
        <v>0</v>
      </c>
      <c r="CM231" s="403">
        <v>0</v>
      </c>
      <c r="CN231" s="403">
        <v>0</v>
      </c>
      <c r="CO231" s="403">
        <v>0</v>
      </c>
      <c r="CP231" s="403">
        <v>0</v>
      </c>
      <c r="CQ231" s="403">
        <v>0</v>
      </c>
      <c r="CR231" s="403">
        <v>0</v>
      </c>
      <c r="CS231" s="403">
        <v>0</v>
      </c>
      <c r="CT231" s="403">
        <f t="shared" si="70"/>
        <v>4</v>
      </c>
    </row>
    <row r="232" spans="69:98" x14ac:dyDescent="0.35">
      <c r="BQ232" s="388">
        <v>0</v>
      </c>
      <c r="BR232" s="388" t="str">
        <v>P4.2f</v>
      </c>
      <c r="BS232" s="388" t="str">
        <v>Rehabilitering og Habilitering</v>
      </c>
      <c r="BT232" s="388"/>
      <c r="BU232" s="388"/>
      <c r="BV232" s="388"/>
      <c r="BW232" s="388"/>
      <c r="BX232" s="388"/>
      <c r="BY232" s="388"/>
      <c r="BZ232" s="388"/>
      <c r="CA232" s="388">
        <v>0</v>
      </c>
      <c r="CB232" s="394" t="b">
        <f t="shared" si="71"/>
        <v>0</v>
      </c>
      <c r="CC232" s="394" t="b">
        <f t="shared" si="72"/>
        <v>0</v>
      </c>
      <c r="CD232" s="376" t="b">
        <f t="shared" si="79"/>
        <v>1</v>
      </c>
      <c r="CE232" s="394" t="b">
        <f t="shared" si="76"/>
        <v>0</v>
      </c>
      <c r="CF232" s="394">
        <f t="shared" si="77"/>
        <v>4</v>
      </c>
      <c r="CG232" s="405">
        <f>'Forside og oppsummering'!$E$23</f>
        <v>0</v>
      </c>
      <c r="CH232" s="349" t="s">
        <v>492</v>
      </c>
      <c r="CI232" s="405" t="str">
        <f t="shared" si="73"/>
        <v>Tema for innovasjonsprosjekt 4</v>
      </c>
      <c r="CJ232" s="405" t="str">
        <f t="shared" si="74"/>
        <v>P4.2f</v>
      </c>
      <c r="CK232" s="405" t="str">
        <f t="shared" si="75"/>
        <v>Rehabilitering og Habilitering</v>
      </c>
      <c r="CL232" s="403">
        <v>0</v>
      </c>
      <c r="CM232" s="403">
        <v>0</v>
      </c>
      <c r="CN232" s="403">
        <v>0</v>
      </c>
      <c r="CO232" s="403">
        <v>0</v>
      </c>
      <c r="CP232" s="403">
        <v>0</v>
      </c>
      <c r="CQ232" s="403">
        <v>0</v>
      </c>
      <c r="CR232" s="403">
        <v>0</v>
      </c>
      <c r="CS232" s="403">
        <v>0</v>
      </c>
      <c r="CT232" s="403">
        <f t="shared" si="70"/>
        <v>4</v>
      </c>
    </row>
    <row r="233" spans="69:98" x14ac:dyDescent="0.35">
      <c r="BQ233" s="388">
        <v>0</v>
      </c>
      <c r="BR233" s="388" t="str">
        <v>P4.2g</v>
      </c>
      <c r="BS233" s="388" t="str">
        <v>Samspill med pårørende og frivillige i omsorgssektoren generelt og demensomsorgen spesielt</v>
      </c>
      <c r="BT233" s="388"/>
      <c r="BU233" s="388"/>
      <c r="BV233" s="388"/>
      <c r="BW233" s="388"/>
      <c r="BX233" s="388"/>
      <c r="BY233" s="388"/>
      <c r="BZ233" s="388"/>
      <c r="CA233" s="388">
        <v>0</v>
      </c>
      <c r="CB233" s="394" t="b">
        <f t="shared" si="71"/>
        <v>0</v>
      </c>
      <c r="CC233" s="394" t="b">
        <f t="shared" si="72"/>
        <v>0</v>
      </c>
      <c r="CD233" s="376" t="b">
        <f t="shared" si="79"/>
        <v>1</v>
      </c>
      <c r="CE233" s="394" t="b">
        <f t="shared" si="76"/>
        <v>0</v>
      </c>
      <c r="CF233" s="394">
        <f t="shared" si="77"/>
        <v>4</v>
      </c>
      <c r="CG233" s="405">
        <f>'Forside og oppsummering'!$E$23</f>
        <v>0</v>
      </c>
      <c r="CH233" s="349" t="s">
        <v>492</v>
      </c>
      <c r="CI233" s="405" t="str">
        <f t="shared" si="73"/>
        <v>Tema for innovasjonsprosjekt 4</v>
      </c>
      <c r="CJ233" s="405" t="str">
        <f t="shared" si="74"/>
        <v>P4.2g</v>
      </c>
      <c r="CK233" s="405" t="str">
        <f t="shared" si="75"/>
        <v>Samspill med pårørende og frivillige i omsorgssektoren generelt og demensomsorgen spesielt</v>
      </c>
      <c r="CL233" s="403">
        <v>0</v>
      </c>
      <c r="CM233" s="403">
        <v>0</v>
      </c>
      <c r="CN233" s="403">
        <v>0</v>
      </c>
      <c r="CO233" s="403">
        <v>0</v>
      </c>
      <c r="CP233" s="403">
        <v>0</v>
      </c>
      <c r="CQ233" s="403">
        <v>0</v>
      </c>
      <c r="CR233" s="403">
        <v>0</v>
      </c>
      <c r="CS233" s="403">
        <v>0</v>
      </c>
      <c r="CT233" s="403">
        <f t="shared" si="70"/>
        <v>4</v>
      </c>
    </row>
    <row r="234" spans="69:98" x14ac:dyDescent="0.35">
      <c r="BQ234" s="388">
        <v>0</v>
      </c>
      <c r="BR234" s="388" t="str">
        <v>P4.2h</v>
      </c>
      <c r="BS234" s="388" t="str">
        <v>Andre nyskapende løsninger av stor betydning for brukerne av de kommunale helse- og omsorgstjenestene</v>
      </c>
      <c r="BT234" s="388"/>
      <c r="BU234" s="388"/>
      <c r="BV234" s="388"/>
      <c r="BW234" s="388"/>
      <c r="BX234" s="388"/>
      <c r="BY234" s="388"/>
      <c r="BZ234" s="388"/>
      <c r="CA234" s="388">
        <v>0</v>
      </c>
      <c r="CB234" s="394" t="b">
        <f t="shared" si="71"/>
        <v>0</v>
      </c>
      <c r="CC234" s="394" t="b">
        <f t="shared" si="72"/>
        <v>0</v>
      </c>
      <c r="CD234" s="376" t="b">
        <f t="shared" si="79"/>
        <v>1</v>
      </c>
      <c r="CE234" s="394" t="b">
        <f t="shared" si="76"/>
        <v>0</v>
      </c>
      <c r="CF234" s="394">
        <f t="shared" si="77"/>
        <v>4</v>
      </c>
      <c r="CG234" s="405">
        <f>'Forside og oppsummering'!$E$23</f>
        <v>0</v>
      </c>
      <c r="CH234" s="349" t="s">
        <v>492</v>
      </c>
      <c r="CI234" s="405" t="str">
        <f t="shared" si="73"/>
        <v>Tema for innovasjonsprosjekt 4</v>
      </c>
      <c r="CJ234" s="405" t="str">
        <f t="shared" si="74"/>
        <v>P4.2h</v>
      </c>
      <c r="CK234" s="405" t="str">
        <f t="shared" si="75"/>
        <v>Andre nyskapende løsninger av stor betydning for brukerne av de kommunale helse- og omsorgstjenestene</v>
      </c>
      <c r="CL234" s="403">
        <v>0</v>
      </c>
      <c r="CM234" s="403">
        <v>0</v>
      </c>
      <c r="CN234" s="403">
        <v>0</v>
      </c>
      <c r="CO234" s="403">
        <v>0</v>
      </c>
      <c r="CP234" s="403">
        <v>0</v>
      </c>
      <c r="CQ234" s="403">
        <v>0</v>
      </c>
      <c r="CR234" s="403">
        <v>0</v>
      </c>
      <c r="CS234" s="403">
        <v>0</v>
      </c>
      <c r="CT234" s="403">
        <f t="shared" si="70"/>
        <v>4</v>
      </c>
    </row>
    <row r="235" spans="69:98" x14ac:dyDescent="0.35">
      <c r="BQ235" s="388">
        <v>0</v>
      </c>
      <c r="BR235" s="388">
        <v>0</v>
      </c>
      <c r="BS235" s="388">
        <v>0</v>
      </c>
      <c r="BT235" s="388"/>
      <c r="BU235" s="388"/>
      <c r="BV235" s="388"/>
      <c r="BW235" s="388"/>
      <c r="BX235" s="388"/>
      <c r="BY235" s="388"/>
      <c r="BZ235" s="388"/>
      <c r="CA235" s="388">
        <v>0</v>
      </c>
      <c r="CB235" s="394" t="b">
        <f t="shared" si="71"/>
        <v>0</v>
      </c>
      <c r="CC235" s="394" t="b">
        <f t="shared" si="72"/>
        <v>1</v>
      </c>
      <c r="CD235" s="376" t="b">
        <f t="shared" si="79"/>
        <v>1</v>
      </c>
      <c r="CE235" s="394" t="b">
        <f t="shared" si="76"/>
        <v>0</v>
      </c>
      <c r="CF235" s="394">
        <f t="shared" si="77"/>
        <v>5</v>
      </c>
      <c r="CG235" s="405">
        <f>'Forside og oppsummering'!$E$23</f>
        <v>0</v>
      </c>
      <c r="CH235" s="349" t="s">
        <v>492</v>
      </c>
      <c r="CI235" s="405" t="str">
        <f t="shared" si="73"/>
        <v>Tema for innovasjonsprosjekt 4</v>
      </c>
      <c r="CJ235" s="405">
        <f t="shared" si="74"/>
        <v>0</v>
      </c>
      <c r="CK235" s="405">
        <f t="shared" si="75"/>
        <v>0</v>
      </c>
      <c r="CL235" s="403">
        <v>0</v>
      </c>
      <c r="CM235" s="403">
        <v>0</v>
      </c>
      <c r="CN235" s="403">
        <v>0</v>
      </c>
      <c r="CO235" s="403">
        <v>0</v>
      </c>
      <c r="CP235" s="403">
        <v>0</v>
      </c>
      <c r="CQ235" s="403">
        <v>0</v>
      </c>
      <c r="CR235" s="403">
        <v>0</v>
      </c>
      <c r="CS235" s="403">
        <v>0</v>
      </c>
      <c r="CT235" s="403">
        <f t="shared" si="70"/>
        <v>5</v>
      </c>
    </row>
    <row r="236" spans="69:98" x14ac:dyDescent="0.35">
      <c r="BQ236" s="388" t="str">
        <v>P4.3</v>
      </c>
      <c r="BR236" s="388" t="str">
        <v>Prosjektbeskrivelse: Innovasjonsprosjekt 4</v>
      </c>
      <c r="BS236" s="388">
        <v>0</v>
      </c>
      <c r="BT236" s="388"/>
      <c r="BU236" s="388"/>
      <c r="BV236" s="388"/>
      <c r="BW236" s="388"/>
      <c r="BX236" s="388"/>
      <c r="BY236" s="388"/>
      <c r="BZ236" s="388"/>
      <c r="CA236" s="388">
        <v>0</v>
      </c>
      <c r="CB236" s="394" t="b">
        <f t="shared" si="71"/>
        <v>1</v>
      </c>
      <c r="CC236" s="394" t="b">
        <f t="shared" si="72"/>
        <v>0</v>
      </c>
      <c r="CD236" s="376" t="b">
        <f t="shared" si="79"/>
        <v>1</v>
      </c>
      <c r="CE236" s="394" t="b">
        <f t="shared" si="76"/>
        <v>0</v>
      </c>
      <c r="CF236" s="394">
        <f t="shared" si="77"/>
        <v>2</v>
      </c>
      <c r="CG236" s="405">
        <f>'Forside og oppsummering'!$E$23</f>
        <v>0</v>
      </c>
      <c r="CH236" s="349" t="s">
        <v>492</v>
      </c>
      <c r="CI236" s="405" t="str">
        <f t="shared" si="73"/>
        <v>Prosjektbeskrivelse: Innovasjonsprosjekt 4</v>
      </c>
      <c r="CJ236" s="405" t="str">
        <f t="shared" si="74"/>
        <v>P4.3</v>
      </c>
      <c r="CK236" s="405">
        <f t="shared" si="75"/>
        <v>0</v>
      </c>
      <c r="CL236" s="403">
        <v>0</v>
      </c>
      <c r="CM236" s="403">
        <v>0</v>
      </c>
      <c r="CN236" s="403">
        <v>0</v>
      </c>
      <c r="CO236" s="403">
        <v>0</v>
      </c>
      <c r="CP236" s="403">
        <v>0</v>
      </c>
      <c r="CQ236" s="403">
        <v>0</v>
      </c>
      <c r="CR236" s="403">
        <v>0</v>
      </c>
      <c r="CS236" s="403">
        <v>0</v>
      </c>
      <c r="CT236" s="403">
        <f t="shared" si="70"/>
        <v>2</v>
      </c>
    </row>
    <row r="237" spans="69:98" x14ac:dyDescent="0.35">
      <c r="BQ237" s="388">
        <v>0</v>
      </c>
      <c r="BR237" s="388" t="str">
        <v>- Fyll inn deltaljer for innovasjonsprosjektet der dette er hensiktsmessig
- Forsøk å skrive kortfattet (Med et detaljnivå som står i rimelig forhold til innovasjonsprosjektets omfang)</v>
      </c>
      <c r="BS237" s="388">
        <v>0</v>
      </c>
      <c r="BT237" s="388"/>
      <c r="BU237" s="388"/>
      <c r="BV237" s="388"/>
      <c r="BW237" s="388"/>
      <c r="BX237" s="388"/>
      <c r="BY237" s="388"/>
      <c r="BZ237" s="388"/>
      <c r="CA237" s="388">
        <v>0</v>
      </c>
      <c r="CB237" s="394" t="b">
        <f t="shared" si="71"/>
        <v>0</v>
      </c>
      <c r="CC237" s="394" t="b">
        <f t="shared" si="72"/>
        <v>1</v>
      </c>
      <c r="CD237" s="376" t="b">
        <f t="shared" si="79"/>
        <v>1</v>
      </c>
      <c r="CE237" s="394" t="b">
        <f t="shared" si="76"/>
        <v>0</v>
      </c>
      <c r="CF237" s="394">
        <f t="shared" si="77"/>
        <v>4</v>
      </c>
      <c r="CG237" s="405">
        <f>'Forside og oppsummering'!$E$23</f>
        <v>0</v>
      </c>
      <c r="CH237" s="349" t="s">
        <v>492</v>
      </c>
      <c r="CI237" s="405" t="str">
        <f t="shared" si="73"/>
        <v>Prosjektbeskrivelse: Innovasjonsprosjekt 4</v>
      </c>
      <c r="CJ237" s="405" t="str">
        <f t="shared" si="74"/>
        <v>- Fyll inn deltaljer for innovasjonsprosjektet der dette er hensiktsmessig
- Forsøk å skrive kortfattet (Med et detaljnivå som står i rimelig forhold til innovasjonsprosjektets omfang)</v>
      </c>
      <c r="CK237" s="405">
        <f t="shared" si="75"/>
        <v>0</v>
      </c>
      <c r="CL237" s="403">
        <v>0</v>
      </c>
      <c r="CM237" s="403">
        <v>0</v>
      </c>
      <c r="CN237" s="403">
        <v>0</v>
      </c>
      <c r="CO237" s="403">
        <v>0</v>
      </c>
      <c r="CP237" s="403">
        <v>0</v>
      </c>
      <c r="CQ237" s="403">
        <v>0</v>
      </c>
      <c r="CR237" s="403">
        <v>0</v>
      </c>
      <c r="CS237" s="403">
        <v>0</v>
      </c>
      <c r="CT237" s="403">
        <f t="shared" si="70"/>
        <v>4</v>
      </c>
    </row>
    <row r="238" spans="69:98" x14ac:dyDescent="0.35">
      <c r="BQ238" s="388">
        <v>0</v>
      </c>
      <c r="BR238" s="388" t="str">
        <v>P4.3a</v>
      </c>
      <c r="BS238" s="388" t="str">
        <v>Kort beskrivelse</v>
      </c>
      <c r="BT238" s="388"/>
      <c r="BU238" s="388"/>
      <c r="BV238" s="388"/>
      <c r="BW238" s="388"/>
      <c r="BX238" s="388"/>
      <c r="BY238" s="388"/>
      <c r="BZ238" s="388"/>
      <c r="CA238" s="388">
        <v>0</v>
      </c>
      <c r="CB238" s="394" t="b">
        <f t="shared" si="71"/>
        <v>0</v>
      </c>
      <c r="CC238" s="394" t="b">
        <f t="shared" si="72"/>
        <v>0</v>
      </c>
      <c r="CD238" s="376" t="b">
        <f t="shared" si="79"/>
        <v>1</v>
      </c>
      <c r="CE238" s="394" t="b">
        <f t="shared" si="76"/>
        <v>0</v>
      </c>
      <c r="CF238" s="394">
        <f t="shared" si="77"/>
        <v>4</v>
      </c>
      <c r="CG238" s="405">
        <f>'Forside og oppsummering'!$E$23</f>
        <v>0</v>
      </c>
      <c r="CH238" s="349" t="s">
        <v>492</v>
      </c>
      <c r="CI238" s="405" t="str">
        <f t="shared" si="73"/>
        <v>Prosjektbeskrivelse: Innovasjonsprosjekt 4</v>
      </c>
      <c r="CJ238" s="405" t="str">
        <f t="shared" si="74"/>
        <v>P4.3a</v>
      </c>
      <c r="CK238" s="405" t="str">
        <f t="shared" si="75"/>
        <v>Kort beskrivelse</v>
      </c>
      <c r="CL238" s="403">
        <v>0</v>
      </c>
      <c r="CM238" s="403">
        <v>0</v>
      </c>
      <c r="CN238" s="403">
        <v>0</v>
      </c>
      <c r="CO238" s="403">
        <v>0</v>
      </c>
      <c r="CP238" s="403">
        <v>0</v>
      </c>
      <c r="CQ238" s="403">
        <v>0</v>
      </c>
      <c r="CR238" s="403">
        <v>0</v>
      </c>
      <c r="CS238" s="403">
        <v>0</v>
      </c>
      <c r="CT238" s="403">
        <f t="shared" si="70"/>
        <v>4</v>
      </c>
    </row>
    <row r="239" spans="69:98" x14ac:dyDescent="0.35">
      <c r="BQ239" s="388">
        <v>0</v>
      </c>
      <c r="BR239" s="388">
        <v>0</v>
      </c>
      <c r="BS239" s="388" t="str">
        <v>Gi en kort beskrivelse av innovasjonsprosjektet, herunder delprosjekter, tiltak og bakgrunn for innovasjonsprosjektet</v>
      </c>
      <c r="BT239" s="388"/>
      <c r="BU239" s="388"/>
      <c r="BV239" s="388"/>
      <c r="BW239" s="388"/>
      <c r="BX239" s="388"/>
      <c r="BY239" s="388"/>
      <c r="BZ239" s="388"/>
      <c r="CA239" s="388">
        <v>0</v>
      </c>
      <c r="CB239" s="394" t="b">
        <f t="shared" si="71"/>
        <v>0</v>
      </c>
      <c r="CC239" s="394" t="b">
        <f t="shared" si="72"/>
        <v>1</v>
      </c>
      <c r="CD239" s="376" t="b">
        <f t="shared" si="79"/>
        <v>1</v>
      </c>
      <c r="CE239" s="394" t="b">
        <f t="shared" si="76"/>
        <v>0</v>
      </c>
      <c r="CF239" s="394">
        <f t="shared" si="77"/>
        <v>4</v>
      </c>
      <c r="CG239" s="405">
        <f>'Forside og oppsummering'!$E$23</f>
        <v>0</v>
      </c>
      <c r="CH239" s="349" t="s">
        <v>492</v>
      </c>
      <c r="CI239" s="405" t="str">
        <f t="shared" si="73"/>
        <v>Prosjektbeskrivelse: Innovasjonsprosjekt 4</v>
      </c>
      <c r="CJ239" s="405">
        <f t="shared" si="74"/>
        <v>0</v>
      </c>
      <c r="CK239" s="405" t="str">
        <f t="shared" si="75"/>
        <v>Gi en kort beskrivelse av innovasjonsprosjektet, herunder delprosjekter, tiltak og bakgrunn for innovasjonsprosjektet</v>
      </c>
      <c r="CL239" s="403">
        <v>0</v>
      </c>
      <c r="CM239" s="403">
        <v>0</v>
      </c>
      <c r="CN239" s="403">
        <v>0</v>
      </c>
      <c r="CO239" s="403">
        <v>0</v>
      </c>
      <c r="CP239" s="403">
        <v>0</v>
      </c>
      <c r="CQ239" s="403">
        <v>0</v>
      </c>
      <c r="CR239" s="403">
        <v>0</v>
      </c>
      <c r="CS239" s="403">
        <v>0</v>
      </c>
      <c r="CT239" s="403">
        <f t="shared" si="70"/>
        <v>4</v>
      </c>
    </row>
    <row r="240" spans="69:98" x14ac:dyDescent="0.35">
      <c r="BQ240" s="388">
        <v>0</v>
      </c>
      <c r="BR240" s="388" t="str">
        <v>P4.3b</v>
      </c>
      <c r="BS240" s="388" t="str">
        <v>Mål for tiltaket på kort og lengre sikt</v>
      </c>
      <c r="BT240" s="388"/>
      <c r="BU240" s="388"/>
      <c r="BV240" s="388"/>
      <c r="BW240" s="388"/>
      <c r="BX240" s="388"/>
      <c r="BY240" s="388"/>
      <c r="BZ240" s="388"/>
      <c r="CA240" s="388">
        <v>0</v>
      </c>
      <c r="CB240" s="394" t="b">
        <f t="shared" si="71"/>
        <v>0</v>
      </c>
      <c r="CC240" s="394" t="b">
        <f t="shared" si="72"/>
        <v>0</v>
      </c>
      <c r="CD240" s="376" t="b">
        <f t="shared" si="79"/>
        <v>1</v>
      </c>
      <c r="CE240" s="394" t="b">
        <f t="shared" si="76"/>
        <v>0</v>
      </c>
      <c r="CF240" s="394">
        <f t="shared" si="77"/>
        <v>4</v>
      </c>
      <c r="CG240" s="405">
        <f>'Forside og oppsummering'!$E$23</f>
        <v>0</v>
      </c>
      <c r="CH240" s="349" t="s">
        <v>492</v>
      </c>
      <c r="CI240" s="405" t="str">
        <f t="shared" si="73"/>
        <v>Prosjektbeskrivelse: Innovasjonsprosjekt 4</v>
      </c>
      <c r="CJ240" s="405" t="str">
        <f t="shared" si="74"/>
        <v>P4.3b</v>
      </c>
      <c r="CK240" s="405" t="str">
        <f t="shared" si="75"/>
        <v>Mål for tiltaket på kort og lengre sikt</v>
      </c>
      <c r="CL240" s="403">
        <v>0</v>
      </c>
      <c r="CM240" s="403">
        <v>0</v>
      </c>
      <c r="CN240" s="403">
        <v>0</v>
      </c>
      <c r="CO240" s="403">
        <v>0</v>
      </c>
      <c r="CP240" s="403">
        <v>0</v>
      </c>
      <c r="CQ240" s="403">
        <v>0</v>
      </c>
      <c r="CR240" s="403">
        <v>0</v>
      </c>
      <c r="CS240" s="403">
        <v>0</v>
      </c>
      <c r="CT240" s="403">
        <f t="shared" si="70"/>
        <v>4</v>
      </c>
    </row>
    <row r="241" spans="68:98" x14ac:dyDescent="0.35">
      <c r="BQ241" s="388">
        <v>0</v>
      </c>
      <c r="BR241" s="388">
        <v>0</v>
      </c>
      <c r="BS241" s="388" t="str">
        <v>Herunder mål for året dere søker om tilskudd og målgruppe for tiltaket</v>
      </c>
      <c r="BT241" s="388"/>
      <c r="BU241" s="388"/>
      <c r="BV241" s="388"/>
      <c r="BW241" s="388"/>
      <c r="BX241" s="388"/>
      <c r="BY241" s="388"/>
      <c r="BZ241" s="388"/>
      <c r="CA241" s="388">
        <v>0</v>
      </c>
      <c r="CB241" s="394" t="b">
        <f t="shared" si="71"/>
        <v>0</v>
      </c>
      <c r="CC241" s="394" t="b">
        <f t="shared" si="72"/>
        <v>1</v>
      </c>
      <c r="CD241" s="376" t="b">
        <f t="shared" si="79"/>
        <v>1</v>
      </c>
      <c r="CE241" s="394" t="b">
        <f t="shared" si="76"/>
        <v>0</v>
      </c>
      <c r="CF241" s="394">
        <f t="shared" si="77"/>
        <v>4</v>
      </c>
      <c r="CG241" s="405">
        <f>'Forside og oppsummering'!$E$23</f>
        <v>0</v>
      </c>
      <c r="CH241" s="349" t="s">
        <v>492</v>
      </c>
      <c r="CI241" s="405" t="str">
        <f t="shared" si="73"/>
        <v>Prosjektbeskrivelse: Innovasjonsprosjekt 4</v>
      </c>
      <c r="CJ241" s="405">
        <f t="shared" si="74"/>
        <v>0</v>
      </c>
      <c r="CK241" s="405" t="str">
        <f t="shared" si="75"/>
        <v>Herunder mål for året dere søker om tilskudd og målgruppe for tiltaket</v>
      </c>
      <c r="CL241" s="403">
        <v>0</v>
      </c>
      <c r="CM241" s="403">
        <v>0</v>
      </c>
      <c r="CN241" s="403">
        <v>0</v>
      </c>
      <c r="CO241" s="403">
        <v>0</v>
      </c>
      <c r="CP241" s="403">
        <v>0</v>
      </c>
      <c r="CQ241" s="403">
        <v>0</v>
      </c>
      <c r="CR241" s="403">
        <v>0</v>
      </c>
      <c r="CS241" s="403">
        <v>0</v>
      </c>
      <c r="CT241" s="403">
        <f t="shared" si="70"/>
        <v>4</v>
      </c>
    </row>
    <row r="242" spans="68:98" x14ac:dyDescent="0.35">
      <c r="BQ242" s="388">
        <v>0</v>
      </c>
      <c r="BR242" s="388" t="str">
        <v>P4.3c</v>
      </c>
      <c r="BS242" s="388" t="str">
        <v>Aktivitets- og fremdriftsplan for året dere søker tilskudd</v>
      </c>
      <c r="BT242" s="388"/>
      <c r="BU242" s="388"/>
      <c r="BV242" s="388"/>
      <c r="BW242" s="388"/>
      <c r="BX242" s="388"/>
      <c r="BY242" s="388"/>
      <c r="BZ242" s="388"/>
      <c r="CA242" s="388">
        <v>0</v>
      </c>
      <c r="CB242" s="394" t="b">
        <f t="shared" si="71"/>
        <v>0</v>
      </c>
      <c r="CC242" s="394" t="b">
        <f t="shared" si="72"/>
        <v>0</v>
      </c>
      <c r="CD242" s="376" t="b">
        <f t="shared" si="79"/>
        <v>1</v>
      </c>
      <c r="CE242" s="394" t="b">
        <f t="shared" si="76"/>
        <v>0</v>
      </c>
      <c r="CF242" s="394">
        <f t="shared" si="77"/>
        <v>4</v>
      </c>
      <c r="CG242" s="405">
        <f>'Forside og oppsummering'!$E$23</f>
        <v>0</v>
      </c>
      <c r="CH242" s="349" t="s">
        <v>492</v>
      </c>
      <c r="CI242" s="405" t="str">
        <f t="shared" si="73"/>
        <v>Prosjektbeskrivelse: Innovasjonsprosjekt 4</v>
      </c>
      <c r="CJ242" s="405" t="str">
        <f t="shared" si="74"/>
        <v>P4.3c</v>
      </c>
      <c r="CK242" s="405" t="str">
        <f t="shared" si="75"/>
        <v>Aktivitets- og fremdriftsplan for året dere søker tilskudd</v>
      </c>
      <c r="CL242" s="403">
        <v>0</v>
      </c>
      <c r="CM242" s="403">
        <v>0</v>
      </c>
      <c r="CN242" s="403">
        <v>0</v>
      </c>
      <c r="CO242" s="403">
        <v>0</v>
      </c>
      <c r="CP242" s="403">
        <v>0</v>
      </c>
      <c r="CQ242" s="403">
        <v>0</v>
      </c>
      <c r="CR242" s="403">
        <v>0</v>
      </c>
      <c r="CS242" s="403">
        <v>0</v>
      </c>
      <c r="CT242" s="403">
        <f t="shared" si="70"/>
        <v>4</v>
      </c>
    </row>
    <row r="243" spans="68:98" x14ac:dyDescent="0.35">
      <c r="BQ243" s="388">
        <v>0</v>
      </c>
      <c r="BR243" s="388">
        <v>0</v>
      </c>
      <c r="BS243" s="388" t="str">
        <v>Sett inn de viktigste aktivitetene for å nå målene for innovasjonsprosjektet og angi gjerne måned for gjennomføring</v>
      </c>
      <c r="BT243" s="388"/>
      <c r="BU243" s="388"/>
      <c r="BV243" s="388"/>
      <c r="BW243" s="388"/>
      <c r="BX243" s="388"/>
      <c r="BY243" s="388"/>
      <c r="BZ243" s="388"/>
      <c r="CA243" s="388">
        <v>0</v>
      </c>
      <c r="CB243" s="394" t="b">
        <f t="shared" si="71"/>
        <v>0</v>
      </c>
      <c r="CC243" s="394" t="b">
        <f t="shared" si="72"/>
        <v>1</v>
      </c>
      <c r="CD243" s="376" t="b">
        <f t="shared" si="79"/>
        <v>1</v>
      </c>
      <c r="CE243" s="394" t="b">
        <f t="shared" si="76"/>
        <v>0</v>
      </c>
      <c r="CF243" s="394">
        <f t="shared" si="77"/>
        <v>4</v>
      </c>
      <c r="CG243" s="405">
        <f>'Forside og oppsummering'!$E$23</f>
        <v>0</v>
      </c>
      <c r="CH243" s="349" t="s">
        <v>492</v>
      </c>
      <c r="CI243" s="405" t="str">
        <f t="shared" si="73"/>
        <v>Prosjektbeskrivelse: Innovasjonsprosjekt 4</v>
      </c>
      <c r="CJ243" s="405">
        <f t="shared" si="74"/>
        <v>0</v>
      </c>
      <c r="CK243" s="405" t="str">
        <f t="shared" si="75"/>
        <v>Sett inn de viktigste aktivitetene for å nå målene for innovasjonsprosjektet og angi gjerne måned for gjennomføring</v>
      </c>
      <c r="CL243" s="403">
        <v>0</v>
      </c>
      <c r="CM243" s="403">
        <v>0</v>
      </c>
      <c r="CN243" s="403">
        <v>0</v>
      </c>
      <c r="CO243" s="403">
        <v>0</v>
      </c>
      <c r="CP243" s="403">
        <v>0</v>
      </c>
      <c r="CQ243" s="403">
        <v>0</v>
      </c>
      <c r="CR243" s="403">
        <v>0</v>
      </c>
      <c r="CS243" s="403">
        <v>0</v>
      </c>
      <c r="CT243" s="403">
        <f t="shared" si="70"/>
        <v>4</v>
      </c>
    </row>
    <row r="244" spans="68:98" x14ac:dyDescent="0.35">
      <c r="BQ244" s="388">
        <v>0</v>
      </c>
      <c r="BR244" s="388" t="str">
        <v>P4.3d</v>
      </c>
      <c r="BS244" s="388" t="str">
        <v>Metoder kunnskap eller erfaring</v>
      </c>
      <c r="BT244" s="388"/>
      <c r="BU244" s="388"/>
      <c r="BV244" s="388"/>
      <c r="BW244" s="388"/>
      <c r="BX244" s="388"/>
      <c r="BY244" s="388"/>
      <c r="BZ244" s="388"/>
      <c r="CA244" s="388">
        <v>0</v>
      </c>
      <c r="CB244" s="394" t="b">
        <f t="shared" si="71"/>
        <v>0</v>
      </c>
      <c r="CC244" s="394" t="b">
        <f t="shared" si="72"/>
        <v>0</v>
      </c>
      <c r="CD244" s="376" t="b">
        <f t="shared" si="79"/>
        <v>1</v>
      </c>
      <c r="CE244" s="394" t="b">
        <f t="shared" si="76"/>
        <v>0</v>
      </c>
      <c r="CF244" s="394">
        <f t="shared" si="77"/>
        <v>4</v>
      </c>
      <c r="CG244" s="405">
        <f>'Forside og oppsummering'!$E$23</f>
        <v>0</v>
      </c>
      <c r="CH244" s="349" t="s">
        <v>492</v>
      </c>
      <c r="CI244" s="405" t="str">
        <f t="shared" si="73"/>
        <v>Prosjektbeskrivelse: Innovasjonsprosjekt 4</v>
      </c>
      <c r="CJ244" s="405" t="str">
        <f t="shared" si="74"/>
        <v>P4.3d</v>
      </c>
      <c r="CK244" s="405" t="str">
        <f t="shared" si="75"/>
        <v>Metoder kunnskap eller erfaring</v>
      </c>
      <c r="CL244" s="403">
        <v>0</v>
      </c>
      <c r="CM244" s="403">
        <v>0</v>
      </c>
      <c r="CN244" s="403">
        <v>0</v>
      </c>
      <c r="CO244" s="403">
        <v>0</v>
      </c>
      <c r="CP244" s="403">
        <v>0</v>
      </c>
      <c r="CQ244" s="403">
        <v>0</v>
      </c>
      <c r="CR244" s="403">
        <v>0</v>
      </c>
      <c r="CS244" s="403">
        <v>0</v>
      </c>
      <c r="CT244" s="403">
        <f t="shared" si="70"/>
        <v>4</v>
      </c>
    </row>
    <row r="245" spans="68:98" x14ac:dyDescent="0.35">
      <c r="BQ245" s="388">
        <v>0</v>
      </c>
      <c r="BR245" s="388">
        <v>0</v>
      </c>
      <c r="BS245" s="388" t="str">
        <v>Beskriv hvilke teorier / faglige metoder dere benytter i innovasjonsprosjektet eller hvilken kunnskap/erfaring dere bygger på. Herunder metoder for brukermedvirkning</v>
      </c>
      <c r="BT245" s="388"/>
      <c r="BU245" s="388"/>
      <c r="BV245" s="388"/>
      <c r="BW245" s="388"/>
      <c r="BX245" s="388"/>
      <c r="BY245" s="388"/>
      <c r="BZ245" s="388"/>
      <c r="CA245" s="388">
        <v>0</v>
      </c>
      <c r="CB245" s="394" t="b">
        <f t="shared" si="71"/>
        <v>0</v>
      </c>
      <c r="CC245" s="394" t="b">
        <f t="shared" si="72"/>
        <v>1</v>
      </c>
      <c r="CD245" s="376" t="b">
        <f t="shared" si="79"/>
        <v>1</v>
      </c>
      <c r="CE245" s="394" t="b">
        <f t="shared" si="76"/>
        <v>0</v>
      </c>
      <c r="CF245" s="394">
        <f t="shared" si="77"/>
        <v>4</v>
      </c>
      <c r="CG245" s="405">
        <f>'Forside og oppsummering'!$E$23</f>
        <v>0</v>
      </c>
      <c r="CH245" s="349" t="s">
        <v>492</v>
      </c>
      <c r="CI245" s="405" t="str">
        <f t="shared" si="73"/>
        <v>Prosjektbeskrivelse: Innovasjonsprosjekt 4</v>
      </c>
      <c r="CJ245" s="405">
        <f t="shared" si="74"/>
        <v>0</v>
      </c>
      <c r="CK245" s="405" t="str">
        <f t="shared" si="75"/>
        <v>Beskriv hvilke teorier / faglige metoder dere benytter i innovasjonsprosjektet eller hvilken kunnskap/erfaring dere bygger på. Herunder metoder for brukermedvirkning</v>
      </c>
      <c r="CL245" s="403">
        <v>0</v>
      </c>
      <c r="CM245" s="403">
        <v>0</v>
      </c>
      <c r="CN245" s="403">
        <v>0</v>
      </c>
      <c r="CO245" s="403">
        <v>0</v>
      </c>
      <c r="CP245" s="403">
        <v>0</v>
      </c>
      <c r="CQ245" s="403">
        <v>0</v>
      </c>
      <c r="CR245" s="403">
        <v>0</v>
      </c>
      <c r="CS245" s="403">
        <v>0</v>
      </c>
      <c r="CT245" s="403">
        <f t="shared" si="70"/>
        <v>4</v>
      </c>
    </row>
    <row r="246" spans="68:98" x14ac:dyDescent="0.35">
      <c r="BQ246" s="388">
        <v>0</v>
      </c>
      <c r="BR246" s="388" t="str">
        <v>P4.3e</v>
      </c>
      <c r="BS246" s="388" t="str">
        <v>Gevinster og effekter</v>
      </c>
      <c r="BT246" s="388"/>
      <c r="BU246" s="388"/>
      <c r="BV246" s="388"/>
      <c r="BW246" s="388"/>
      <c r="BX246" s="388"/>
      <c r="BY246" s="388"/>
      <c r="BZ246" s="388"/>
      <c r="CA246" s="388">
        <v>0</v>
      </c>
      <c r="CB246" s="394" t="b">
        <f t="shared" si="71"/>
        <v>0</v>
      </c>
      <c r="CC246" s="394" t="b">
        <f t="shared" si="72"/>
        <v>0</v>
      </c>
      <c r="CD246" s="376" t="b">
        <f t="shared" si="79"/>
        <v>1</v>
      </c>
      <c r="CE246" s="394" t="b">
        <f t="shared" si="76"/>
        <v>0</v>
      </c>
      <c r="CF246" s="394">
        <f t="shared" si="77"/>
        <v>4</v>
      </c>
      <c r="CG246" s="405">
        <f>'Forside og oppsummering'!$E$23</f>
        <v>0</v>
      </c>
      <c r="CH246" s="349" t="s">
        <v>492</v>
      </c>
      <c r="CI246" s="405" t="str">
        <f t="shared" si="73"/>
        <v>Prosjektbeskrivelse: Innovasjonsprosjekt 4</v>
      </c>
      <c r="CJ246" s="405" t="str">
        <f t="shared" si="74"/>
        <v>P4.3e</v>
      </c>
      <c r="CK246" s="405" t="str">
        <f t="shared" si="75"/>
        <v>Gevinster og effekter</v>
      </c>
      <c r="CL246" s="403">
        <v>0</v>
      </c>
      <c r="CM246" s="403">
        <v>0</v>
      </c>
      <c r="CN246" s="403">
        <v>0</v>
      </c>
      <c r="CO246" s="403">
        <v>0</v>
      </c>
      <c r="CP246" s="403">
        <v>0</v>
      </c>
      <c r="CQ246" s="403">
        <v>0</v>
      </c>
      <c r="CR246" s="403">
        <v>0</v>
      </c>
      <c r="CS246" s="403">
        <v>0</v>
      </c>
      <c r="CT246" s="403">
        <f t="shared" si="70"/>
        <v>4</v>
      </c>
    </row>
    <row r="247" spans="68:98" x14ac:dyDescent="0.35">
      <c r="BQ247" s="388">
        <v>0</v>
      </c>
      <c r="BR247" s="388">
        <v>0</v>
      </c>
      <c r="BS247" s="388" t="str">
        <v>Hvilke konkrete gevinster/effekter forventes tiltaket å gi, hvilken betydning kan det få for omlegging av praksis</v>
      </c>
      <c r="BT247" s="388"/>
      <c r="BU247" s="388"/>
      <c r="BV247" s="388"/>
      <c r="BW247" s="388"/>
      <c r="BX247" s="388"/>
      <c r="BY247" s="388"/>
      <c r="BZ247" s="388"/>
      <c r="CA247" s="388">
        <v>0</v>
      </c>
      <c r="CB247" s="394" t="b">
        <f t="shared" si="71"/>
        <v>0</v>
      </c>
      <c r="CC247" s="394" t="b">
        <f t="shared" si="72"/>
        <v>1</v>
      </c>
      <c r="CD247" s="376" t="b">
        <f t="shared" si="79"/>
        <v>1</v>
      </c>
      <c r="CE247" s="394" t="b">
        <f t="shared" si="76"/>
        <v>0</v>
      </c>
      <c r="CF247" s="394">
        <f t="shared" si="77"/>
        <v>4</v>
      </c>
      <c r="CG247" s="405">
        <f>'Forside og oppsummering'!$E$23</f>
        <v>0</v>
      </c>
      <c r="CH247" s="349" t="s">
        <v>492</v>
      </c>
      <c r="CI247" s="405" t="str">
        <f t="shared" si="73"/>
        <v>Prosjektbeskrivelse: Innovasjonsprosjekt 4</v>
      </c>
      <c r="CJ247" s="405">
        <f t="shared" si="74"/>
        <v>0</v>
      </c>
      <c r="CK247" s="405" t="str">
        <f t="shared" si="75"/>
        <v>Hvilke konkrete gevinster/effekter forventes tiltaket å gi, hvilken betydning kan det få for omlegging av praksis</v>
      </c>
      <c r="CL247" s="403">
        <v>0</v>
      </c>
      <c r="CM247" s="403">
        <v>0</v>
      </c>
      <c r="CN247" s="403">
        <v>0</v>
      </c>
      <c r="CO247" s="403">
        <v>0</v>
      </c>
      <c r="CP247" s="403">
        <v>0</v>
      </c>
      <c r="CQ247" s="403">
        <v>0</v>
      </c>
      <c r="CR247" s="403">
        <v>0</v>
      </c>
      <c r="CS247" s="403">
        <v>0</v>
      </c>
      <c r="CT247" s="403">
        <f t="shared" si="70"/>
        <v>4</v>
      </c>
    </row>
    <row r="248" spans="68:98" x14ac:dyDescent="0.35">
      <c r="BQ248" s="388">
        <v>0</v>
      </c>
      <c r="BR248" s="388" t="str">
        <v>P4.3f</v>
      </c>
      <c r="BS248" s="388" t="str">
        <v>Risikofaktorer</v>
      </c>
      <c r="BT248" s="388"/>
      <c r="BU248" s="388"/>
      <c r="BV248" s="388"/>
      <c r="BW248" s="388"/>
      <c r="BX248" s="388"/>
      <c r="BY248" s="388"/>
      <c r="BZ248" s="388"/>
      <c r="CA248" s="388">
        <v>0</v>
      </c>
      <c r="CB248" s="394" t="b">
        <f t="shared" si="71"/>
        <v>0</v>
      </c>
      <c r="CC248" s="394" t="b">
        <f t="shared" si="72"/>
        <v>0</v>
      </c>
      <c r="CD248" s="376" t="b">
        <f t="shared" si="79"/>
        <v>1</v>
      </c>
      <c r="CE248" s="394" t="b">
        <f t="shared" si="76"/>
        <v>0</v>
      </c>
      <c r="CF248" s="394">
        <f t="shared" si="77"/>
        <v>4</v>
      </c>
      <c r="CG248" s="405">
        <f>'Forside og oppsummering'!$E$23</f>
        <v>0</v>
      </c>
      <c r="CH248" s="349" t="s">
        <v>492</v>
      </c>
      <c r="CI248" s="405" t="str">
        <f t="shared" si="73"/>
        <v>Prosjektbeskrivelse: Innovasjonsprosjekt 4</v>
      </c>
      <c r="CJ248" s="405" t="str">
        <f t="shared" si="74"/>
        <v>P4.3f</v>
      </c>
      <c r="CK248" s="405" t="str">
        <f t="shared" si="75"/>
        <v>Risikofaktorer</v>
      </c>
      <c r="CL248" s="403">
        <v>0</v>
      </c>
      <c r="CM248" s="403">
        <v>0</v>
      </c>
      <c r="CN248" s="403">
        <v>0</v>
      </c>
      <c r="CO248" s="403">
        <v>0</v>
      </c>
      <c r="CP248" s="403">
        <v>0</v>
      </c>
      <c r="CQ248" s="403">
        <v>0</v>
      </c>
      <c r="CR248" s="403">
        <v>0</v>
      </c>
      <c r="CS248" s="403">
        <v>0</v>
      </c>
      <c r="CT248" s="403">
        <f t="shared" si="70"/>
        <v>4</v>
      </c>
    </row>
    <row r="249" spans="68:98" x14ac:dyDescent="0.35">
      <c r="BQ249" s="388">
        <v>0</v>
      </c>
      <c r="BR249" s="388">
        <v>0</v>
      </c>
      <c r="BS249" s="388" t="str">
        <v>Hvilke faktorer gjør det usikkert at dere når målene, selv om dere mottar tilskudd fra Statsforvalteren?</v>
      </c>
      <c r="BT249" s="388"/>
      <c r="BU249" s="388"/>
      <c r="BV249" s="388"/>
      <c r="BW249" s="388"/>
      <c r="BX249" s="388"/>
      <c r="BY249" s="388"/>
      <c r="BZ249" s="388"/>
      <c r="CA249" s="388">
        <v>0</v>
      </c>
      <c r="CB249" s="394" t="b">
        <f t="shared" si="71"/>
        <v>0</v>
      </c>
      <c r="CC249" s="394" t="b">
        <f t="shared" si="72"/>
        <v>1</v>
      </c>
      <c r="CD249" s="376" t="b">
        <f t="shared" si="79"/>
        <v>1</v>
      </c>
      <c r="CE249" s="394" t="b">
        <f t="shared" si="76"/>
        <v>0</v>
      </c>
      <c r="CF249" s="394">
        <f t="shared" si="77"/>
        <v>4</v>
      </c>
      <c r="CG249" s="405">
        <f>'Forside og oppsummering'!$E$23</f>
        <v>0</v>
      </c>
      <c r="CH249" s="349" t="s">
        <v>492</v>
      </c>
      <c r="CI249" s="405" t="str">
        <f t="shared" si="73"/>
        <v>Prosjektbeskrivelse: Innovasjonsprosjekt 4</v>
      </c>
      <c r="CJ249" s="405">
        <f t="shared" si="74"/>
        <v>0</v>
      </c>
      <c r="CK249" s="405" t="str">
        <f t="shared" si="75"/>
        <v>Hvilke faktorer gjør det usikkert at dere når målene, selv om dere mottar tilskudd fra Statsforvalteren?</v>
      </c>
      <c r="CL249" s="403">
        <v>0</v>
      </c>
      <c r="CM249" s="403">
        <v>0</v>
      </c>
      <c r="CN249" s="403">
        <v>0</v>
      </c>
      <c r="CO249" s="403">
        <v>0</v>
      </c>
      <c r="CP249" s="403">
        <v>0</v>
      </c>
      <c r="CQ249" s="403">
        <v>0</v>
      </c>
      <c r="CR249" s="403">
        <v>0</v>
      </c>
      <c r="CS249" s="403">
        <v>0</v>
      </c>
      <c r="CT249" s="403">
        <f t="shared" si="70"/>
        <v>4</v>
      </c>
    </row>
    <row r="250" spans="68:98" x14ac:dyDescent="0.35">
      <c r="BQ250" s="388">
        <v>0</v>
      </c>
      <c r="BR250" s="388" t="str">
        <v>P4.3g</v>
      </c>
      <c r="BS250" s="388" t="str">
        <v>Forankring internt i kommunen</v>
      </c>
      <c r="BT250" s="388"/>
      <c r="BU250" s="388"/>
      <c r="BV250" s="388"/>
      <c r="BW250" s="388"/>
      <c r="BX250" s="388"/>
      <c r="BY250" s="388"/>
      <c r="BZ250" s="388"/>
      <c r="CA250" s="388">
        <v>0</v>
      </c>
      <c r="CB250" s="394" t="b">
        <f t="shared" si="71"/>
        <v>0</v>
      </c>
      <c r="CC250" s="394" t="b">
        <f t="shared" si="72"/>
        <v>0</v>
      </c>
      <c r="CD250" s="376" t="b">
        <f t="shared" ref="CD250:CD273" si="80">$CD$217</f>
        <v>1</v>
      </c>
      <c r="CE250" s="394" t="b">
        <f t="shared" si="76"/>
        <v>0</v>
      </c>
      <c r="CF250" s="394">
        <f t="shared" si="77"/>
        <v>4</v>
      </c>
      <c r="CG250" s="405">
        <f>'Forside og oppsummering'!$E$23</f>
        <v>0</v>
      </c>
      <c r="CH250" s="349" t="s">
        <v>492</v>
      </c>
      <c r="CI250" s="405" t="str">
        <f t="shared" si="73"/>
        <v>Prosjektbeskrivelse: Innovasjonsprosjekt 4</v>
      </c>
      <c r="CJ250" s="405" t="str">
        <f t="shared" si="74"/>
        <v>P4.3g</v>
      </c>
      <c r="CK250" s="405" t="str">
        <f t="shared" si="75"/>
        <v>Forankring internt i kommunen</v>
      </c>
      <c r="CL250" s="403">
        <v>0</v>
      </c>
      <c r="CM250" s="403">
        <v>0</v>
      </c>
      <c r="CN250" s="403">
        <v>0</v>
      </c>
      <c r="CO250" s="403">
        <v>0</v>
      </c>
      <c r="CP250" s="403">
        <v>0</v>
      </c>
      <c r="CQ250" s="403">
        <v>0</v>
      </c>
      <c r="CR250" s="403">
        <v>0</v>
      </c>
      <c r="CS250" s="403">
        <v>0</v>
      </c>
      <c r="CT250" s="403">
        <f t="shared" si="70"/>
        <v>4</v>
      </c>
    </row>
    <row r="251" spans="68:98" x14ac:dyDescent="0.35">
      <c r="BQ251" s="388">
        <v>0</v>
      </c>
      <c r="BR251" s="388">
        <v>0</v>
      </c>
      <c r="BS251" s="388" t="str">
        <v>Beskriv hvordan tiltaket er forankret internt i kommunen, faglig og administrativt i både utviklings og implementeringsfasen</v>
      </c>
      <c r="BT251" s="388"/>
      <c r="BU251" s="388"/>
      <c r="BV251" s="388"/>
      <c r="BW251" s="388"/>
      <c r="BX251" s="388"/>
      <c r="BY251" s="388"/>
      <c r="BZ251" s="388"/>
      <c r="CA251" s="388">
        <v>0</v>
      </c>
      <c r="CB251" s="394" t="b">
        <f t="shared" si="71"/>
        <v>0</v>
      </c>
      <c r="CC251" s="394" t="b">
        <f t="shared" si="72"/>
        <v>1</v>
      </c>
      <c r="CD251" s="376" t="b">
        <f t="shared" si="80"/>
        <v>1</v>
      </c>
      <c r="CE251" s="394" t="b">
        <f t="shared" si="76"/>
        <v>0</v>
      </c>
      <c r="CF251" s="394">
        <f t="shared" si="77"/>
        <v>4</v>
      </c>
      <c r="CG251" s="405">
        <f>'Forside og oppsummering'!$E$23</f>
        <v>0</v>
      </c>
      <c r="CH251" s="349" t="s">
        <v>492</v>
      </c>
      <c r="CI251" s="405" t="str">
        <f t="shared" si="73"/>
        <v>Prosjektbeskrivelse: Innovasjonsprosjekt 4</v>
      </c>
      <c r="CJ251" s="405">
        <f t="shared" si="74"/>
        <v>0</v>
      </c>
      <c r="CK251" s="405" t="str">
        <f t="shared" si="75"/>
        <v>Beskriv hvordan tiltaket er forankret internt i kommunen, faglig og administrativt i både utviklings og implementeringsfasen</v>
      </c>
      <c r="CL251" s="403">
        <v>0</v>
      </c>
      <c r="CM251" s="403">
        <v>0</v>
      </c>
      <c r="CN251" s="403">
        <v>0</v>
      </c>
      <c r="CO251" s="403">
        <v>0</v>
      </c>
      <c r="CP251" s="403">
        <v>0</v>
      </c>
      <c r="CQ251" s="403">
        <v>0</v>
      </c>
      <c r="CR251" s="403">
        <v>0</v>
      </c>
      <c r="CS251" s="403">
        <v>0</v>
      </c>
      <c r="CT251" s="403">
        <f t="shared" si="70"/>
        <v>4</v>
      </c>
    </row>
    <row r="252" spans="68:98" x14ac:dyDescent="0.35">
      <c r="BQ252" s="388">
        <v>0</v>
      </c>
      <c r="BR252" s="388" t="str">
        <v>P4.3h</v>
      </c>
      <c r="BS252" s="388" t="str">
        <v>Kontrolltiltak</v>
      </c>
      <c r="BT252" s="388"/>
      <c r="BU252" s="388"/>
      <c r="BV252" s="388"/>
      <c r="BW252" s="388"/>
      <c r="BX252" s="388"/>
      <c r="BY252" s="388"/>
      <c r="BZ252" s="388"/>
      <c r="CA252" s="388">
        <v>0</v>
      </c>
      <c r="CB252" s="394" t="b">
        <f t="shared" si="71"/>
        <v>0</v>
      </c>
      <c r="CC252" s="394" t="b">
        <f t="shared" si="72"/>
        <v>0</v>
      </c>
      <c r="CD252" s="376" t="b">
        <f t="shared" si="80"/>
        <v>1</v>
      </c>
      <c r="CE252" s="394" t="b">
        <f t="shared" si="76"/>
        <v>0</v>
      </c>
      <c r="CF252" s="394">
        <f t="shared" si="77"/>
        <v>4</v>
      </c>
      <c r="CG252" s="405">
        <f>'Forside og oppsummering'!$E$23</f>
        <v>0</v>
      </c>
      <c r="CH252" s="349" t="s">
        <v>492</v>
      </c>
      <c r="CI252" s="405" t="str">
        <f t="shared" si="73"/>
        <v>Prosjektbeskrivelse: Innovasjonsprosjekt 4</v>
      </c>
      <c r="CJ252" s="405" t="str">
        <f t="shared" si="74"/>
        <v>P4.3h</v>
      </c>
      <c r="CK252" s="405" t="str">
        <f t="shared" si="75"/>
        <v>Kontrolltiltak</v>
      </c>
      <c r="CL252" s="403">
        <v>0</v>
      </c>
      <c r="CM252" s="403">
        <v>0</v>
      </c>
      <c r="CN252" s="403">
        <v>0</v>
      </c>
      <c r="CO252" s="403">
        <v>0</v>
      </c>
      <c r="CP252" s="403">
        <v>0</v>
      </c>
      <c r="CQ252" s="403">
        <v>0</v>
      </c>
      <c r="CR252" s="403">
        <v>0</v>
      </c>
      <c r="CS252" s="403">
        <v>0</v>
      </c>
      <c r="CT252" s="403">
        <f t="shared" si="70"/>
        <v>4</v>
      </c>
    </row>
    <row r="253" spans="68:98" x14ac:dyDescent="0.35">
      <c r="BQ253" s="388">
        <v>0</v>
      </c>
      <c r="BR253" s="388">
        <v>0</v>
      </c>
      <c r="BS253"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253" s="388"/>
      <c r="BU253" s="388"/>
      <c r="BV253" s="388"/>
      <c r="BW253" s="388"/>
      <c r="BX253" s="388"/>
      <c r="BY253" s="388"/>
      <c r="BZ253" s="388"/>
      <c r="CA253" s="388">
        <v>0</v>
      </c>
      <c r="CB253" s="394" t="b">
        <f t="shared" si="71"/>
        <v>0</v>
      </c>
      <c r="CC253" s="394" t="b">
        <f t="shared" si="72"/>
        <v>1</v>
      </c>
      <c r="CD253" s="376" t="b">
        <f t="shared" si="80"/>
        <v>1</v>
      </c>
      <c r="CE253" s="394" t="b">
        <f t="shared" si="76"/>
        <v>0</v>
      </c>
      <c r="CF253" s="394">
        <f t="shared" si="77"/>
        <v>5</v>
      </c>
      <c r="CG253" s="405">
        <f>'Forside og oppsummering'!$E$23</f>
        <v>0</v>
      </c>
      <c r="CH253" s="349" t="s">
        <v>492</v>
      </c>
      <c r="CI253" s="405" t="str">
        <f t="shared" si="73"/>
        <v>Prosjektbeskrivelse: Innovasjonsprosjekt 4</v>
      </c>
      <c r="CJ253" s="405">
        <f t="shared" si="74"/>
        <v>0</v>
      </c>
      <c r="CK253" s="405" t="str">
        <f t="shared" si="75"/>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253" s="403">
        <v>0</v>
      </c>
      <c r="CM253" s="403">
        <v>0</v>
      </c>
      <c r="CN253" s="403">
        <v>0</v>
      </c>
      <c r="CO253" s="403">
        <v>0</v>
      </c>
      <c r="CP253" s="403">
        <v>0</v>
      </c>
      <c r="CQ253" s="403">
        <v>0</v>
      </c>
      <c r="CR253" s="403">
        <v>0</v>
      </c>
      <c r="CS253" s="403">
        <v>0</v>
      </c>
      <c r="CT253" s="403">
        <f t="shared" si="70"/>
        <v>5</v>
      </c>
    </row>
    <row r="254" spans="68:98" x14ac:dyDescent="0.35">
      <c r="BQ254" s="389" t="str">
        <f>'Prosjekt 4'!$C$44</f>
        <v>P4.4</v>
      </c>
      <c r="BR254" s="389" t="str">
        <f>'Prosjekt 4'!$D$44</f>
        <v>Samarbeidspartnere i innovasjonsprosjekt 4</v>
      </c>
      <c r="BS254" s="389"/>
      <c r="BT254" s="389"/>
      <c r="BU254" s="389"/>
      <c r="BV254" s="389"/>
      <c r="BW254" s="389"/>
      <c r="BX254" s="389"/>
      <c r="BY254" s="389"/>
      <c r="BZ254" s="389"/>
      <c r="CA254" s="389"/>
      <c r="CB254" s="394" t="b">
        <f t="shared" si="71"/>
        <v>1</v>
      </c>
      <c r="CC254" s="394" t="b">
        <f t="shared" si="72"/>
        <v>0</v>
      </c>
      <c r="CD254" s="376" t="b">
        <f t="shared" si="80"/>
        <v>1</v>
      </c>
      <c r="CE254" s="394" t="b">
        <f t="shared" si="76"/>
        <v>0</v>
      </c>
      <c r="CF254" s="394">
        <f t="shared" si="77"/>
        <v>2</v>
      </c>
      <c r="CG254" s="405">
        <f>'Forside og oppsummering'!$E$23</f>
        <v>0</v>
      </c>
      <c r="CH254" s="349" t="s">
        <v>492</v>
      </c>
      <c r="CI254" s="405" t="str">
        <f t="shared" si="73"/>
        <v>Samarbeidspartnere i innovasjonsprosjekt 4</v>
      </c>
      <c r="CJ254" s="405" t="str">
        <f t="shared" si="74"/>
        <v>P4.4</v>
      </c>
      <c r="CK254" s="405">
        <f t="shared" si="75"/>
        <v>0</v>
      </c>
      <c r="CL254" s="403">
        <v>0</v>
      </c>
      <c r="CM254" s="403">
        <v>0</v>
      </c>
      <c r="CN254" s="403">
        <v>0</v>
      </c>
      <c r="CO254" s="403">
        <v>0</v>
      </c>
      <c r="CP254" s="403">
        <v>0</v>
      </c>
      <c r="CQ254" s="403">
        <v>0</v>
      </c>
      <c r="CR254" s="403">
        <v>0</v>
      </c>
      <c r="CS254" s="403">
        <v>0</v>
      </c>
      <c r="CT254" s="403">
        <f t="shared" si="70"/>
        <v>2</v>
      </c>
    </row>
    <row r="255" spans="68:98" x14ac:dyDescent="0.35">
      <c r="BQ255" s="389"/>
      <c r="BR255" s="389" t="str">
        <f>_xlfn.CONCAT(BQ254,"a")</f>
        <v>P4.4a</v>
      </c>
      <c r="BS255" s="349" t="s">
        <v>305</v>
      </c>
      <c r="BT255" s="389"/>
      <c r="BU255" s="389"/>
      <c r="BV255" s="389"/>
      <c r="BW255" s="389"/>
      <c r="BX255" s="389"/>
      <c r="BY255" s="389"/>
      <c r="BZ255" s="389"/>
      <c r="CA255" s="389">
        <f>'Prosjekt 4'!$D$46</f>
        <v>0</v>
      </c>
      <c r="CB255" s="394" t="b">
        <f t="shared" si="71"/>
        <v>0</v>
      </c>
      <c r="CC255" s="394" t="b">
        <f t="shared" si="72"/>
        <v>0</v>
      </c>
      <c r="CD255" s="376" t="b">
        <f t="shared" si="80"/>
        <v>1</v>
      </c>
      <c r="CE255" s="394" t="b">
        <f t="shared" si="76"/>
        <v>0</v>
      </c>
      <c r="CF255" s="394">
        <f t="shared" si="77"/>
        <v>4</v>
      </c>
      <c r="CG255" s="405">
        <f>'Forside og oppsummering'!$E$23</f>
        <v>0</v>
      </c>
      <c r="CH255" s="349" t="s">
        <v>492</v>
      </c>
      <c r="CI255" s="405" t="str">
        <f t="shared" si="73"/>
        <v>Samarbeidspartnere i innovasjonsprosjekt 4</v>
      </c>
      <c r="CJ255" s="405" t="str">
        <f t="shared" si="74"/>
        <v>P4.4a</v>
      </c>
      <c r="CK255" s="405" t="str">
        <f t="shared" si="75"/>
        <v>Samarbeidspartnere</v>
      </c>
      <c r="CL255" s="403">
        <v>0</v>
      </c>
      <c r="CM255" s="403">
        <v>0</v>
      </c>
      <c r="CN255" s="403">
        <v>0</v>
      </c>
      <c r="CO255" s="403">
        <v>0</v>
      </c>
      <c r="CP255" s="403">
        <v>0</v>
      </c>
      <c r="CQ255" s="403">
        <v>0</v>
      </c>
      <c r="CR255" s="403">
        <v>0</v>
      </c>
      <c r="CS255" s="403">
        <v>0</v>
      </c>
      <c r="CT255" s="403">
        <f t="shared" si="70"/>
        <v>4</v>
      </c>
    </row>
    <row r="256" spans="68:98" x14ac:dyDescent="0.35">
      <c r="BP256" s="376" t="str">
        <f>'Prosjekt 4'!$D$50</f>
        <v>P4.5  Alle estimerte kostnader for innovasjonsprosjektet (I året det søkes for)</v>
      </c>
      <c r="CB256" s="394" t="b">
        <f t="shared" si="71"/>
        <v>0</v>
      </c>
      <c r="CC256" s="394" t="b">
        <f t="shared" si="72"/>
        <v>1</v>
      </c>
      <c r="CD256" s="376" t="b">
        <f t="shared" si="80"/>
        <v>1</v>
      </c>
      <c r="CE256" s="394" t="b">
        <f t="shared" si="76"/>
        <v>0</v>
      </c>
      <c r="CF256" s="394">
        <f t="shared" si="77"/>
        <v>5</v>
      </c>
      <c r="CG256" s="405">
        <f>'Forside og oppsummering'!$E$23</f>
        <v>0</v>
      </c>
      <c r="CH256" s="349" t="s">
        <v>492</v>
      </c>
      <c r="CI256" s="405" t="str">
        <f t="shared" si="73"/>
        <v>Samarbeidspartnere i innovasjonsprosjekt 4</v>
      </c>
      <c r="CJ256" s="405">
        <f t="shared" si="74"/>
        <v>0</v>
      </c>
      <c r="CK256" s="405">
        <f t="shared" si="75"/>
        <v>0</v>
      </c>
      <c r="CL256" s="403">
        <v>0</v>
      </c>
      <c r="CM256" s="403">
        <v>0</v>
      </c>
      <c r="CN256" s="403">
        <v>0</v>
      </c>
      <c r="CO256" s="403">
        <v>0</v>
      </c>
      <c r="CP256" s="403">
        <v>0</v>
      </c>
      <c r="CQ256" s="403">
        <v>0</v>
      </c>
      <c r="CR256" s="403">
        <v>0</v>
      </c>
      <c r="CS256" s="403">
        <v>0</v>
      </c>
      <c r="CT256" s="403">
        <f t="shared" si="70"/>
        <v>5</v>
      </c>
    </row>
    <row r="257" spans="68:98" x14ac:dyDescent="0.35">
      <c r="BP257" s="376">
        <f>FIND(" ",BP256)</f>
        <v>5</v>
      </c>
      <c r="BQ257" s="390" t="str">
        <f>LEFT(BP256,BP257)</f>
        <v xml:space="preserve">P4.5 </v>
      </c>
      <c r="BR257" s="390" t="str">
        <f>RIGHT(BP256,LEN(BP256)-BP257-1)</f>
        <v>Alle estimerte kostnader for innovasjonsprosjektet (I året det søkes for)</v>
      </c>
      <c r="BS257" s="390"/>
      <c r="BT257" s="390"/>
      <c r="BU257" s="390"/>
      <c r="BV257" s="390"/>
      <c r="BW257" s="390"/>
      <c r="BX257" s="390"/>
      <c r="BY257" s="390"/>
      <c r="BZ257" s="390"/>
      <c r="CA257" s="390"/>
      <c r="CB257" s="394" t="b">
        <f t="shared" si="71"/>
        <v>1</v>
      </c>
      <c r="CC257" s="394" t="b">
        <f t="shared" si="72"/>
        <v>0</v>
      </c>
      <c r="CD257" s="376" t="b">
        <f t="shared" si="80"/>
        <v>1</v>
      </c>
      <c r="CE257" s="394" t="b">
        <f t="shared" si="76"/>
        <v>0</v>
      </c>
      <c r="CF257" s="394">
        <f t="shared" si="77"/>
        <v>2</v>
      </c>
      <c r="CG257" s="405">
        <f>'Forside og oppsummering'!$E$23</f>
        <v>0</v>
      </c>
      <c r="CH257" s="349" t="s">
        <v>492</v>
      </c>
      <c r="CI257" s="405" t="str">
        <f t="shared" si="73"/>
        <v>Alle estimerte kostnader for innovasjonsprosjektet (I året det søkes for)</v>
      </c>
      <c r="CJ257" s="405" t="str">
        <f t="shared" si="74"/>
        <v xml:space="preserve">P4.5 </v>
      </c>
      <c r="CK257" s="405">
        <f t="shared" si="75"/>
        <v>0</v>
      </c>
      <c r="CL257" s="403">
        <v>0</v>
      </c>
      <c r="CM257" s="403">
        <v>0</v>
      </c>
      <c r="CN257" s="403">
        <v>0</v>
      </c>
      <c r="CO257" s="403">
        <v>0</v>
      </c>
      <c r="CP257" s="403">
        <v>0</v>
      </c>
      <c r="CQ257" s="403">
        <v>0</v>
      </c>
      <c r="CR257" s="403">
        <v>0</v>
      </c>
      <c r="CS257" s="403">
        <v>0</v>
      </c>
      <c r="CT257" s="403">
        <f t="shared" si="70"/>
        <v>2</v>
      </c>
    </row>
    <row r="258" spans="68:98" x14ac:dyDescent="0.35">
      <c r="BQ258" s="390" cm="1">
        <f t="array" ref="BQ258:BS265">'Prosjekt 4'!$C$52:$E$59</f>
        <v>0</v>
      </c>
      <c r="BR258" s="390" t="str">
        <v>P4.5a</v>
      </c>
      <c r="BS258" s="390" t="str">
        <v>Lønnsutgifter med sosiale utgifter</v>
      </c>
      <c r="BT258" s="390"/>
      <c r="BU258" s="390"/>
      <c r="BV258" s="390"/>
      <c r="BW258" s="390"/>
      <c r="BX258" s="390"/>
      <c r="BY258" s="390"/>
      <c r="BZ258" s="390"/>
      <c r="CA258" s="390" cm="1">
        <f t="array" ref="CA258:CA270">'Prosjekt 4'!$F$52:$F$64</f>
        <v>0</v>
      </c>
      <c r="CB258" s="394" t="b">
        <f t="shared" si="71"/>
        <v>0</v>
      </c>
      <c r="CC258" s="394" t="b">
        <f t="shared" si="72"/>
        <v>0</v>
      </c>
      <c r="CD258" s="376" t="b">
        <f t="shared" si="80"/>
        <v>1</v>
      </c>
      <c r="CE258" s="394" t="b">
        <f t="shared" si="76"/>
        <v>0</v>
      </c>
      <c r="CF258" s="394">
        <f t="shared" si="77"/>
        <v>4</v>
      </c>
      <c r="CG258" s="405">
        <f>'Forside og oppsummering'!$E$23</f>
        <v>0</v>
      </c>
      <c r="CH258" s="349" t="s">
        <v>492</v>
      </c>
      <c r="CI258" s="405" t="str">
        <f t="shared" si="73"/>
        <v>Alle estimerte kostnader for innovasjonsprosjektet (I året det søkes for)</v>
      </c>
      <c r="CJ258" s="405" t="str">
        <f t="shared" si="74"/>
        <v>P4.5a</v>
      </c>
      <c r="CK258" s="405" t="str">
        <f t="shared" si="75"/>
        <v>Lønnsutgifter med sosiale utgifter</v>
      </c>
      <c r="CL258" s="403">
        <v>0</v>
      </c>
      <c r="CM258" s="403">
        <v>0</v>
      </c>
      <c r="CN258" s="403">
        <v>0</v>
      </c>
      <c r="CO258" s="403">
        <v>0</v>
      </c>
      <c r="CP258" s="403">
        <v>0</v>
      </c>
      <c r="CQ258" s="403">
        <v>0</v>
      </c>
      <c r="CR258" s="403">
        <v>0</v>
      </c>
      <c r="CS258" s="403">
        <v>0</v>
      </c>
      <c r="CT258" s="403">
        <f t="shared" si="70"/>
        <v>4</v>
      </c>
    </row>
    <row r="259" spans="68:98" x14ac:dyDescent="0.35">
      <c r="BQ259" s="390">
        <v>0</v>
      </c>
      <c r="BR259" s="390" t="str">
        <v>P4.5b</v>
      </c>
      <c r="BS259" s="390" t="str">
        <v>Reiseutgifter, arrangement, møter, konferanser</v>
      </c>
      <c r="BT259" s="390"/>
      <c r="BU259" s="390"/>
      <c r="BV259" s="390"/>
      <c r="BW259" s="390"/>
      <c r="BX259" s="390"/>
      <c r="BY259" s="390"/>
      <c r="BZ259" s="390"/>
      <c r="CA259" s="390">
        <v>0</v>
      </c>
      <c r="CB259" s="394" t="b">
        <f t="shared" si="71"/>
        <v>0</v>
      </c>
      <c r="CC259" s="394" t="b">
        <f t="shared" si="72"/>
        <v>0</v>
      </c>
      <c r="CD259" s="376" t="b">
        <f t="shared" si="80"/>
        <v>1</v>
      </c>
      <c r="CE259" s="394" t="b">
        <f t="shared" si="76"/>
        <v>0</v>
      </c>
      <c r="CF259" s="394">
        <f t="shared" si="77"/>
        <v>4</v>
      </c>
      <c r="CG259" s="405">
        <f>'Forside og oppsummering'!$E$23</f>
        <v>0</v>
      </c>
      <c r="CH259" s="349" t="s">
        <v>492</v>
      </c>
      <c r="CI259" s="405" t="str">
        <f t="shared" si="73"/>
        <v>Alle estimerte kostnader for innovasjonsprosjektet (I året det søkes for)</v>
      </c>
      <c r="CJ259" s="405" t="str">
        <f t="shared" si="74"/>
        <v>P4.5b</v>
      </c>
      <c r="CK259" s="405" t="str">
        <f t="shared" si="75"/>
        <v>Reiseutgifter, arrangement, møter, konferanser</v>
      </c>
      <c r="CL259" s="403">
        <v>0</v>
      </c>
      <c r="CM259" s="403">
        <v>0</v>
      </c>
      <c r="CN259" s="403">
        <v>0</v>
      </c>
      <c r="CO259" s="403">
        <v>0</v>
      </c>
      <c r="CP259" s="403">
        <v>0</v>
      </c>
      <c r="CQ259" s="403">
        <v>0</v>
      </c>
      <c r="CR259" s="403">
        <v>0</v>
      </c>
      <c r="CS259" s="403">
        <v>0</v>
      </c>
      <c r="CT259" s="403">
        <f t="shared" si="70"/>
        <v>4</v>
      </c>
    </row>
    <row r="260" spans="68:98" x14ac:dyDescent="0.35">
      <c r="BQ260" s="390">
        <v>0</v>
      </c>
      <c r="BR260" s="390" t="str">
        <v>P4.5c</v>
      </c>
      <c r="BS260" s="390" t="str">
        <v>Konsulenttjenester</v>
      </c>
      <c r="BT260" s="390"/>
      <c r="BU260" s="390"/>
      <c r="BV260" s="390"/>
      <c r="BW260" s="390"/>
      <c r="BX260" s="390"/>
      <c r="BY260" s="390"/>
      <c r="BZ260" s="390"/>
      <c r="CA260" s="390">
        <v>0</v>
      </c>
      <c r="CB260" s="394" t="b">
        <f t="shared" si="71"/>
        <v>0</v>
      </c>
      <c r="CC260" s="394" t="b">
        <f t="shared" si="72"/>
        <v>0</v>
      </c>
      <c r="CD260" s="376" t="b">
        <f t="shared" si="80"/>
        <v>1</v>
      </c>
      <c r="CE260" s="394" t="b">
        <f t="shared" si="76"/>
        <v>0</v>
      </c>
      <c r="CF260" s="394">
        <f t="shared" si="77"/>
        <v>4</v>
      </c>
      <c r="CG260" s="405">
        <f>'Forside og oppsummering'!$E$23</f>
        <v>0</v>
      </c>
      <c r="CH260" s="349" t="s">
        <v>492</v>
      </c>
      <c r="CI260" s="405" t="str">
        <f t="shared" si="73"/>
        <v>Alle estimerte kostnader for innovasjonsprosjektet (I året det søkes for)</v>
      </c>
      <c r="CJ260" s="405" t="str">
        <f t="shared" si="74"/>
        <v>P4.5c</v>
      </c>
      <c r="CK260" s="405" t="str">
        <f t="shared" si="75"/>
        <v>Konsulenttjenester</v>
      </c>
      <c r="CL260" s="403">
        <v>0</v>
      </c>
      <c r="CM260" s="403">
        <v>0</v>
      </c>
      <c r="CN260" s="403">
        <v>0</v>
      </c>
      <c r="CO260" s="403">
        <v>0</v>
      </c>
      <c r="CP260" s="403">
        <v>0</v>
      </c>
      <c r="CQ260" s="403">
        <v>0</v>
      </c>
      <c r="CR260" s="403">
        <v>0</v>
      </c>
      <c r="CS260" s="403">
        <v>0</v>
      </c>
      <c r="CT260" s="403">
        <f t="shared" si="70"/>
        <v>4</v>
      </c>
    </row>
    <row r="261" spans="68:98" x14ac:dyDescent="0.35">
      <c r="BQ261" s="390">
        <v>0</v>
      </c>
      <c r="BR261" s="390" t="str">
        <v>P4.5d</v>
      </c>
      <c r="BS261" s="390" t="str">
        <v>Trykking, publikasjoner, kunngjøringer, utsending og distribusjonskostnader</v>
      </c>
      <c r="BT261" s="390"/>
      <c r="BU261" s="390"/>
      <c r="BV261" s="390"/>
      <c r="BW261" s="390"/>
      <c r="BX261" s="390"/>
      <c r="BY261" s="390"/>
      <c r="BZ261" s="390"/>
      <c r="CA261" s="390">
        <v>0</v>
      </c>
      <c r="CB261" s="394" t="b">
        <f t="shared" si="71"/>
        <v>0</v>
      </c>
      <c r="CC261" s="394" t="b">
        <f t="shared" si="72"/>
        <v>0</v>
      </c>
      <c r="CD261" s="376" t="b">
        <f t="shared" si="80"/>
        <v>1</v>
      </c>
      <c r="CE261" s="394" t="b">
        <f t="shared" si="76"/>
        <v>0</v>
      </c>
      <c r="CF261" s="394">
        <f t="shared" si="77"/>
        <v>4</v>
      </c>
      <c r="CG261" s="405">
        <f>'Forside og oppsummering'!$E$23</f>
        <v>0</v>
      </c>
      <c r="CH261" s="349" t="s">
        <v>492</v>
      </c>
      <c r="CI261" s="405" t="str">
        <f t="shared" si="73"/>
        <v>Alle estimerte kostnader for innovasjonsprosjektet (I året det søkes for)</v>
      </c>
      <c r="CJ261" s="405" t="str">
        <f t="shared" si="74"/>
        <v>P4.5d</v>
      </c>
      <c r="CK261" s="405" t="str">
        <f t="shared" si="75"/>
        <v>Trykking, publikasjoner, kunngjøringer, utsending og distribusjonskostnader</v>
      </c>
      <c r="CL261" s="403">
        <v>0</v>
      </c>
      <c r="CM261" s="403">
        <v>0</v>
      </c>
      <c r="CN261" s="403">
        <v>0</v>
      </c>
      <c r="CO261" s="403">
        <v>0</v>
      </c>
      <c r="CP261" s="403">
        <v>0</v>
      </c>
      <c r="CQ261" s="403">
        <v>0</v>
      </c>
      <c r="CR261" s="403">
        <v>0</v>
      </c>
      <c r="CS261" s="403">
        <v>0</v>
      </c>
      <c r="CT261" s="403">
        <f t="shared" ref="CT261:CT324" si="81">CF261</f>
        <v>4</v>
      </c>
    </row>
    <row r="262" spans="68:98" x14ac:dyDescent="0.35">
      <c r="BQ262" s="390">
        <v>0</v>
      </c>
      <c r="BR262" s="390" t="str">
        <v>P4.5e</v>
      </c>
      <c r="BS262" s="390" t="str">
        <v>Investeringer/ inventar/ utstyr.
Kontroller i kunngjøringen om det gis tilskudd til dette</v>
      </c>
      <c r="BT262" s="390"/>
      <c r="BU262" s="390"/>
      <c r="BV262" s="390"/>
      <c r="BW262" s="390"/>
      <c r="BX262" s="390"/>
      <c r="BY262" s="390"/>
      <c r="BZ262" s="390"/>
      <c r="CA262" s="390">
        <v>0</v>
      </c>
      <c r="CB262" s="394" t="b">
        <f t="shared" si="71"/>
        <v>0</v>
      </c>
      <c r="CC262" s="394" t="b">
        <f t="shared" si="72"/>
        <v>0</v>
      </c>
      <c r="CD262" s="376" t="b">
        <f t="shared" si="80"/>
        <v>1</v>
      </c>
      <c r="CE262" s="394" t="b">
        <f t="shared" si="76"/>
        <v>0</v>
      </c>
      <c r="CF262" s="394">
        <f t="shared" si="77"/>
        <v>4</v>
      </c>
      <c r="CG262" s="405">
        <f>'Forside og oppsummering'!$E$23</f>
        <v>0</v>
      </c>
      <c r="CH262" s="349" t="s">
        <v>492</v>
      </c>
      <c r="CI262" s="405" t="str">
        <f t="shared" si="73"/>
        <v>Alle estimerte kostnader for innovasjonsprosjektet (I året det søkes for)</v>
      </c>
      <c r="CJ262" s="405" t="str">
        <f t="shared" si="74"/>
        <v>P4.5e</v>
      </c>
      <c r="CK262" s="405" t="str">
        <f t="shared" si="75"/>
        <v>Investeringer/ inventar/ utstyr.
Kontroller i kunngjøringen om det gis tilskudd til dette</v>
      </c>
      <c r="CL262" s="403">
        <v>0</v>
      </c>
      <c r="CM262" s="403">
        <v>0</v>
      </c>
      <c r="CN262" s="403">
        <v>0</v>
      </c>
      <c r="CO262" s="403">
        <v>0</v>
      </c>
      <c r="CP262" s="403">
        <v>0</v>
      </c>
      <c r="CQ262" s="403">
        <v>0</v>
      </c>
      <c r="CR262" s="403">
        <v>0</v>
      </c>
      <c r="CS262" s="403">
        <v>0</v>
      </c>
      <c r="CT262" s="403">
        <f t="shared" si="81"/>
        <v>4</v>
      </c>
    </row>
    <row r="263" spans="68:98" x14ac:dyDescent="0.35">
      <c r="BQ263" s="390">
        <v>0</v>
      </c>
      <c r="BR263" s="390" t="str">
        <v>P4.5f</v>
      </c>
      <c r="BS263" s="390" t="str">
        <v>Driftsutgifter, forbruksmateriell og kontortjenester
inkludert lokaler og energi</v>
      </c>
      <c r="BT263" s="390"/>
      <c r="BU263" s="390"/>
      <c r="BV263" s="390"/>
      <c r="BW263" s="390"/>
      <c r="BX263" s="390"/>
      <c r="BY263" s="390"/>
      <c r="BZ263" s="390"/>
      <c r="CA263" s="390">
        <v>0</v>
      </c>
      <c r="CB263" s="394" t="b">
        <f t="shared" si="71"/>
        <v>0</v>
      </c>
      <c r="CC263" s="394" t="b">
        <f t="shared" si="72"/>
        <v>0</v>
      </c>
      <c r="CD263" s="376" t="b">
        <f t="shared" si="80"/>
        <v>1</v>
      </c>
      <c r="CE263" s="394" t="b">
        <f t="shared" si="76"/>
        <v>0</v>
      </c>
      <c r="CF263" s="394">
        <f t="shared" si="77"/>
        <v>4</v>
      </c>
      <c r="CG263" s="405">
        <f>'Forside og oppsummering'!$E$23</f>
        <v>0</v>
      </c>
      <c r="CH263" s="349" t="s">
        <v>492</v>
      </c>
      <c r="CI263" s="405" t="str">
        <f t="shared" si="73"/>
        <v>Alle estimerte kostnader for innovasjonsprosjektet (I året det søkes for)</v>
      </c>
      <c r="CJ263" s="405" t="str">
        <f t="shared" si="74"/>
        <v>P4.5f</v>
      </c>
      <c r="CK263" s="405" t="str">
        <f t="shared" si="75"/>
        <v>Driftsutgifter, forbruksmateriell og kontortjenester
inkludert lokaler og energi</v>
      </c>
      <c r="CL263" s="403">
        <v>0</v>
      </c>
      <c r="CM263" s="403">
        <v>0</v>
      </c>
      <c r="CN263" s="403">
        <v>0</v>
      </c>
      <c r="CO263" s="403">
        <v>0</v>
      </c>
      <c r="CP263" s="403">
        <v>0</v>
      </c>
      <c r="CQ263" s="403">
        <v>0</v>
      </c>
      <c r="CR263" s="403">
        <v>0</v>
      </c>
      <c r="CS263" s="403">
        <v>0</v>
      </c>
      <c r="CT263" s="403">
        <f t="shared" si="81"/>
        <v>4</v>
      </c>
    </row>
    <row r="264" spans="68:98" x14ac:dyDescent="0.35">
      <c r="BQ264" s="390">
        <v>0</v>
      </c>
      <c r="BR264" s="390" t="str">
        <v>Andre utgifter (Spesifiser i rader nedenfor)</v>
      </c>
      <c r="BS264" s="390">
        <v>0</v>
      </c>
      <c r="BT264" s="390"/>
      <c r="BU264" s="390"/>
      <c r="BV264" s="390"/>
      <c r="BW264" s="390"/>
      <c r="BX264" s="390"/>
      <c r="BY264" s="390"/>
      <c r="BZ264" s="390"/>
      <c r="CA264" s="390">
        <v>0</v>
      </c>
      <c r="CB264" s="394" t="b">
        <f t="shared" si="71"/>
        <v>0</v>
      </c>
      <c r="CC264" s="394" t="b">
        <f t="shared" si="72"/>
        <v>1</v>
      </c>
      <c r="CD264" s="376" t="b">
        <f t="shared" si="80"/>
        <v>1</v>
      </c>
      <c r="CE264" s="394" t="b">
        <f t="shared" si="76"/>
        <v>0</v>
      </c>
      <c r="CF264" s="394">
        <f t="shared" si="77"/>
        <v>4</v>
      </c>
      <c r="CG264" s="405">
        <f>'Forside og oppsummering'!$E$23</f>
        <v>0</v>
      </c>
      <c r="CH264" s="349" t="s">
        <v>492</v>
      </c>
      <c r="CI264" s="405" t="str">
        <f t="shared" si="73"/>
        <v>Alle estimerte kostnader for innovasjonsprosjektet (I året det søkes for)</v>
      </c>
      <c r="CJ264" s="405" t="str">
        <f t="shared" si="74"/>
        <v>Andre utgifter (Spesifiser i rader nedenfor)</v>
      </c>
      <c r="CK264" s="405">
        <f t="shared" si="75"/>
        <v>0</v>
      </c>
      <c r="CL264" s="403">
        <v>0</v>
      </c>
      <c r="CM264" s="403">
        <v>0</v>
      </c>
      <c r="CN264" s="403">
        <v>0</v>
      </c>
      <c r="CO264" s="403">
        <v>0</v>
      </c>
      <c r="CP264" s="403">
        <v>0</v>
      </c>
      <c r="CQ264" s="403">
        <v>0</v>
      </c>
      <c r="CR264" s="403">
        <v>0</v>
      </c>
      <c r="CS264" s="403">
        <v>0</v>
      </c>
      <c r="CT264" s="403">
        <f t="shared" si="81"/>
        <v>4</v>
      </c>
    </row>
    <row r="265" spans="68:98" x14ac:dyDescent="0.35">
      <c r="BQ265" s="390">
        <v>0</v>
      </c>
      <c r="BR265" s="390">
        <v>0</v>
      </c>
      <c r="BS265" s="390" t="str">
        <v>Kostnadsbetegnelse:</v>
      </c>
      <c r="BT265" s="390"/>
      <c r="BU265" s="390"/>
      <c r="BV265" s="390"/>
      <c r="BW265" s="390"/>
      <c r="BX265" s="390"/>
      <c r="BY265" s="390"/>
      <c r="BZ265" s="390"/>
      <c r="CA265" s="390" t="str">
        <v>Beløp:</v>
      </c>
      <c r="CB265" s="394" t="b">
        <f t="shared" si="71"/>
        <v>0</v>
      </c>
      <c r="CC265" s="394" t="b">
        <f t="shared" si="72"/>
        <v>1</v>
      </c>
      <c r="CD265" s="376" t="b">
        <f t="shared" si="80"/>
        <v>1</v>
      </c>
      <c r="CE265" s="394" t="b">
        <f t="shared" si="76"/>
        <v>0</v>
      </c>
      <c r="CF265" s="394">
        <f t="shared" si="77"/>
        <v>4</v>
      </c>
      <c r="CG265" s="405">
        <f>'Forside og oppsummering'!$E$23</f>
        <v>0</v>
      </c>
      <c r="CH265" s="349" t="s">
        <v>492</v>
      </c>
      <c r="CI265" s="405" t="str">
        <f t="shared" si="73"/>
        <v>Alle estimerte kostnader for innovasjonsprosjektet (I året det søkes for)</v>
      </c>
      <c r="CJ265" s="405">
        <f t="shared" si="74"/>
        <v>0</v>
      </c>
      <c r="CK265" s="405" t="str">
        <f t="shared" si="75"/>
        <v>Kostnadsbetegnelse:</v>
      </c>
      <c r="CL265" s="403">
        <v>0</v>
      </c>
      <c r="CM265" s="403">
        <v>0</v>
      </c>
      <c r="CN265" s="403">
        <v>0</v>
      </c>
      <c r="CO265" s="403">
        <v>0</v>
      </c>
      <c r="CP265" s="403">
        <v>0</v>
      </c>
      <c r="CQ265" s="403">
        <v>0</v>
      </c>
      <c r="CR265" s="403">
        <v>0</v>
      </c>
      <c r="CS265" s="403" t="str">
        <v>Beløp:</v>
      </c>
      <c r="CT265" s="403">
        <f t="shared" si="81"/>
        <v>4</v>
      </c>
    </row>
    <row r="266" spans="68:98" x14ac:dyDescent="0.35">
      <c r="BQ266" s="390" cm="1">
        <f t="array" ref="BQ266:BR270">'Prosjekt 4'!$C$60:$D$64</f>
        <v>0</v>
      </c>
      <c r="BR266" s="390" t="str">
        <v>P4.5g</v>
      </c>
      <c r="BS266" s="390" t="str">
        <f>IF('Prosjekt 4'!$E$60=0,"",'Prosjekt 4'!$E$60)</f>
        <v/>
      </c>
      <c r="BT266" s="390"/>
      <c r="BU266" s="390"/>
      <c r="BV266" s="390"/>
      <c r="BW266" s="390"/>
      <c r="BX266" s="390"/>
      <c r="BY266" s="390"/>
      <c r="BZ266" s="390"/>
      <c r="CA266" s="390">
        <v>0</v>
      </c>
      <c r="CB266" s="394" t="b">
        <f t="shared" ref="CB266:CB329" si="82">BQ266&gt;""</f>
        <v>0</v>
      </c>
      <c r="CC266" s="394" t="b">
        <f t="shared" ref="CC266:CC329" si="83">AND(BQ266=0,OR(BR266=0,BS266=0))</f>
        <v>0</v>
      </c>
      <c r="CD266" s="376" t="b">
        <f t="shared" si="80"/>
        <v>1</v>
      </c>
      <c r="CE266" s="394" t="b">
        <f t="shared" si="76"/>
        <v>0</v>
      </c>
      <c r="CF266" s="394">
        <f t="shared" si="77"/>
        <v>4</v>
      </c>
      <c r="CG266" s="405">
        <f>'Forside og oppsummering'!$E$23</f>
        <v>0</v>
      </c>
      <c r="CH266" s="349" t="s">
        <v>492</v>
      </c>
      <c r="CI266" s="405" t="str">
        <f t="shared" ref="CI266:CI329" si="84">IF(CF266=1,"",IF(CF266=2,BR266,CI265))</f>
        <v>Alle estimerte kostnader for innovasjonsprosjektet (I året det søkes for)</v>
      </c>
      <c r="CJ266" s="405" t="str">
        <f t="shared" ref="CJ266:CJ329" si="85">IF(CF266&lt;3,BQ266,IF(AND(BR266=0,CE266),_xlfn.CONCAT(LEFT(BR265,LEN(BR265)-1),CHAR(CODE(RIGHT(BR265,1))+1)),BR266))</f>
        <v>P4.5g</v>
      </c>
      <c r="CK266" s="405" t="str">
        <f t="shared" ref="CK266:CK329" si="86">BS266</f>
        <v/>
      </c>
      <c r="CL266" s="403">
        <v>0</v>
      </c>
      <c r="CM266" s="403">
        <v>0</v>
      </c>
      <c r="CN266" s="403">
        <v>0</v>
      </c>
      <c r="CO266" s="403">
        <v>0</v>
      </c>
      <c r="CP266" s="403">
        <v>0</v>
      </c>
      <c r="CQ266" s="403">
        <v>0</v>
      </c>
      <c r="CR266" s="403">
        <v>0</v>
      </c>
      <c r="CS266" s="403">
        <v>0</v>
      </c>
      <c r="CT266" s="403">
        <f t="shared" si="81"/>
        <v>4</v>
      </c>
    </row>
    <row r="267" spans="68:98" x14ac:dyDescent="0.35">
      <c r="BQ267" s="390">
        <v>0</v>
      </c>
      <c r="BR267" s="390" t="str">
        <v>P4.5h</v>
      </c>
      <c r="BS267" s="390" t="str">
        <f>IF('Prosjekt 4'!$E$61=0,"",'Prosjekt 4'!$E$61)</f>
        <v/>
      </c>
      <c r="BT267" s="390"/>
      <c r="BU267" s="390"/>
      <c r="BV267" s="390"/>
      <c r="BW267" s="390"/>
      <c r="BX267" s="390"/>
      <c r="BY267" s="390"/>
      <c r="BZ267" s="390"/>
      <c r="CA267" s="390">
        <v>0</v>
      </c>
      <c r="CB267" s="394" t="b">
        <f t="shared" si="82"/>
        <v>0</v>
      </c>
      <c r="CC267" s="394" t="b">
        <f t="shared" si="83"/>
        <v>0</v>
      </c>
      <c r="CD267" s="376" t="b">
        <f t="shared" si="80"/>
        <v>1</v>
      </c>
      <c r="CE267" s="394" t="b">
        <f t="shared" si="76"/>
        <v>0</v>
      </c>
      <c r="CF267" s="394">
        <f t="shared" si="77"/>
        <v>4</v>
      </c>
      <c r="CG267" s="405">
        <f>'Forside og oppsummering'!$E$23</f>
        <v>0</v>
      </c>
      <c r="CH267" s="349" t="s">
        <v>492</v>
      </c>
      <c r="CI267" s="405" t="str">
        <f t="shared" si="84"/>
        <v>Alle estimerte kostnader for innovasjonsprosjektet (I året det søkes for)</v>
      </c>
      <c r="CJ267" s="405" t="str">
        <f t="shared" si="85"/>
        <v>P4.5h</v>
      </c>
      <c r="CK267" s="405" t="str">
        <f t="shared" si="86"/>
        <v/>
      </c>
      <c r="CL267" s="403">
        <v>0</v>
      </c>
      <c r="CM267" s="403">
        <v>0</v>
      </c>
      <c r="CN267" s="403">
        <v>0</v>
      </c>
      <c r="CO267" s="403">
        <v>0</v>
      </c>
      <c r="CP267" s="403">
        <v>0</v>
      </c>
      <c r="CQ267" s="403">
        <v>0</v>
      </c>
      <c r="CR267" s="403">
        <v>0</v>
      </c>
      <c r="CS267" s="403">
        <v>0</v>
      </c>
      <c r="CT267" s="403">
        <f t="shared" si="81"/>
        <v>4</v>
      </c>
    </row>
    <row r="268" spans="68:98" x14ac:dyDescent="0.35">
      <c r="BQ268" s="390">
        <v>0</v>
      </c>
      <c r="BR268" s="390" t="str">
        <v>P4.5i</v>
      </c>
      <c r="BS268" s="390" t="str">
        <f>IF('Prosjekt 4'!$E$62=0,"",'Prosjekt 4'!$E$62)</f>
        <v/>
      </c>
      <c r="BT268" s="390"/>
      <c r="BU268" s="390"/>
      <c r="BV268" s="390"/>
      <c r="BW268" s="390"/>
      <c r="BX268" s="390"/>
      <c r="BY268" s="390"/>
      <c r="BZ268" s="390"/>
      <c r="CA268" s="390">
        <v>0</v>
      </c>
      <c r="CB268" s="394" t="b">
        <f t="shared" si="82"/>
        <v>0</v>
      </c>
      <c r="CC268" s="394" t="b">
        <f t="shared" si="83"/>
        <v>0</v>
      </c>
      <c r="CD268" s="376" t="b">
        <f t="shared" si="80"/>
        <v>1</v>
      </c>
      <c r="CE268" s="394" t="b">
        <f t="shared" si="76"/>
        <v>0</v>
      </c>
      <c r="CF268" s="394">
        <f t="shared" si="77"/>
        <v>4</v>
      </c>
      <c r="CG268" s="405">
        <f>'Forside og oppsummering'!$E$23</f>
        <v>0</v>
      </c>
      <c r="CH268" s="349" t="s">
        <v>492</v>
      </c>
      <c r="CI268" s="405" t="str">
        <f t="shared" si="84"/>
        <v>Alle estimerte kostnader for innovasjonsprosjektet (I året det søkes for)</v>
      </c>
      <c r="CJ268" s="405" t="str">
        <f t="shared" si="85"/>
        <v>P4.5i</v>
      </c>
      <c r="CK268" s="405" t="str">
        <f t="shared" si="86"/>
        <v/>
      </c>
      <c r="CL268" s="403">
        <v>0</v>
      </c>
      <c r="CM268" s="403">
        <v>0</v>
      </c>
      <c r="CN268" s="403">
        <v>0</v>
      </c>
      <c r="CO268" s="403">
        <v>0</v>
      </c>
      <c r="CP268" s="403">
        <v>0</v>
      </c>
      <c r="CQ268" s="403">
        <v>0</v>
      </c>
      <c r="CR268" s="403">
        <v>0</v>
      </c>
      <c r="CS268" s="403">
        <v>0</v>
      </c>
      <c r="CT268" s="403">
        <f t="shared" si="81"/>
        <v>4</v>
      </c>
    </row>
    <row r="269" spans="68:98" x14ac:dyDescent="0.35">
      <c r="BQ269" s="390">
        <v>0</v>
      </c>
      <c r="BR269" s="390" t="str">
        <v>P4.5j</v>
      </c>
      <c r="BS269" s="390" t="str">
        <f>IF('Prosjekt 4'!$E$63=0,"",'Prosjekt 4'!$E$63)</f>
        <v/>
      </c>
      <c r="BT269" s="390"/>
      <c r="BU269" s="390"/>
      <c r="BV269" s="390"/>
      <c r="BW269" s="390"/>
      <c r="BX269" s="390"/>
      <c r="BY269" s="390"/>
      <c r="BZ269" s="390"/>
      <c r="CA269" s="390">
        <v>0</v>
      </c>
      <c r="CB269" s="394" t="b">
        <f t="shared" si="82"/>
        <v>0</v>
      </c>
      <c r="CC269" s="394" t="b">
        <f t="shared" si="83"/>
        <v>0</v>
      </c>
      <c r="CD269" s="376" t="b">
        <f t="shared" si="80"/>
        <v>1</v>
      </c>
      <c r="CE269" s="394" t="b">
        <f t="shared" si="76"/>
        <v>0</v>
      </c>
      <c r="CF269" s="394">
        <f t="shared" si="77"/>
        <v>4</v>
      </c>
      <c r="CG269" s="405">
        <f>'Forside og oppsummering'!$E$23</f>
        <v>0</v>
      </c>
      <c r="CH269" s="349" t="s">
        <v>492</v>
      </c>
      <c r="CI269" s="405" t="str">
        <f t="shared" si="84"/>
        <v>Alle estimerte kostnader for innovasjonsprosjektet (I året det søkes for)</v>
      </c>
      <c r="CJ269" s="405" t="str">
        <f t="shared" si="85"/>
        <v>P4.5j</v>
      </c>
      <c r="CK269" s="405" t="str">
        <f t="shared" si="86"/>
        <v/>
      </c>
      <c r="CL269" s="403">
        <v>0</v>
      </c>
      <c r="CM269" s="403">
        <v>0</v>
      </c>
      <c r="CN269" s="403">
        <v>0</v>
      </c>
      <c r="CO269" s="403">
        <v>0</v>
      </c>
      <c r="CP269" s="403">
        <v>0</v>
      </c>
      <c r="CQ269" s="403">
        <v>0</v>
      </c>
      <c r="CR269" s="403">
        <v>0</v>
      </c>
      <c r="CS269" s="403">
        <v>0</v>
      </c>
      <c r="CT269" s="403">
        <f t="shared" si="81"/>
        <v>4</v>
      </c>
    </row>
    <row r="270" spans="68:98" x14ac:dyDescent="0.35">
      <c r="BQ270" s="390">
        <v>0</v>
      </c>
      <c r="BR270" s="390" t="str">
        <v>P4.5k</v>
      </c>
      <c r="BS270" s="390" t="str">
        <f>IF('Prosjekt 4'!$E$64=0,"",'Prosjekt 4'!$E$64)</f>
        <v/>
      </c>
      <c r="BT270" s="390"/>
      <c r="BU270" s="390"/>
      <c r="BV270" s="390"/>
      <c r="BW270" s="390"/>
      <c r="BX270" s="390"/>
      <c r="BY270" s="390"/>
      <c r="BZ270" s="390"/>
      <c r="CA270" s="390">
        <v>0</v>
      </c>
      <c r="CB270" s="394" t="b">
        <f t="shared" si="82"/>
        <v>0</v>
      </c>
      <c r="CC270" s="394" t="b">
        <f t="shared" si="83"/>
        <v>0</v>
      </c>
      <c r="CD270" s="376" t="b">
        <f t="shared" si="80"/>
        <v>1</v>
      </c>
      <c r="CE270" s="394" t="b">
        <f t="shared" si="76"/>
        <v>0</v>
      </c>
      <c r="CF270" s="394">
        <f t="shared" si="77"/>
        <v>4</v>
      </c>
      <c r="CG270" s="405">
        <f>'Forside og oppsummering'!$E$23</f>
        <v>0</v>
      </c>
      <c r="CH270" s="349" t="s">
        <v>492</v>
      </c>
      <c r="CI270" s="405" t="str">
        <f t="shared" si="84"/>
        <v>Alle estimerte kostnader for innovasjonsprosjektet (I året det søkes for)</v>
      </c>
      <c r="CJ270" s="405" t="str">
        <f t="shared" si="85"/>
        <v>P4.5k</v>
      </c>
      <c r="CK270" s="405" t="str">
        <f t="shared" si="86"/>
        <v/>
      </c>
      <c r="CL270" s="403">
        <v>0</v>
      </c>
      <c r="CM270" s="403">
        <v>0</v>
      </c>
      <c r="CN270" s="403">
        <v>0</v>
      </c>
      <c r="CO270" s="403">
        <v>0</v>
      </c>
      <c r="CP270" s="403">
        <v>0</v>
      </c>
      <c r="CQ270" s="403">
        <v>0</v>
      </c>
      <c r="CR270" s="403">
        <v>0</v>
      </c>
      <c r="CS270" s="403">
        <v>0</v>
      </c>
      <c r="CT270" s="403">
        <f t="shared" si="81"/>
        <v>4</v>
      </c>
    </row>
    <row r="271" spans="68:98" x14ac:dyDescent="0.35">
      <c r="BP271" s="376" t="str">
        <f>'Prosjekt 4'!$H$50</f>
        <v>P4.6  Alternative inntekter for innovasjonsprosjekt</v>
      </c>
      <c r="CB271" s="394" t="b">
        <f t="shared" si="82"/>
        <v>0</v>
      </c>
      <c r="CC271" s="394" t="b">
        <f t="shared" si="83"/>
        <v>1</v>
      </c>
      <c r="CD271" s="376" t="b">
        <f t="shared" si="80"/>
        <v>1</v>
      </c>
      <c r="CE271" s="394" t="b">
        <f t="shared" ref="CE271:CE334" si="87">IF(CD271,FALSE,NOT(AND(CC271,CB272=FALSE)))</f>
        <v>0</v>
      </c>
      <c r="CF271" s="394">
        <f t="shared" ref="CF271:CF334" si="88">IF(LEN(BQ271)=3,1,IF(CB272,5,IF(CB271,2,IF(BS271="Søknad",3,4))))</f>
        <v>5</v>
      </c>
      <c r="CG271" s="405">
        <f>'Forside og oppsummering'!$E$23</f>
        <v>0</v>
      </c>
      <c r="CH271" s="349" t="s">
        <v>492</v>
      </c>
      <c r="CI271" s="405" t="str">
        <f t="shared" si="84"/>
        <v>Alle estimerte kostnader for innovasjonsprosjektet (I året det søkes for)</v>
      </c>
      <c r="CJ271" s="405">
        <f t="shared" si="85"/>
        <v>0</v>
      </c>
      <c r="CK271" s="405">
        <f t="shared" si="86"/>
        <v>0</v>
      </c>
      <c r="CL271" s="403">
        <v>0</v>
      </c>
      <c r="CM271" s="403">
        <v>0</v>
      </c>
      <c r="CN271" s="403">
        <v>0</v>
      </c>
      <c r="CO271" s="403">
        <v>0</v>
      </c>
      <c r="CP271" s="403">
        <v>0</v>
      </c>
      <c r="CQ271" s="403">
        <v>0</v>
      </c>
      <c r="CR271" s="403">
        <v>0</v>
      </c>
      <c r="CS271" s="403">
        <v>0</v>
      </c>
      <c r="CT271" s="403">
        <f t="shared" si="81"/>
        <v>5</v>
      </c>
    </row>
    <row r="272" spans="68:98" x14ac:dyDescent="0.35">
      <c r="BP272" s="376">
        <f>FIND(" ",BP271)</f>
        <v>5</v>
      </c>
      <c r="BQ272" s="390" t="str">
        <f>LEFT(BP271,BP272)</f>
        <v xml:space="preserve">P4.6 </v>
      </c>
      <c r="BR272" s="390" t="str">
        <f>RIGHT(BP271,LEN(BP271)-BP272-1)</f>
        <v>Alternative inntekter for innovasjonsprosjekt</v>
      </c>
      <c r="BS272" s="390"/>
      <c r="BT272" s="390"/>
      <c r="BU272" s="390"/>
      <c r="BV272" s="390"/>
      <c r="BW272" s="390"/>
      <c r="BX272" s="390"/>
      <c r="BY272" s="390"/>
      <c r="BZ272" s="390"/>
      <c r="CA272" s="390"/>
      <c r="CB272" s="394" t="b">
        <f t="shared" si="82"/>
        <v>1</v>
      </c>
      <c r="CC272" s="394" t="b">
        <f t="shared" si="83"/>
        <v>0</v>
      </c>
      <c r="CD272" s="376" t="b">
        <f t="shared" si="80"/>
        <v>1</v>
      </c>
      <c r="CE272" s="394" t="b">
        <f t="shared" si="87"/>
        <v>0</v>
      </c>
      <c r="CF272" s="394">
        <f t="shared" si="88"/>
        <v>2</v>
      </c>
      <c r="CG272" s="405">
        <f>'Forside og oppsummering'!$E$23</f>
        <v>0</v>
      </c>
      <c r="CH272" s="349" t="s">
        <v>492</v>
      </c>
      <c r="CI272" s="405" t="str">
        <f t="shared" si="84"/>
        <v>Alternative inntekter for innovasjonsprosjekt</v>
      </c>
      <c r="CJ272" s="405" t="str">
        <f t="shared" si="85"/>
        <v xml:space="preserve">P4.6 </v>
      </c>
      <c r="CK272" s="405">
        <f t="shared" si="86"/>
        <v>0</v>
      </c>
      <c r="CL272" s="403">
        <v>0</v>
      </c>
      <c r="CM272" s="403">
        <v>0</v>
      </c>
      <c r="CN272" s="403">
        <v>0</v>
      </c>
      <c r="CO272" s="403">
        <v>0</v>
      </c>
      <c r="CP272" s="403">
        <v>0</v>
      </c>
      <c r="CQ272" s="403">
        <v>0</v>
      </c>
      <c r="CR272" s="403">
        <v>0</v>
      </c>
      <c r="CS272" s="403">
        <v>0</v>
      </c>
      <c r="CT272" s="403">
        <f t="shared" si="81"/>
        <v>2</v>
      </c>
    </row>
    <row r="273" spans="69:98" x14ac:dyDescent="0.35">
      <c r="BQ273" s="390"/>
      <c r="BR273" s="390" t="str" cm="1">
        <f t="array" ref="BR273:BS282">'Prosjekt 4'!$H$53:$I$62</f>
        <v>P4.6a</v>
      </c>
      <c r="BS273" s="390" t="str">
        <v>Beløp fra egenfinansiering 
Beløp dere har fått innvilget eller har søkt om til innovasjonsprosjektet fra egen virksomhet.</v>
      </c>
      <c r="BT273" s="390"/>
      <c r="BU273" s="390"/>
      <c r="BV273" s="390"/>
      <c r="BW273" s="390"/>
      <c r="BX273" s="390"/>
      <c r="BY273" s="390"/>
      <c r="BZ273" s="390"/>
      <c r="CA273" s="390" cm="1">
        <f t="array" ref="CA273:CA282">'Prosjekt 4'!$K$53:$K$62</f>
        <v>0</v>
      </c>
      <c r="CB273" s="394" t="b">
        <f t="shared" si="82"/>
        <v>0</v>
      </c>
      <c r="CC273" s="394" t="b">
        <f t="shared" si="83"/>
        <v>0</v>
      </c>
      <c r="CD273" s="376" t="b">
        <f t="shared" si="80"/>
        <v>1</v>
      </c>
      <c r="CE273" s="394" t="b">
        <f t="shared" si="87"/>
        <v>0</v>
      </c>
      <c r="CF273" s="394">
        <f t="shared" si="88"/>
        <v>4</v>
      </c>
      <c r="CG273" s="405">
        <f>'Forside og oppsummering'!$E$23</f>
        <v>0</v>
      </c>
      <c r="CH273" s="349" t="s">
        <v>492</v>
      </c>
      <c r="CI273" s="405" t="str">
        <f t="shared" si="84"/>
        <v>Alternative inntekter for innovasjonsprosjekt</v>
      </c>
      <c r="CJ273" s="405" t="str">
        <f t="shared" si="85"/>
        <v>P4.6a</v>
      </c>
      <c r="CK273" s="405" t="str">
        <f t="shared" si="86"/>
        <v>Beløp fra egenfinansiering 
Beløp dere har fått innvilget eller har søkt om til innovasjonsprosjektet fra egen virksomhet.</v>
      </c>
      <c r="CL273" s="403">
        <v>0</v>
      </c>
      <c r="CM273" s="403">
        <v>0</v>
      </c>
      <c r="CN273" s="403">
        <v>0</v>
      </c>
      <c r="CO273" s="403">
        <v>0</v>
      </c>
      <c r="CP273" s="403">
        <v>0</v>
      </c>
      <c r="CQ273" s="403">
        <v>0</v>
      </c>
      <c r="CR273" s="403">
        <v>0</v>
      </c>
      <c r="CS273" s="403">
        <v>0</v>
      </c>
      <c r="CT273" s="403">
        <f t="shared" si="81"/>
        <v>4</v>
      </c>
    </row>
    <row r="274" spans="69:98" x14ac:dyDescent="0.35">
      <c r="BQ274" s="390"/>
      <c r="BR274" s="390">
        <v>0</v>
      </c>
      <c r="BS274" s="390">
        <v>0</v>
      </c>
      <c r="BT274" s="390"/>
      <c r="BU274" s="390"/>
      <c r="BV274" s="390"/>
      <c r="BW274" s="390"/>
      <c r="BX274" s="390"/>
      <c r="BY274" s="390"/>
      <c r="BZ274" s="390"/>
      <c r="CA274" s="390">
        <v>0</v>
      </c>
      <c r="CB274" s="394" t="b">
        <f t="shared" si="82"/>
        <v>0</v>
      </c>
      <c r="CC274" s="394" t="b">
        <f t="shared" si="83"/>
        <v>1</v>
      </c>
      <c r="CD274" s="376" t="b">
        <f t="shared" ref="CD274:CD287" si="89">$CD$217</f>
        <v>1</v>
      </c>
      <c r="CE274" s="394" t="b">
        <f t="shared" si="87"/>
        <v>0</v>
      </c>
      <c r="CF274" s="394">
        <f t="shared" si="88"/>
        <v>4</v>
      </c>
      <c r="CG274" s="405">
        <f>'Forside og oppsummering'!$E$23</f>
        <v>0</v>
      </c>
      <c r="CH274" s="349" t="s">
        <v>492</v>
      </c>
      <c r="CI274" s="405" t="str">
        <f t="shared" si="84"/>
        <v>Alternative inntekter for innovasjonsprosjekt</v>
      </c>
      <c r="CJ274" s="405">
        <f t="shared" si="85"/>
        <v>0</v>
      </c>
      <c r="CK274" s="405">
        <f t="shared" si="86"/>
        <v>0</v>
      </c>
      <c r="CL274" s="403">
        <v>0</v>
      </c>
      <c r="CM274" s="403">
        <v>0</v>
      </c>
      <c r="CN274" s="403">
        <v>0</v>
      </c>
      <c r="CO274" s="403">
        <v>0</v>
      </c>
      <c r="CP274" s="403">
        <v>0</v>
      </c>
      <c r="CQ274" s="403">
        <v>0</v>
      </c>
      <c r="CR274" s="403">
        <v>0</v>
      </c>
      <c r="CS274" s="403">
        <v>0</v>
      </c>
      <c r="CT274" s="403">
        <f t="shared" si="81"/>
        <v>4</v>
      </c>
    </row>
    <row r="275" spans="69:98" x14ac:dyDescent="0.35">
      <c r="BQ275" s="390"/>
      <c r="BR275" s="390" t="str">
        <v>P4.6b</v>
      </c>
      <c r="BS275" s="390" t="str">
        <v>Beskriv med ord stillingsressurs eller frivillig innsats 
Innsats dere har fått innvilget eller har søkt om til innovasjonsprosjektet fra egen virksomhet</v>
      </c>
      <c r="BT275" s="390"/>
      <c r="BU275" s="390"/>
      <c r="BV275" s="390"/>
      <c r="BW275" s="390"/>
      <c r="BX275" s="390"/>
      <c r="BY275" s="390"/>
      <c r="BZ275" s="390"/>
      <c r="CA275" s="390">
        <v>0</v>
      </c>
      <c r="CB275" s="394" t="b">
        <f t="shared" si="82"/>
        <v>0</v>
      </c>
      <c r="CC275" s="394" t="b">
        <f t="shared" si="83"/>
        <v>0</v>
      </c>
      <c r="CD275" s="376" t="b">
        <f t="shared" si="89"/>
        <v>1</v>
      </c>
      <c r="CE275" s="394" t="b">
        <f t="shared" si="87"/>
        <v>0</v>
      </c>
      <c r="CF275" s="394">
        <f t="shared" si="88"/>
        <v>4</v>
      </c>
      <c r="CG275" s="405">
        <f>'Forside og oppsummering'!$E$23</f>
        <v>0</v>
      </c>
      <c r="CH275" s="349" t="s">
        <v>492</v>
      </c>
      <c r="CI275" s="405" t="str">
        <f t="shared" si="84"/>
        <v>Alternative inntekter for innovasjonsprosjekt</v>
      </c>
      <c r="CJ275" s="405" t="str">
        <f t="shared" si="85"/>
        <v>P4.6b</v>
      </c>
      <c r="CK275" s="405" t="str">
        <f t="shared" si="86"/>
        <v>Beskriv med ord stillingsressurs eller frivillig innsats 
Innsats dere har fått innvilget eller har søkt om til innovasjonsprosjektet fra egen virksomhet</v>
      </c>
      <c r="CL275" s="403">
        <v>0</v>
      </c>
      <c r="CM275" s="403">
        <v>0</v>
      </c>
      <c r="CN275" s="403">
        <v>0</v>
      </c>
      <c r="CO275" s="403">
        <v>0</v>
      </c>
      <c r="CP275" s="403">
        <v>0</v>
      </c>
      <c r="CQ275" s="403">
        <v>0</v>
      </c>
      <c r="CR275" s="403">
        <v>0</v>
      </c>
      <c r="CS275" s="403">
        <v>0</v>
      </c>
      <c r="CT275" s="403">
        <f t="shared" si="81"/>
        <v>4</v>
      </c>
    </row>
    <row r="276" spans="69:98" x14ac:dyDescent="0.35">
      <c r="BQ276" s="390"/>
      <c r="BR276" s="390">
        <v>0</v>
      </c>
      <c r="BS276" s="390">
        <v>0</v>
      </c>
      <c r="BT276" s="390"/>
      <c r="BU276" s="390"/>
      <c r="BV276" s="390"/>
      <c r="BW276" s="390"/>
      <c r="BX276" s="390"/>
      <c r="BY276" s="390"/>
      <c r="BZ276" s="390"/>
      <c r="CA276" s="390">
        <v>0</v>
      </c>
      <c r="CB276" s="394" t="b">
        <f t="shared" si="82"/>
        <v>0</v>
      </c>
      <c r="CC276" s="394" t="b">
        <f t="shared" si="83"/>
        <v>1</v>
      </c>
      <c r="CD276" s="376" t="b">
        <f t="shared" si="89"/>
        <v>1</v>
      </c>
      <c r="CE276" s="394" t="b">
        <f t="shared" si="87"/>
        <v>0</v>
      </c>
      <c r="CF276" s="394">
        <f t="shared" si="88"/>
        <v>4</v>
      </c>
      <c r="CG276" s="405">
        <f>'Forside og oppsummering'!$E$23</f>
        <v>0</v>
      </c>
      <c r="CH276" s="349" t="s">
        <v>492</v>
      </c>
      <c r="CI276" s="405" t="str">
        <f t="shared" si="84"/>
        <v>Alternative inntekter for innovasjonsprosjekt</v>
      </c>
      <c r="CJ276" s="405">
        <f t="shared" si="85"/>
        <v>0</v>
      </c>
      <c r="CK276" s="405">
        <f t="shared" si="86"/>
        <v>0</v>
      </c>
      <c r="CL276" s="403">
        <v>0</v>
      </c>
      <c r="CM276" s="403">
        <v>0</v>
      </c>
      <c r="CN276" s="403">
        <v>0</v>
      </c>
      <c r="CO276" s="403">
        <v>0</v>
      </c>
      <c r="CP276" s="403">
        <v>0</v>
      </c>
      <c r="CQ276" s="403">
        <v>0</v>
      </c>
      <c r="CR276" s="403">
        <v>0</v>
      </c>
      <c r="CS276" s="403">
        <v>0</v>
      </c>
      <c r="CT276" s="403">
        <f t="shared" si="81"/>
        <v>4</v>
      </c>
    </row>
    <row r="277" spans="69:98" x14ac:dyDescent="0.35">
      <c r="BQ277" s="390"/>
      <c r="BR277" s="390">
        <v>0</v>
      </c>
      <c r="BS277" s="390">
        <v>0</v>
      </c>
      <c r="BT277" s="390"/>
      <c r="BU277" s="390"/>
      <c r="BV277" s="390"/>
      <c r="BW277" s="390"/>
      <c r="BX277" s="390"/>
      <c r="BY277" s="390"/>
      <c r="BZ277" s="390"/>
      <c r="CA277" s="390">
        <v>0</v>
      </c>
      <c r="CB277" s="394" t="b">
        <f t="shared" si="82"/>
        <v>0</v>
      </c>
      <c r="CC277" s="394" t="b">
        <f t="shared" si="83"/>
        <v>1</v>
      </c>
      <c r="CD277" s="376" t="b">
        <f t="shared" si="89"/>
        <v>1</v>
      </c>
      <c r="CE277" s="394" t="b">
        <f t="shared" si="87"/>
        <v>0</v>
      </c>
      <c r="CF277" s="394">
        <f t="shared" si="88"/>
        <v>4</v>
      </c>
      <c r="CG277" s="405">
        <f>'Forside og oppsummering'!$E$23</f>
        <v>0</v>
      </c>
      <c r="CH277" s="349" t="s">
        <v>492</v>
      </c>
      <c r="CI277" s="405" t="str">
        <f t="shared" si="84"/>
        <v>Alternative inntekter for innovasjonsprosjekt</v>
      </c>
      <c r="CJ277" s="405">
        <f t="shared" si="85"/>
        <v>0</v>
      </c>
      <c r="CK277" s="405">
        <f t="shared" si="86"/>
        <v>0</v>
      </c>
      <c r="CL277" s="403">
        <v>0</v>
      </c>
      <c r="CM277" s="403">
        <v>0</v>
      </c>
      <c r="CN277" s="403">
        <v>0</v>
      </c>
      <c r="CO277" s="403">
        <v>0</v>
      </c>
      <c r="CP277" s="403">
        <v>0</v>
      </c>
      <c r="CQ277" s="403">
        <v>0</v>
      </c>
      <c r="CR277" s="403">
        <v>0</v>
      </c>
      <c r="CS277" s="403">
        <v>0</v>
      </c>
      <c r="CT277" s="403">
        <f t="shared" si="81"/>
        <v>4</v>
      </c>
    </row>
    <row r="278" spans="69:98" x14ac:dyDescent="0.35">
      <c r="BQ278" s="390"/>
      <c r="BR278" s="390">
        <v>0</v>
      </c>
      <c r="BS278" s="390">
        <v>0</v>
      </c>
      <c r="BT278" s="390"/>
      <c r="BU278" s="390"/>
      <c r="BV278" s="390"/>
      <c r="BW278" s="390"/>
      <c r="BX278" s="390"/>
      <c r="BY278" s="390"/>
      <c r="BZ278" s="390"/>
      <c r="CA278" s="390">
        <v>0</v>
      </c>
      <c r="CB278" s="394" t="b">
        <f t="shared" si="82"/>
        <v>0</v>
      </c>
      <c r="CC278" s="394" t="b">
        <f t="shared" si="83"/>
        <v>1</v>
      </c>
      <c r="CD278" s="376" t="b">
        <f t="shared" si="89"/>
        <v>1</v>
      </c>
      <c r="CE278" s="394" t="b">
        <f t="shared" si="87"/>
        <v>0</v>
      </c>
      <c r="CF278" s="394">
        <f t="shared" si="88"/>
        <v>4</v>
      </c>
      <c r="CG278" s="405">
        <f>'Forside og oppsummering'!$E$23</f>
        <v>0</v>
      </c>
      <c r="CH278" s="349" t="s">
        <v>492</v>
      </c>
      <c r="CI278" s="405" t="str">
        <f t="shared" si="84"/>
        <v>Alternative inntekter for innovasjonsprosjekt</v>
      </c>
      <c r="CJ278" s="405">
        <f t="shared" si="85"/>
        <v>0</v>
      </c>
      <c r="CK278" s="405">
        <f t="shared" si="86"/>
        <v>0</v>
      </c>
      <c r="CL278" s="403">
        <v>0</v>
      </c>
      <c r="CM278" s="403">
        <v>0</v>
      </c>
      <c r="CN278" s="403">
        <v>0</v>
      </c>
      <c r="CO278" s="403">
        <v>0</v>
      </c>
      <c r="CP278" s="403">
        <v>0</v>
      </c>
      <c r="CQ278" s="403">
        <v>0</v>
      </c>
      <c r="CR278" s="403">
        <v>0</v>
      </c>
      <c r="CS278" s="403">
        <v>0</v>
      </c>
      <c r="CT278" s="403">
        <f t="shared" si="81"/>
        <v>4</v>
      </c>
    </row>
    <row r="279" spans="69:98" x14ac:dyDescent="0.35">
      <c r="BQ279" s="390"/>
      <c r="BR279" s="390" t="str">
        <v>Inntekter fra andre kilder (Hvis aktuelt)</v>
      </c>
      <c r="BS279" s="390">
        <v>0</v>
      </c>
      <c r="BT279" s="390"/>
      <c r="BU279" s="390"/>
      <c r="BV279" s="390"/>
      <c r="BW279" s="390"/>
      <c r="BX279" s="390"/>
      <c r="BY279" s="390"/>
      <c r="BZ279" s="390"/>
      <c r="CA279" s="390">
        <v>0</v>
      </c>
      <c r="CB279" s="394" t="b">
        <f t="shared" si="82"/>
        <v>0</v>
      </c>
      <c r="CC279" s="394" t="b">
        <f t="shared" si="83"/>
        <v>1</v>
      </c>
      <c r="CD279" s="376" t="b">
        <f t="shared" si="89"/>
        <v>1</v>
      </c>
      <c r="CE279" s="394" t="b">
        <f t="shared" si="87"/>
        <v>0</v>
      </c>
      <c r="CF279" s="394">
        <f t="shared" si="88"/>
        <v>4</v>
      </c>
      <c r="CG279" s="405">
        <f>'Forside og oppsummering'!$E$23</f>
        <v>0</v>
      </c>
      <c r="CH279" s="349" t="s">
        <v>492</v>
      </c>
      <c r="CI279" s="405" t="str">
        <f t="shared" si="84"/>
        <v>Alternative inntekter for innovasjonsprosjekt</v>
      </c>
      <c r="CJ279" s="405" t="str">
        <f t="shared" si="85"/>
        <v>Inntekter fra andre kilder (Hvis aktuelt)</v>
      </c>
      <c r="CK279" s="405">
        <f t="shared" si="86"/>
        <v>0</v>
      </c>
      <c r="CL279" s="403">
        <v>0</v>
      </c>
      <c r="CM279" s="403">
        <v>0</v>
      </c>
      <c r="CN279" s="403">
        <v>0</v>
      </c>
      <c r="CO279" s="403">
        <v>0</v>
      </c>
      <c r="CP279" s="403">
        <v>0</v>
      </c>
      <c r="CQ279" s="403">
        <v>0</v>
      </c>
      <c r="CR279" s="403">
        <v>0</v>
      </c>
      <c r="CS279" s="403">
        <v>0</v>
      </c>
      <c r="CT279" s="403">
        <f t="shared" si="81"/>
        <v>4</v>
      </c>
    </row>
    <row r="280" spans="69:98" x14ac:dyDescent="0.35">
      <c r="BQ280" s="390"/>
      <c r="BR280" s="390" t="str">
        <v>P4.6c</v>
      </c>
      <c r="BS280" s="390" t="str">
        <v>Bekreftet beløp fra andre inntektskilder</v>
      </c>
      <c r="BT280" s="390"/>
      <c r="BU280" s="390"/>
      <c r="BV280" s="390"/>
      <c r="BW280" s="390"/>
      <c r="BX280" s="390"/>
      <c r="BY280" s="390"/>
      <c r="BZ280" s="390"/>
      <c r="CA280" s="390">
        <v>0</v>
      </c>
      <c r="CB280" s="394" t="b">
        <f t="shared" si="82"/>
        <v>0</v>
      </c>
      <c r="CC280" s="394" t="b">
        <f t="shared" si="83"/>
        <v>0</v>
      </c>
      <c r="CD280" s="376" t="b">
        <f t="shared" si="89"/>
        <v>1</v>
      </c>
      <c r="CE280" s="394" t="b">
        <f t="shared" si="87"/>
        <v>0</v>
      </c>
      <c r="CF280" s="394">
        <f t="shared" si="88"/>
        <v>4</v>
      </c>
      <c r="CG280" s="405">
        <f>'Forside og oppsummering'!$E$23</f>
        <v>0</v>
      </c>
      <c r="CH280" s="349" t="s">
        <v>492</v>
      </c>
      <c r="CI280" s="405" t="str">
        <f t="shared" si="84"/>
        <v>Alternative inntekter for innovasjonsprosjekt</v>
      </c>
      <c r="CJ280" s="405" t="str">
        <f t="shared" si="85"/>
        <v>P4.6c</v>
      </c>
      <c r="CK280" s="405" t="str">
        <f t="shared" si="86"/>
        <v>Bekreftet beløp fra andre inntektskilder</v>
      </c>
      <c r="CL280" s="403">
        <v>0</v>
      </c>
      <c r="CM280" s="403">
        <v>0</v>
      </c>
      <c r="CN280" s="403">
        <v>0</v>
      </c>
      <c r="CO280" s="403">
        <v>0</v>
      </c>
      <c r="CP280" s="403">
        <v>0</v>
      </c>
      <c r="CQ280" s="403">
        <v>0</v>
      </c>
      <c r="CR280" s="403">
        <v>0</v>
      </c>
      <c r="CS280" s="403">
        <v>0</v>
      </c>
      <c r="CT280" s="403">
        <f t="shared" si="81"/>
        <v>4</v>
      </c>
    </row>
    <row r="281" spans="69:98" x14ac:dyDescent="0.35">
      <c r="BQ281" s="390"/>
      <c r="BR281" s="390" t="str">
        <v>P4.6d</v>
      </c>
      <c r="BS281" s="390" t="str">
        <v>Beløp dere har søkt om fra andre inntektskilder (Der det er uavklart hvorvidt søknaden blir innvilget eller avslått)</v>
      </c>
      <c r="BT281" s="390"/>
      <c r="BU281" s="390"/>
      <c r="BV281" s="390"/>
      <c r="BW281" s="390"/>
      <c r="BX281" s="390"/>
      <c r="BY281" s="390"/>
      <c r="BZ281" s="390"/>
      <c r="CA281" s="390">
        <v>0</v>
      </c>
      <c r="CB281" s="394" t="b">
        <f t="shared" si="82"/>
        <v>0</v>
      </c>
      <c r="CC281" s="394" t="b">
        <f t="shared" si="83"/>
        <v>0</v>
      </c>
      <c r="CD281" s="376" t="b">
        <f t="shared" si="89"/>
        <v>1</v>
      </c>
      <c r="CE281" s="394" t="b">
        <f t="shared" si="87"/>
        <v>0</v>
      </c>
      <c r="CF281" s="394">
        <f t="shared" si="88"/>
        <v>4</v>
      </c>
      <c r="CG281" s="405">
        <f>'Forside og oppsummering'!$E$23</f>
        <v>0</v>
      </c>
      <c r="CH281" s="349" t="s">
        <v>492</v>
      </c>
      <c r="CI281" s="405" t="str">
        <f t="shared" si="84"/>
        <v>Alternative inntekter for innovasjonsprosjekt</v>
      </c>
      <c r="CJ281" s="405" t="str">
        <f t="shared" si="85"/>
        <v>P4.6d</v>
      </c>
      <c r="CK281" s="405" t="str">
        <f t="shared" si="86"/>
        <v>Beløp dere har søkt om fra andre inntektskilder (Der det er uavklart hvorvidt søknaden blir innvilget eller avslått)</v>
      </c>
      <c r="CL281" s="403">
        <v>0</v>
      </c>
      <c r="CM281" s="403">
        <v>0</v>
      </c>
      <c r="CN281" s="403">
        <v>0</v>
      </c>
      <c r="CO281" s="403">
        <v>0</v>
      </c>
      <c r="CP281" s="403">
        <v>0</v>
      </c>
      <c r="CQ281" s="403">
        <v>0</v>
      </c>
      <c r="CR281" s="403">
        <v>0</v>
      </c>
      <c r="CS281" s="403">
        <v>0</v>
      </c>
      <c r="CT281" s="403">
        <f t="shared" si="81"/>
        <v>4</v>
      </c>
    </row>
    <row r="282" spans="69:98" x14ac:dyDescent="0.35">
      <c r="BQ282" s="390"/>
      <c r="BR282" s="390" t="str">
        <v>P4.6e</v>
      </c>
      <c r="BS282" s="390" t="str">
        <v>Beskriv kort med ord hvor dere har søkt om finansiering og beskriv finansieringen.</v>
      </c>
      <c r="BT282" s="390"/>
      <c r="BU282" s="390"/>
      <c r="BV282" s="390"/>
      <c r="BW282" s="390"/>
      <c r="BX282" s="390"/>
      <c r="BY282" s="390"/>
      <c r="BZ282" s="390"/>
      <c r="CA282" s="390">
        <v>0</v>
      </c>
      <c r="CB282" s="394" t="b">
        <f t="shared" si="82"/>
        <v>0</v>
      </c>
      <c r="CC282" s="394" t="b">
        <f t="shared" si="83"/>
        <v>0</v>
      </c>
      <c r="CD282" s="376" t="b">
        <f t="shared" si="89"/>
        <v>1</v>
      </c>
      <c r="CE282" s="394" t="b">
        <f t="shared" si="87"/>
        <v>0</v>
      </c>
      <c r="CF282" s="394">
        <f t="shared" si="88"/>
        <v>4</v>
      </c>
      <c r="CG282" s="405">
        <f>'Forside og oppsummering'!$E$23</f>
        <v>0</v>
      </c>
      <c r="CH282" s="349" t="s">
        <v>492</v>
      </c>
      <c r="CI282" s="405" t="str">
        <f t="shared" si="84"/>
        <v>Alternative inntekter for innovasjonsprosjekt</v>
      </c>
      <c r="CJ282" s="405" t="str">
        <f t="shared" si="85"/>
        <v>P4.6e</v>
      </c>
      <c r="CK282" s="405" t="str">
        <f t="shared" si="86"/>
        <v>Beskriv kort med ord hvor dere har søkt om finansiering og beskriv finansieringen.</v>
      </c>
      <c r="CL282" s="403">
        <v>0</v>
      </c>
      <c r="CM282" s="403">
        <v>0</v>
      </c>
      <c r="CN282" s="403">
        <v>0</v>
      </c>
      <c r="CO282" s="403">
        <v>0</v>
      </c>
      <c r="CP282" s="403">
        <v>0</v>
      </c>
      <c r="CQ282" s="403">
        <v>0</v>
      </c>
      <c r="CR282" s="403">
        <v>0</v>
      </c>
      <c r="CS282" s="403">
        <v>0</v>
      </c>
      <c r="CT282" s="403">
        <f t="shared" si="81"/>
        <v>4</v>
      </c>
    </row>
    <row r="283" spans="69:98" x14ac:dyDescent="0.35">
      <c r="CB283" s="394" t="b">
        <f t="shared" si="82"/>
        <v>0</v>
      </c>
      <c r="CC283" s="394" t="b">
        <f t="shared" si="83"/>
        <v>1</v>
      </c>
      <c r="CD283" s="376" t="b">
        <f t="shared" si="89"/>
        <v>1</v>
      </c>
      <c r="CE283" s="394" t="b">
        <f t="shared" si="87"/>
        <v>0</v>
      </c>
      <c r="CF283" s="394">
        <f t="shared" si="88"/>
        <v>5</v>
      </c>
      <c r="CG283" s="405">
        <f>'Forside og oppsummering'!$E$23</f>
        <v>0</v>
      </c>
      <c r="CH283" s="349" t="s">
        <v>492</v>
      </c>
      <c r="CI283" s="405" t="str">
        <f t="shared" si="84"/>
        <v>Alternative inntekter for innovasjonsprosjekt</v>
      </c>
      <c r="CJ283" s="405">
        <f t="shared" si="85"/>
        <v>0</v>
      </c>
      <c r="CK283" s="405">
        <f t="shared" si="86"/>
        <v>0</v>
      </c>
      <c r="CL283" s="403">
        <v>0</v>
      </c>
      <c r="CM283" s="403">
        <v>0</v>
      </c>
      <c r="CN283" s="403">
        <v>0</v>
      </c>
      <c r="CO283" s="403">
        <v>0</v>
      </c>
      <c r="CP283" s="403">
        <v>0</v>
      </c>
      <c r="CQ283" s="403">
        <v>0</v>
      </c>
      <c r="CR283" s="403">
        <v>0</v>
      </c>
      <c r="CS283" s="403">
        <v>0</v>
      </c>
      <c r="CT283" s="403">
        <f t="shared" si="81"/>
        <v>5</v>
      </c>
    </row>
    <row r="284" spans="69:98" x14ac:dyDescent="0.35">
      <c r="BQ284" s="404" t="str">
        <f>'Prosjekt 4'!$C$67</f>
        <v>P4.7</v>
      </c>
      <c r="BR284" s="404" t="str">
        <f>'Prosjekt 4'!$D$67</f>
        <v>Budsjett for innovasjonsprosjekt 4</v>
      </c>
      <c r="BS284" s="404"/>
      <c r="BT284" s="404"/>
      <c r="BU284" s="404"/>
      <c r="BV284" s="404"/>
      <c r="BW284" s="404"/>
      <c r="BX284" s="404"/>
      <c r="BY284" s="404"/>
      <c r="BZ284" s="404"/>
      <c r="CA284" s="404"/>
      <c r="CB284" s="394" t="b">
        <f t="shared" si="82"/>
        <v>1</v>
      </c>
      <c r="CC284" s="394" t="b">
        <f t="shared" si="83"/>
        <v>0</v>
      </c>
      <c r="CD284" s="376" t="b">
        <f t="shared" si="89"/>
        <v>1</v>
      </c>
      <c r="CE284" s="394" t="b">
        <f t="shared" si="87"/>
        <v>0</v>
      </c>
      <c r="CF284" s="394">
        <f t="shared" si="88"/>
        <v>2</v>
      </c>
      <c r="CG284" s="405">
        <f>'Forside og oppsummering'!$E$23</f>
        <v>0</v>
      </c>
      <c r="CH284" s="349" t="s">
        <v>492</v>
      </c>
      <c r="CI284" s="405" t="str">
        <f t="shared" si="84"/>
        <v>Budsjett for innovasjonsprosjekt 4</v>
      </c>
      <c r="CJ284" s="405" t="str">
        <f t="shared" si="85"/>
        <v>P4.7</v>
      </c>
      <c r="CK284" s="405">
        <f t="shared" si="86"/>
        <v>0</v>
      </c>
      <c r="CL284" s="403">
        <v>0</v>
      </c>
      <c r="CM284" s="403">
        <v>0</v>
      </c>
      <c r="CN284" s="403">
        <v>0</v>
      </c>
      <c r="CO284" s="403">
        <v>0</v>
      </c>
      <c r="CP284" s="403">
        <v>0</v>
      </c>
      <c r="CQ284" s="403">
        <v>0</v>
      </c>
      <c r="CR284" s="403">
        <v>0</v>
      </c>
      <c r="CS284" s="403">
        <v>0</v>
      </c>
      <c r="CT284" s="403">
        <f t="shared" si="81"/>
        <v>2</v>
      </c>
    </row>
    <row r="285" spans="69:98" x14ac:dyDescent="0.35">
      <c r="BQ285" s="404"/>
      <c r="BR285" s="404" t="str">
        <f>_xlfn.CONCAT(BQ284,"a")</f>
        <v>P4.7a</v>
      </c>
      <c r="BS285" s="404" t="str" cm="1">
        <f t="array" ref="BS285:BS286">TRANSPOSE('Prosjekt 4'!$G$71:$H$71)</f>
        <v>Kostnader</v>
      </c>
      <c r="BT285" s="404"/>
      <c r="BU285" s="404"/>
      <c r="BV285" s="404"/>
      <c r="BW285" s="404"/>
      <c r="BX285" s="404"/>
      <c r="BY285" s="404"/>
      <c r="BZ285" s="404"/>
      <c r="CA285" s="404">
        <f>'Prosjekt 4'!$G$73</f>
        <v>0</v>
      </c>
      <c r="CB285" s="394" t="b">
        <f t="shared" si="82"/>
        <v>0</v>
      </c>
      <c r="CC285" s="394" t="b">
        <f t="shared" si="83"/>
        <v>0</v>
      </c>
      <c r="CD285" s="376" t="b">
        <f t="shared" si="89"/>
        <v>1</v>
      </c>
      <c r="CE285" s="394" t="b">
        <f t="shared" si="87"/>
        <v>0</v>
      </c>
      <c r="CF285" s="394">
        <f t="shared" si="88"/>
        <v>4</v>
      </c>
      <c r="CG285" s="405">
        <f>'Forside og oppsummering'!$E$23</f>
        <v>0</v>
      </c>
      <c r="CH285" s="349" t="s">
        <v>492</v>
      </c>
      <c r="CI285" s="405" t="str">
        <f t="shared" si="84"/>
        <v>Budsjett for innovasjonsprosjekt 4</v>
      </c>
      <c r="CJ285" s="405" t="str">
        <f t="shared" si="85"/>
        <v>P4.7a</v>
      </c>
      <c r="CK285" s="405" t="str">
        <f t="shared" si="86"/>
        <v>Kostnader</v>
      </c>
      <c r="CL285" s="403">
        <v>0</v>
      </c>
      <c r="CM285" s="403">
        <v>0</v>
      </c>
      <c r="CN285" s="403">
        <v>0</v>
      </c>
      <c r="CO285" s="403">
        <v>0</v>
      </c>
      <c r="CP285" s="403">
        <v>0</v>
      </c>
      <c r="CQ285" s="403">
        <v>0</v>
      </c>
      <c r="CR285" s="403">
        <v>0</v>
      </c>
      <c r="CS285" s="403">
        <v>0</v>
      </c>
      <c r="CT285" s="403">
        <f t="shared" si="81"/>
        <v>4</v>
      </c>
    </row>
    <row r="286" spans="69:98" x14ac:dyDescent="0.35">
      <c r="BQ286" s="404"/>
      <c r="BR286" s="404" t="str">
        <f>_xlfn.CONCAT(BQ284,"b")</f>
        <v>P4.7b</v>
      </c>
      <c r="BS286" s="404" t="str">
        <v>Andre inntekter</v>
      </c>
      <c r="BT286" s="404"/>
      <c r="BU286" s="404"/>
      <c r="BV286" s="404"/>
      <c r="BW286" s="404"/>
      <c r="BX286" s="404"/>
      <c r="BY286" s="404"/>
      <c r="BZ286" s="404"/>
      <c r="CA286" s="404">
        <f>'Prosjekt 4'!$H$73</f>
        <v>0</v>
      </c>
      <c r="CB286" s="394" t="b">
        <f t="shared" si="82"/>
        <v>0</v>
      </c>
      <c r="CC286" s="394" t="b">
        <f t="shared" si="83"/>
        <v>0</v>
      </c>
      <c r="CD286" s="376" t="b">
        <f t="shared" si="89"/>
        <v>1</v>
      </c>
      <c r="CE286" s="394" t="b">
        <f t="shared" si="87"/>
        <v>0</v>
      </c>
      <c r="CF286" s="394">
        <f t="shared" si="88"/>
        <v>4</v>
      </c>
      <c r="CG286" s="405">
        <f>'Forside og oppsummering'!$E$23</f>
        <v>0</v>
      </c>
      <c r="CH286" s="349" t="s">
        <v>492</v>
      </c>
      <c r="CI286" s="405" t="str">
        <f t="shared" si="84"/>
        <v>Budsjett for innovasjonsprosjekt 4</v>
      </c>
      <c r="CJ286" s="405" t="str">
        <f t="shared" si="85"/>
        <v>P4.7b</v>
      </c>
      <c r="CK286" s="405" t="str">
        <f t="shared" si="86"/>
        <v>Andre inntekter</v>
      </c>
      <c r="CL286" s="403">
        <v>0</v>
      </c>
      <c r="CM286" s="403">
        <v>0</v>
      </c>
      <c r="CN286" s="403">
        <v>0</v>
      </c>
      <c r="CO286" s="403">
        <v>0</v>
      </c>
      <c r="CP286" s="403">
        <v>0</v>
      </c>
      <c r="CQ286" s="403">
        <v>0</v>
      </c>
      <c r="CR286" s="403">
        <v>0</v>
      </c>
      <c r="CS286" s="403">
        <v>0</v>
      </c>
      <c r="CT286" s="403">
        <f t="shared" si="81"/>
        <v>4</v>
      </c>
    </row>
    <row r="287" spans="69:98" x14ac:dyDescent="0.35">
      <c r="BQ287" s="404"/>
      <c r="BR287" s="404" t="str">
        <f>_xlfn.CONCAT(BQ284,"c")</f>
        <v>P4.7c</v>
      </c>
      <c r="BS287" s="349" t="s">
        <v>262</v>
      </c>
      <c r="BT287" s="404"/>
      <c r="BU287" s="404"/>
      <c r="BV287" s="404">
        <f>'Prosjekt 4'!$F$73</f>
        <v>0</v>
      </c>
      <c r="BW287" s="404">
        <f>'Prosjekt 4'!$I$73</f>
        <v>0</v>
      </c>
      <c r="BX287" s="404"/>
      <c r="BY287" s="404"/>
      <c r="BZ287" s="404">
        <f>'Prosjekt 4'!$J$73</f>
        <v>0</v>
      </c>
      <c r="CA287" s="404"/>
      <c r="CB287" s="394" t="b">
        <f t="shared" si="82"/>
        <v>0</v>
      </c>
      <c r="CC287" s="394" t="b">
        <f t="shared" si="83"/>
        <v>0</v>
      </c>
      <c r="CD287" s="376" t="b">
        <f t="shared" si="89"/>
        <v>1</v>
      </c>
      <c r="CE287" s="394" t="b">
        <f t="shared" si="87"/>
        <v>0</v>
      </c>
      <c r="CF287" s="394">
        <f t="shared" si="88"/>
        <v>5</v>
      </c>
      <c r="CG287" s="405">
        <f>'Forside og oppsummering'!$E$23</f>
        <v>0</v>
      </c>
      <c r="CH287" s="349" t="s">
        <v>492</v>
      </c>
      <c r="CI287" s="405" t="str">
        <f t="shared" si="84"/>
        <v>Budsjett for innovasjonsprosjekt 4</v>
      </c>
      <c r="CJ287" s="405" t="str">
        <f t="shared" si="85"/>
        <v>P4.7c</v>
      </c>
      <c r="CK287" s="405" t="str">
        <f t="shared" si="86"/>
        <v>Søknad</v>
      </c>
      <c r="CL287" s="403">
        <v>0</v>
      </c>
      <c r="CM287" s="403">
        <v>0</v>
      </c>
      <c r="CN287" s="403">
        <v>0</v>
      </c>
      <c r="CO287" s="403">
        <v>0</v>
      </c>
      <c r="CP287" s="403">
        <v>0</v>
      </c>
      <c r="CQ287" s="403">
        <v>0</v>
      </c>
      <c r="CR287" s="403">
        <v>0</v>
      </c>
      <c r="CS287" s="403">
        <v>0</v>
      </c>
      <c r="CT287" s="403">
        <f t="shared" si="81"/>
        <v>5</v>
      </c>
    </row>
    <row r="288" spans="69:98" x14ac:dyDescent="0.35">
      <c r="BQ288" s="349" t="s">
        <v>493</v>
      </c>
      <c r="BR288" s="388"/>
      <c r="BS288" s="388"/>
      <c r="BT288" s="388"/>
      <c r="BU288" s="388"/>
      <c r="BV288" s="388"/>
      <c r="BW288" s="388"/>
      <c r="BX288" s="388"/>
      <c r="BY288" s="388"/>
      <c r="BZ288" s="388"/>
      <c r="CA288" s="388"/>
      <c r="CB288" s="394" t="b">
        <f t="shared" si="82"/>
        <v>1</v>
      </c>
      <c r="CC288" s="394" t="b">
        <f t="shared" si="83"/>
        <v>0</v>
      </c>
      <c r="CD288" s="349" t="b">
        <f>AND(COUNTIF(CA289:CA292,0)=COUNTA(CA289:CA292),SUM(BW327:CA356)=0)</f>
        <v>1</v>
      </c>
      <c r="CE288" s="394" t="b">
        <f t="shared" si="87"/>
        <v>0</v>
      </c>
      <c r="CF288" s="394">
        <f t="shared" si="88"/>
        <v>1</v>
      </c>
      <c r="CG288" s="405">
        <f>'Forside og oppsummering'!$E$23</f>
        <v>0</v>
      </c>
      <c r="CH288" s="349" t="s">
        <v>494</v>
      </c>
      <c r="CI288" s="405" t="str">
        <f t="shared" si="84"/>
        <v/>
      </c>
      <c r="CJ288" s="405" t="str">
        <f t="shared" si="85"/>
        <v>P5.</v>
      </c>
      <c r="CK288" s="405">
        <f t="shared" si="86"/>
        <v>0</v>
      </c>
      <c r="CL288" s="403">
        <v>0</v>
      </c>
      <c r="CM288" s="403">
        <v>0</v>
      </c>
      <c r="CN288" s="403">
        <v>0</v>
      </c>
      <c r="CO288" s="403">
        <v>0</v>
      </c>
      <c r="CP288" s="403">
        <v>0</v>
      </c>
      <c r="CQ288" s="403">
        <v>0</v>
      </c>
      <c r="CR288" s="403">
        <v>0</v>
      </c>
      <c r="CS288" s="403">
        <v>0</v>
      </c>
      <c r="CT288" s="403">
        <f t="shared" si="81"/>
        <v>1</v>
      </c>
    </row>
    <row r="289" spans="69:98" x14ac:dyDescent="0.35">
      <c r="BQ289" s="388" t="str" cm="1">
        <f t="array" ref="BQ289:BS324">'Prosjekt 5'!$C$7:$E$42</f>
        <v>P5.1</v>
      </c>
      <c r="BR289" s="388" t="str">
        <v>Overordnede prosjektdetaljer</v>
      </c>
      <c r="BS289" s="388">
        <v>0</v>
      </c>
      <c r="BT289" s="388"/>
      <c r="BU289" s="388"/>
      <c r="BV289" s="388"/>
      <c r="BW289" s="388"/>
      <c r="BX289" s="388"/>
      <c r="BY289" s="388"/>
      <c r="BZ289" s="388"/>
      <c r="CA289" s="388" cm="1">
        <f t="array" ref="CA289:CA324">'Prosjekt 5'!$G$7:$G$42</f>
        <v>0</v>
      </c>
      <c r="CB289" s="394" t="b">
        <f t="shared" si="82"/>
        <v>1</v>
      </c>
      <c r="CC289" s="394" t="b">
        <f t="shared" si="83"/>
        <v>0</v>
      </c>
      <c r="CD289" s="376" t="b">
        <f t="shared" ref="CD289:CD320" si="90">$CD$288</f>
        <v>1</v>
      </c>
      <c r="CE289" s="394" t="b">
        <f t="shared" si="87"/>
        <v>0</v>
      </c>
      <c r="CF289" s="394">
        <f t="shared" si="88"/>
        <v>2</v>
      </c>
      <c r="CG289" s="405">
        <f>'Forside og oppsummering'!$E$23</f>
        <v>0</v>
      </c>
      <c r="CH289" s="349" t="s">
        <v>494</v>
      </c>
      <c r="CI289" s="405" t="str">
        <f t="shared" si="84"/>
        <v>Overordnede prosjektdetaljer</v>
      </c>
      <c r="CJ289" s="405" t="str">
        <f t="shared" si="85"/>
        <v>P5.1</v>
      </c>
      <c r="CK289" s="405">
        <f t="shared" si="86"/>
        <v>0</v>
      </c>
      <c r="CL289" s="403">
        <v>0</v>
      </c>
      <c r="CM289" s="403">
        <v>0</v>
      </c>
      <c r="CN289" s="403">
        <v>0</v>
      </c>
      <c r="CO289" s="403">
        <v>0</v>
      </c>
      <c r="CP289" s="403">
        <v>0</v>
      </c>
      <c r="CQ289" s="403">
        <v>0</v>
      </c>
      <c r="CR289" s="403">
        <v>0</v>
      </c>
      <c r="CS289" s="403">
        <v>0</v>
      </c>
      <c r="CT289" s="403">
        <f t="shared" si="81"/>
        <v>2</v>
      </c>
    </row>
    <row r="290" spans="69:98" x14ac:dyDescent="0.35">
      <c r="BQ290" s="388">
        <v>0</v>
      </c>
      <c r="BR290" s="388" t="str">
        <v>P5.1a</v>
      </c>
      <c r="BS290" s="388" t="str">
        <v>Tittel for innovasjonsprosjektet
Skriv inn en tittel som er beskrivende for prosjektet - maks 100 tegn</v>
      </c>
      <c r="BT290" s="388"/>
      <c r="BU290" s="388"/>
      <c r="BV290" s="388"/>
      <c r="BW290" s="388"/>
      <c r="BX290" s="388"/>
      <c r="BY290" s="388"/>
      <c r="BZ290" s="388"/>
      <c r="CA290" s="388">
        <v>0</v>
      </c>
      <c r="CB290" s="394" t="b">
        <f t="shared" si="82"/>
        <v>0</v>
      </c>
      <c r="CC290" s="394" t="b">
        <f t="shared" si="83"/>
        <v>0</v>
      </c>
      <c r="CD290" s="376" t="b">
        <f t="shared" si="90"/>
        <v>1</v>
      </c>
      <c r="CE290" s="394" t="b">
        <f t="shared" si="87"/>
        <v>0</v>
      </c>
      <c r="CF290" s="394">
        <f t="shared" si="88"/>
        <v>4</v>
      </c>
      <c r="CG290" s="405">
        <f>'Forside og oppsummering'!$E$23</f>
        <v>0</v>
      </c>
      <c r="CH290" s="349" t="s">
        <v>494</v>
      </c>
      <c r="CI290" s="405" t="str">
        <f t="shared" si="84"/>
        <v>Overordnede prosjektdetaljer</v>
      </c>
      <c r="CJ290" s="405" t="str">
        <f t="shared" si="85"/>
        <v>P5.1a</v>
      </c>
      <c r="CK290" s="405" t="str">
        <f t="shared" si="86"/>
        <v>Tittel for innovasjonsprosjektet
Skriv inn en tittel som er beskrivende for prosjektet - maks 100 tegn</v>
      </c>
      <c r="CL290" s="403">
        <v>0</v>
      </c>
      <c r="CM290" s="403">
        <v>0</v>
      </c>
      <c r="CN290" s="403">
        <v>0</v>
      </c>
      <c r="CO290" s="403">
        <v>0</v>
      </c>
      <c r="CP290" s="403">
        <v>0</v>
      </c>
      <c r="CQ290" s="403">
        <v>0</v>
      </c>
      <c r="CR290" s="403">
        <v>0</v>
      </c>
      <c r="CS290" s="403">
        <v>0</v>
      </c>
      <c r="CT290" s="403">
        <f t="shared" si="81"/>
        <v>4</v>
      </c>
    </row>
    <row r="291" spans="69:98" x14ac:dyDescent="0.35">
      <c r="BQ291" s="388">
        <v>0</v>
      </c>
      <c r="BR291" s="388" t="str">
        <v>P5.1b</v>
      </c>
      <c r="BS291" s="388" t="str">
        <v>Er dette videreføring av et eksisterende innovasjonsprosjekt?
(Ja/Nei)</v>
      </c>
      <c r="BT291" s="388"/>
      <c r="BU291" s="388"/>
      <c r="BV291" s="388"/>
      <c r="BW291" s="388"/>
      <c r="BX291" s="388"/>
      <c r="BY291" s="388"/>
      <c r="BZ291" s="388"/>
      <c r="CA291" s="388">
        <v>0</v>
      </c>
      <c r="CB291" s="394" t="b">
        <f t="shared" si="82"/>
        <v>0</v>
      </c>
      <c r="CC291" s="394" t="b">
        <f t="shared" si="83"/>
        <v>0</v>
      </c>
      <c r="CD291" s="376" t="b">
        <f t="shared" si="90"/>
        <v>1</v>
      </c>
      <c r="CE291" s="394" t="b">
        <f t="shared" si="87"/>
        <v>0</v>
      </c>
      <c r="CF291" s="394">
        <f t="shared" si="88"/>
        <v>4</v>
      </c>
      <c r="CG291" s="405">
        <f>'Forside og oppsummering'!$E$23</f>
        <v>0</v>
      </c>
      <c r="CH291" s="349" t="s">
        <v>494</v>
      </c>
      <c r="CI291" s="405" t="str">
        <f t="shared" si="84"/>
        <v>Overordnede prosjektdetaljer</v>
      </c>
      <c r="CJ291" s="405" t="str">
        <f t="shared" si="85"/>
        <v>P5.1b</v>
      </c>
      <c r="CK291" s="405" t="str">
        <f t="shared" si="86"/>
        <v>Er dette videreføring av et eksisterende innovasjonsprosjekt?
(Ja/Nei)</v>
      </c>
      <c r="CL291" s="403">
        <v>0</v>
      </c>
      <c r="CM291" s="403">
        <v>0</v>
      </c>
      <c r="CN291" s="403">
        <v>0</v>
      </c>
      <c r="CO291" s="403">
        <v>0</v>
      </c>
      <c r="CP291" s="403">
        <v>0</v>
      </c>
      <c r="CQ291" s="403">
        <v>0</v>
      </c>
      <c r="CR291" s="403">
        <v>0</v>
      </c>
      <c r="CS291" s="403">
        <v>0</v>
      </c>
      <c r="CT291" s="403">
        <f t="shared" si="81"/>
        <v>4</v>
      </c>
    </row>
    <row r="292" spans="69:98" x14ac:dyDescent="0.35">
      <c r="BQ292" s="388">
        <v>0</v>
      </c>
      <c r="BR292" s="388" t="str">
        <v>P5.1c</v>
      </c>
      <c r="BS292" s="388" t="str">
        <v>Estimert startdato for innovasjonsprosjektet</v>
      </c>
      <c r="BT292" s="388"/>
      <c r="BU292" s="388"/>
      <c r="BV292" s="388"/>
      <c r="BW292" s="388"/>
      <c r="BX292" s="388"/>
      <c r="BY292" s="388"/>
      <c r="BZ292" s="388"/>
      <c r="CA292" s="388">
        <v>0</v>
      </c>
      <c r="CB292" s="394" t="b">
        <f t="shared" si="82"/>
        <v>0</v>
      </c>
      <c r="CC292" s="394" t="b">
        <f t="shared" si="83"/>
        <v>0</v>
      </c>
      <c r="CD292" s="376" t="b">
        <f t="shared" si="90"/>
        <v>1</v>
      </c>
      <c r="CE292" s="394" t="b">
        <f t="shared" si="87"/>
        <v>0</v>
      </c>
      <c r="CF292" s="394">
        <f t="shared" si="88"/>
        <v>4</v>
      </c>
      <c r="CG292" s="405">
        <f>'Forside og oppsummering'!$E$23</f>
        <v>0</v>
      </c>
      <c r="CH292" s="349" t="s">
        <v>494</v>
      </c>
      <c r="CI292" s="405" t="str">
        <f t="shared" si="84"/>
        <v>Overordnede prosjektdetaljer</v>
      </c>
      <c r="CJ292" s="405" t="str">
        <f t="shared" si="85"/>
        <v>P5.1c</v>
      </c>
      <c r="CK292" s="405" t="str">
        <f t="shared" si="86"/>
        <v>Estimert startdato for innovasjonsprosjektet</v>
      </c>
      <c r="CL292" s="403">
        <v>0</v>
      </c>
      <c r="CM292" s="403">
        <v>0</v>
      </c>
      <c r="CN292" s="403">
        <v>0</v>
      </c>
      <c r="CO292" s="403">
        <v>0</v>
      </c>
      <c r="CP292" s="403">
        <v>0</v>
      </c>
      <c r="CQ292" s="403">
        <v>0</v>
      </c>
      <c r="CR292" s="403">
        <v>0</v>
      </c>
      <c r="CS292" s="403">
        <v>0</v>
      </c>
      <c r="CT292" s="403">
        <f t="shared" si="81"/>
        <v>4</v>
      </c>
    </row>
    <row r="293" spans="69:98" x14ac:dyDescent="0.35">
      <c r="BQ293" s="388">
        <v>0</v>
      </c>
      <c r="BR293" s="388" t="str">
        <v>P5.1d</v>
      </c>
      <c r="BS293"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93" s="388"/>
      <c r="BU293" s="388"/>
      <c r="BV293" s="388"/>
      <c r="BW293" s="388"/>
      <c r="BX293" s="388"/>
      <c r="BY293" s="388"/>
      <c r="BZ293" s="388"/>
      <c r="CA293" s="388">
        <v>0</v>
      </c>
      <c r="CB293" s="394" t="b">
        <f t="shared" si="82"/>
        <v>0</v>
      </c>
      <c r="CC293" s="394" t="b">
        <f t="shared" si="83"/>
        <v>0</v>
      </c>
      <c r="CD293" s="376" t="b">
        <f t="shared" si="90"/>
        <v>1</v>
      </c>
      <c r="CE293" s="394" t="b">
        <f t="shared" si="87"/>
        <v>0</v>
      </c>
      <c r="CF293" s="394">
        <f t="shared" si="88"/>
        <v>4</v>
      </c>
      <c r="CG293" s="405">
        <f>'Forside og oppsummering'!$E$23</f>
        <v>0</v>
      </c>
      <c r="CH293" s="349" t="s">
        <v>494</v>
      </c>
      <c r="CI293" s="405" t="str">
        <f t="shared" si="84"/>
        <v>Overordnede prosjektdetaljer</v>
      </c>
      <c r="CJ293" s="405" t="str">
        <f t="shared" si="85"/>
        <v>P5.1d</v>
      </c>
      <c r="CK293" s="405" t="str">
        <f t="shared" si="86"/>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93" s="403">
        <v>0</v>
      </c>
      <c r="CM293" s="403">
        <v>0</v>
      </c>
      <c r="CN293" s="403">
        <v>0</v>
      </c>
      <c r="CO293" s="403">
        <v>0</v>
      </c>
      <c r="CP293" s="403">
        <v>0</v>
      </c>
      <c r="CQ293" s="403">
        <v>0</v>
      </c>
      <c r="CR293" s="403">
        <v>0</v>
      </c>
      <c r="CS293" s="403">
        <v>0</v>
      </c>
      <c r="CT293" s="403">
        <f t="shared" si="81"/>
        <v>4</v>
      </c>
    </row>
    <row r="294" spans="69:98" x14ac:dyDescent="0.35">
      <c r="BQ294" s="388">
        <v>0</v>
      </c>
      <c r="BR294" s="388" t="str">
        <v>P5.1e</v>
      </c>
      <c r="BS294" s="388" t="str">
        <v>Status for innovasjonsprosjektet
- Besvares dersom dette er videreføring av et eksisterende innovasjonsprosjekt 
- Beskriv kort hva som er status for innovasjonsprosjektet og hvordan prosjektet ligger an i forhold til den opprinnelige fremdriftsplanen</v>
      </c>
      <c r="BT294" s="388"/>
      <c r="BU294" s="388"/>
      <c r="BV294" s="388"/>
      <c r="BW294" s="388"/>
      <c r="BX294" s="388"/>
      <c r="BY294" s="388"/>
      <c r="BZ294" s="388"/>
      <c r="CA294" s="388">
        <v>0</v>
      </c>
      <c r="CB294" s="394" t="b">
        <f t="shared" si="82"/>
        <v>0</v>
      </c>
      <c r="CC294" s="394" t="b">
        <f t="shared" si="83"/>
        <v>0</v>
      </c>
      <c r="CD294" s="376" t="b">
        <f t="shared" si="90"/>
        <v>1</v>
      </c>
      <c r="CE294" s="394" t="b">
        <f t="shared" si="87"/>
        <v>0</v>
      </c>
      <c r="CF294" s="394">
        <f t="shared" si="88"/>
        <v>4</v>
      </c>
      <c r="CG294" s="405">
        <f>'Forside og oppsummering'!$E$23</f>
        <v>0</v>
      </c>
      <c r="CH294" s="349" t="s">
        <v>494</v>
      </c>
      <c r="CI294" s="405" t="str">
        <f t="shared" si="84"/>
        <v>Overordnede prosjektdetaljer</v>
      </c>
      <c r="CJ294" s="405" t="str">
        <f t="shared" si="85"/>
        <v>P5.1e</v>
      </c>
      <c r="CK294" s="405" t="str">
        <f t="shared" si="86"/>
        <v>Status for innovasjonsprosjektet
- Besvares dersom dette er videreføring av et eksisterende innovasjonsprosjekt 
- Beskriv kort hva som er status for innovasjonsprosjektet og hvordan prosjektet ligger an i forhold til den opprinnelige fremdriftsplanen</v>
      </c>
      <c r="CL294" s="403">
        <v>0</v>
      </c>
      <c r="CM294" s="403">
        <v>0</v>
      </c>
      <c r="CN294" s="403">
        <v>0</v>
      </c>
      <c r="CO294" s="403">
        <v>0</v>
      </c>
      <c r="CP294" s="403">
        <v>0</v>
      </c>
      <c r="CQ294" s="403">
        <v>0</v>
      </c>
      <c r="CR294" s="403">
        <v>0</v>
      </c>
      <c r="CS294" s="403">
        <v>0</v>
      </c>
      <c r="CT294" s="403">
        <f t="shared" si="81"/>
        <v>4</v>
      </c>
    </row>
    <row r="295" spans="69:98" x14ac:dyDescent="0.35">
      <c r="BQ295" s="388">
        <v>0</v>
      </c>
      <c r="BR295" s="388">
        <v>0</v>
      </c>
      <c r="BS295" s="388">
        <v>0</v>
      </c>
      <c r="BT295" s="388"/>
      <c r="BU295" s="388"/>
      <c r="BV295" s="388"/>
      <c r="BW295" s="388"/>
      <c r="BX295" s="388"/>
      <c r="BY295" s="388"/>
      <c r="BZ295" s="388"/>
      <c r="CA295" s="388">
        <v>0</v>
      </c>
      <c r="CB295" s="394" t="b">
        <f t="shared" si="82"/>
        <v>0</v>
      </c>
      <c r="CC295" s="394" t="b">
        <f t="shared" si="83"/>
        <v>1</v>
      </c>
      <c r="CD295" s="376" t="b">
        <f t="shared" si="90"/>
        <v>1</v>
      </c>
      <c r="CE295" s="394" t="b">
        <f t="shared" si="87"/>
        <v>0</v>
      </c>
      <c r="CF295" s="394">
        <f t="shared" si="88"/>
        <v>5</v>
      </c>
      <c r="CG295" s="405">
        <f>'Forside og oppsummering'!$E$23</f>
        <v>0</v>
      </c>
      <c r="CH295" s="349" t="s">
        <v>494</v>
      </c>
      <c r="CI295" s="405" t="str">
        <f t="shared" si="84"/>
        <v>Overordnede prosjektdetaljer</v>
      </c>
      <c r="CJ295" s="405">
        <f t="shared" si="85"/>
        <v>0</v>
      </c>
      <c r="CK295" s="405">
        <f t="shared" si="86"/>
        <v>0</v>
      </c>
      <c r="CL295" s="403">
        <v>0</v>
      </c>
      <c r="CM295" s="403">
        <v>0</v>
      </c>
      <c r="CN295" s="403">
        <v>0</v>
      </c>
      <c r="CO295" s="403">
        <v>0</v>
      </c>
      <c r="CP295" s="403">
        <v>0</v>
      </c>
      <c r="CQ295" s="403">
        <v>0</v>
      </c>
      <c r="CR295" s="403">
        <v>0</v>
      </c>
      <c r="CS295" s="403">
        <v>0</v>
      </c>
      <c r="CT295" s="403">
        <f t="shared" si="81"/>
        <v>5</v>
      </c>
    </row>
    <row r="296" spans="69:98" x14ac:dyDescent="0.35">
      <c r="BQ296" s="388" t="str">
        <v>P5.2</v>
      </c>
      <c r="BR296" s="388" t="str">
        <v>Tema for innovasjonsprosjekt 5</v>
      </c>
      <c r="BS296" s="388">
        <v>0</v>
      </c>
      <c r="BT296" s="388"/>
      <c r="BU296" s="388"/>
      <c r="BV296" s="388"/>
      <c r="BW296" s="388"/>
      <c r="BX296" s="388"/>
      <c r="BY296" s="388"/>
      <c r="BZ296" s="388"/>
      <c r="CA296" s="388">
        <v>0</v>
      </c>
      <c r="CB296" s="394" t="b">
        <f t="shared" si="82"/>
        <v>1</v>
      </c>
      <c r="CC296" s="394" t="b">
        <f t="shared" si="83"/>
        <v>0</v>
      </c>
      <c r="CD296" s="376" t="b">
        <f t="shared" si="90"/>
        <v>1</v>
      </c>
      <c r="CE296" s="394" t="b">
        <f t="shared" si="87"/>
        <v>0</v>
      </c>
      <c r="CF296" s="394">
        <f t="shared" si="88"/>
        <v>2</v>
      </c>
      <c r="CG296" s="405">
        <f>'Forside og oppsummering'!$E$23</f>
        <v>0</v>
      </c>
      <c r="CH296" s="349" t="s">
        <v>494</v>
      </c>
      <c r="CI296" s="405" t="str">
        <f t="shared" si="84"/>
        <v>Tema for innovasjonsprosjekt 5</v>
      </c>
      <c r="CJ296" s="405" t="str">
        <f t="shared" si="85"/>
        <v>P5.2</v>
      </c>
      <c r="CK296" s="405">
        <f t="shared" si="86"/>
        <v>0</v>
      </c>
      <c r="CL296" s="403">
        <v>0</v>
      </c>
      <c r="CM296" s="403">
        <v>0</v>
      </c>
      <c r="CN296" s="403">
        <v>0</v>
      </c>
      <c r="CO296" s="403">
        <v>0</v>
      </c>
      <c r="CP296" s="403">
        <v>0</v>
      </c>
      <c r="CQ296" s="403">
        <v>0</v>
      </c>
      <c r="CR296" s="403">
        <v>0</v>
      </c>
      <c r="CS296" s="403">
        <v>0</v>
      </c>
      <c r="CT296" s="403">
        <f t="shared" si="81"/>
        <v>2</v>
      </c>
    </row>
    <row r="297" spans="69:98" x14ac:dyDescent="0.35">
      <c r="BQ297" s="388">
        <v>0</v>
      </c>
      <c r="BR297" s="388" t="str">
        <v>Marker de temaene som inngår i innovasjonsprosjektet med "Ja"</v>
      </c>
      <c r="BS297" s="388">
        <v>0</v>
      </c>
      <c r="BT297" s="388"/>
      <c r="BU297" s="388"/>
      <c r="BV297" s="388"/>
      <c r="BW297" s="388"/>
      <c r="BX297" s="388"/>
      <c r="BY297" s="388"/>
      <c r="BZ297" s="388"/>
      <c r="CA297" s="388">
        <v>0</v>
      </c>
      <c r="CB297" s="394" t="b">
        <f t="shared" si="82"/>
        <v>0</v>
      </c>
      <c r="CC297" s="394" t="b">
        <f t="shared" si="83"/>
        <v>1</v>
      </c>
      <c r="CD297" s="376" t="b">
        <f t="shared" si="90"/>
        <v>1</v>
      </c>
      <c r="CE297" s="394" t="b">
        <f t="shared" si="87"/>
        <v>0</v>
      </c>
      <c r="CF297" s="394">
        <f t="shared" si="88"/>
        <v>4</v>
      </c>
      <c r="CG297" s="405">
        <f>'Forside og oppsummering'!$E$23</f>
        <v>0</v>
      </c>
      <c r="CH297" s="349" t="s">
        <v>494</v>
      </c>
      <c r="CI297" s="405" t="str">
        <f t="shared" si="84"/>
        <v>Tema for innovasjonsprosjekt 5</v>
      </c>
      <c r="CJ297" s="405" t="str">
        <f t="shared" si="85"/>
        <v>Marker de temaene som inngår i innovasjonsprosjektet med "Ja"</v>
      </c>
      <c r="CK297" s="405">
        <f t="shared" si="86"/>
        <v>0</v>
      </c>
      <c r="CL297" s="403">
        <v>0</v>
      </c>
      <c r="CM297" s="403">
        <v>0</v>
      </c>
      <c r="CN297" s="403">
        <v>0</v>
      </c>
      <c r="CO297" s="403">
        <v>0</v>
      </c>
      <c r="CP297" s="403">
        <v>0</v>
      </c>
      <c r="CQ297" s="403">
        <v>0</v>
      </c>
      <c r="CR297" s="403">
        <v>0</v>
      </c>
      <c r="CS297" s="403">
        <v>0</v>
      </c>
      <c r="CT297" s="403">
        <f t="shared" si="81"/>
        <v>4</v>
      </c>
    </row>
    <row r="298" spans="69:98" x14ac:dyDescent="0.35">
      <c r="BQ298" s="388">
        <v>0</v>
      </c>
      <c r="BR298" s="388" t="str">
        <v>P5.2a</v>
      </c>
      <c r="BS298" s="388" t="str">
        <v>Forebygging tidlig innsats og egenmestring</v>
      </c>
      <c r="BT298" s="388"/>
      <c r="BU298" s="388"/>
      <c r="BV298" s="388"/>
      <c r="BW298" s="388"/>
      <c r="BX298" s="388"/>
      <c r="BY298" s="388"/>
      <c r="BZ298" s="388"/>
      <c r="CA298" s="388">
        <v>0</v>
      </c>
      <c r="CB298" s="394" t="b">
        <f t="shared" si="82"/>
        <v>0</v>
      </c>
      <c r="CC298" s="394" t="b">
        <f t="shared" si="83"/>
        <v>0</v>
      </c>
      <c r="CD298" s="376" t="b">
        <f t="shared" si="90"/>
        <v>1</v>
      </c>
      <c r="CE298" s="394" t="b">
        <f t="shared" si="87"/>
        <v>0</v>
      </c>
      <c r="CF298" s="394">
        <f t="shared" si="88"/>
        <v>4</v>
      </c>
      <c r="CG298" s="405">
        <f>'Forside og oppsummering'!$E$23</f>
        <v>0</v>
      </c>
      <c r="CH298" s="349" t="s">
        <v>494</v>
      </c>
      <c r="CI298" s="405" t="str">
        <f t="shared" si="84"/>
        <v>Tema for innovasjonsprosjekt 5</v>
      </c>
      <c r="CJ298" s="405" t="str">
        <f t="shared" si="85"/>
        <v>P5.2a</v>
      </c>
      <c r="CK298" s="405" t="str">
        <f t="shared" si="86"/>
        <v>Forebygging tidlig innsats og egenmestring</v>
      </c>
      <c r="CL298" s="403">
        <v>0</v>
      </c>
      <c r="CM298" s="403">
        <v>0</v>
      </c>
      <c r="CN298" s="403">
        <v>0</v>
      </c>
      <c r="CO298" s="403">
        <v>0</v>
      </c>
      <c r="CP298" s="403">
        <v>0</v>
      </c>
      <c r="CQ298" s="403">
        <v>0</v>
      </c>
      <c r="CR298" s="403">
        <v>0</v>
      </c>
      <c r="CS298" s="403">
        <v>0</v>
      </c>
      <c r="CT298" s="403">
        <f t="shared" si="81"/>
        <v>4</v>
      </c>
    </row>
    <row r="299" spans="69:98" x14ac:dyDescent="0.35">
      <c r="BQ299" s="388">
        <v>0</v>
      </c>
      <c r="BR299" s="388" t="str">
        <v>P5.2b</v>
      </c>
      <c r="BS299" s="388" t="str">
        <v>Fritidsaktivitet med assistanse</v>
      </c>
      <c r="BT299" s="388"/>
      <c r="BU299" s="388"/>
      <c r="BV299" s="388"/>
      <c r="BW299" s="388"/>
      <c r="BX299" s="388"/>
      <c r="BY299" s="388"/>
      <c r="BZ299" s="388"/>
      <c r="CA299" s="388">
        <v>0</v>
      </c>
      <c r="CB299" s="394" t="b">
        <f t="shared" si="82"/>
        <v>0</v>
      </c>
      <c r="CC299" s="394" t="b">
        <f t="shared" si="83"/>
        <v>0</v>
      </c>
      <c r="CD299" s="376" t="b">
        <f t="shared" si="90"/>
        <v>1</v>
      </c>
      <c r="CE299" s="394" t="b">
        <f t="shared" si="87"/>
        <v>0</v>
      </c>
      <c r="CF299" s="394">
        <f t="shared" si="88"/>
        <v>4</v>
      </c>
      <c r="CG299" s="405">
        <f>'Forside og oppsummering'!$E$23</f>
        <v>0</v>
      </c>
      <c r="CH299" s="349" t="s">
        <v>494</v>
      </c>
      <c r="CI299" s="405" t="str">
        <f t="shared" si="84"/>
        <v>Tema for innovasjonsprosjekt 5</v>
      </c>
      <c r="CJ299" s="405" t="str">
        <f t="shared" si="85"/>
        <v>P5.2b</v>
      </c>
      <c r="CK299" s="405" t="str">
        <f t="shared" si="86"/>
        <v>Fritidsaktivitet med assistanse</v>
      </c>
      <c r="CL299" s="403">
        <v>0</v>
      </c>
      <c r="CM299" s="403">
        <v>0</v>
      </c>
      <c r="CN299" s="403">
        <v>0</v>
      </c>
      <c r="CO299" s="403">
        <v>0</v>
      </c>
      <c r="CP299" s="403">
        <v>0</v>
      </c>
      <c r="CQ299" s="403">
        <v>0</v>
      </c>
      <c r="CR299" s="403">
        <v>0</v>
      </c>
      <c r="CS299" s="403">
        <v>0</v>
      </c>
      <c r="CT299" s="403">
        <f t="shared" si="81"/>
        <v>4</v>
      </c>
    </row>
    <row r="300" spans="69:98" x14ac:dyDescent="0.35">
      <c r="BQ300" s="388">
        <v>0</v>
      </c>
      <c r="BR300" s="388" t="str">
        <v>P5.2c</v>
      </c>
      <c r="BS300" s="388" t="str">
        <v>Kulturopplevelser</v>
      </c>
      <c r="BT300" s="388"/>
      <c r="BU300" s="388"/>
      <c r="BV300" s="388"/>
      <c r="BW300" s="388"/>
      <c r="BX300" s="388"/>
      <c r="BY300" s="388"/>
      <c r="BZ300" s="388"/>
      <c r="CA300" s="388">
        <v>0</v>
      </c>
      <c r="CB300" s="394" t="b">
        <f t="shared" si="82"/>
        <v>0</v>
      </c>
      <c r="CC300" s="394" t="b">
        <f t="shared" si="83"/>
        <v>0</v>
      </c>
      <c r="CD300" s="376" t="b">
        <f t="shared" si="90"/>
        <v>1</v>
      </c>
      <c r="CE300" s="394" t="b">
        <f t="shared" si="87"/>
        <v>0</v>
      </c>
      <c r="CF300" s="394">
        <f t="shared" si="88"/>
        <v>4</v>
      </c>
      <c r="CG300" s="405">
        <f>'Forside og oppsummering'!$E$23</f>
        <v>0</v>
      </c>
      <c r="CH300" s="349" t="s">
        <v>494</v>
      </c>
      <c r="CI300" s="405" t="str">
        <f t="shared" si="84"/>
        <v>Tema for innovasjonsprosjekt 5</v>
      </c>
      <c r="CJ300" s="405" t="str">
        <f t="shared" si="85"/>
        <v>P5.2c</v>
      </c>
      <c r="CK300" s="405" t="str">
        <f t="shared" si="86"/>
        <v>Kulturopplevelser</v>
      </c>
      <c r="CL300" s="403">
        <v>0</v>
      </c>
      <c r="CM300" s="403">
        <v>0</v>
      </c>
      <c r="CN300" s="403">
        <v>0</v>
      </c>
      <c r="CO300" s="403">
        <v>0</v>
      </c>
      <c r="CP300" s="403">
        <v>0</v>
      </c>
      <c r="CQ300" s="403">
        <v>0</v>
      </c>
      <c r="CR300" s="403">
        <v>0</v>
      </c>
      <c r="CS300" s="403">
        <v>0</v>
      </c>
      <c r="CT300" s="403">
        <f t="shared" si="81"/>
        <v>4</v>
      </c>
    </row>
    <row r="301" spans="69:98" x14ac:dyDescent="0.35">
      <c r="BQ301" s="388">
        <v>0</v>
      </c>
      <c r="BR301" s="388" t="str">
        <v>P5.2d</v>
      </c>
      <c r="BS301" s="388" t="str">
        <v>Ernæring</v>
      </c>
      <c r="BT301" s="388"/>
      <c r="BU301" s="388"/>
      <c r="BV301" s="388"/>
      <c r="BW301" s="388"/>
      <c r="BX301" s="388"/>
      <c r="BY301" s="388"/>
      <c r="BZ301" s="388"/>
      <c r="CA301" s="388">
        <v>0</v>
      </c>
      <c r="CB301" s="394" t="b">
        <f t="shared" si="82"/>
        <v>0</v>
      </c>
      <c r="CC301" s="394" t="b">
        <f t="shared" si="83"/>
        <v>0</v>
      </c>
      <c r="CD301" s="376" t="b">
        <f t="shared" si="90"/>
        <v>1</v>
      </c>
      <c r="CE301" s="394" t="b">
        <f t="shared" si="87"/>
        <v>0</v>
      </c>
      <c r="CF301" s="394">
        <f t="shared" si="88"/>
        <v>4</v>
      </c>
      <c r="CG301" s="405">
        <f>'Forside og oppsummering'!$E$23</f>
        <v>0</v>
      </c>
      <c r="CH301" s="349" t="s">
        <v>494</v>
      </c>
      <c r="CI301" s="405" t="str">
        <f t="shared" si="84"/>
        <v>Tema for innovasjonsprosjekt 5</v>
      </c>
      <c r="CJ301" s="405" t="str">
        <f t="shared" si="85"/>
        <v>P5.2d</v>
      </c>
      <c r="CK301" s="405" t="str">
        <f t="shared" si="86"/>
        <v>Ernæring</v>
      </c>
      <c r="CL301" s="403">
        <v>0</v>
      </c>
      <c r="CM301" s="403">
        <v>0</v>
      </c>
      <c r="CN301" s="403">
        <v>0</v>
      </c>
      <c r="CO301" s="403">
        <v>0</v>
      </c>
      <c r="CP301" s="403">
        <v>0</v>
      </c>
      <c r="CQ301" s="403">
        <v>0</v>
      </c>
      <c r="CR301" s="403">
        <v>0</v>
      </c>
      <c r="CS301" s="403">
        <v>0</v>
      </c>
      <c r="CT301" s="403">
        <f t="shared" si="81"/>
        <v>4</v>
      </c>
    </row>
    <row r="302" spans="69:98" x14ac:dyDescent="0.35">
      <c r="BQ302" s="388">
        <v>0</v>
      </c>
      <c r="BR302" s="388" t="str">
        <v>P5.2e</v>
      </c>
      <c r="BS302" s="388" t="str">
        <v>Legemiddelhåndtering</v>
      </c>
      <c r="BT302" s="388"/>
      <c r="BU302" s="388"/>
      <c r="BV302" s="388"/>
      <c r="BW302" s="388"/>
      <c r="BX302" s="388"/>
      <c r="BY302" s="388"/>
      <c r="BZ302" s="388"/>
      <c r="CA302" s="388">
        <v>0</v>
      </c>
      <c r="CB302" s="394" t="b">
        <f t="shared" si="82"/>
        <v>0</v>
      </c>
      <c r="CC302" s="394" t="b">
        <f t="shared" si="83"/>
        <v>0</v>
      </c>
      <c r="CD302" s="376" t="b">
        <f t="shared" si="90"/>
        <v>1</v>
      </c>
      <c r="CE302" s="394" t="b">
        <f t="shared" si="87"/>
        <v>0</v>
      </c>
      <c r="CF302" s="394">
        <f t="shared" si="88"/>
        <v>4</v>
      </c>
      <c r="CG302" s="405">
        <f>'Forside og oppsummering'!$E$23</f>
        <v>0</v>
      </c>
      <c r="CH302" s="349" t="s">
        <v>494</v>
      </c>
      <c r="CI302" s="405" t="str">
        <f t="shared" si="84"/>
        <v>Tema for innovasjonsprosjekt 5</v>
      </c>
      <c r="CJ302" s="405" t="str">
        <f t="shared" si="85"/>
        <v>P5.2e</v>
      </c>
      <c r="CK302" s="405" t="str">
        <f t="shared" si="86"/>
        <v>Legemiddelhåndtering</v>
      </c>
      <c r="CL302" s="403">
        <v>0</v>
      </c>
      <c r="CM302" s="403">
        <v>0</v>
      </c>
      <c r="CN302" s="403">
        <v>0</v>
      </c>
      <c r="CO302" s="403">
        <v>0</v>
      </c>
      <c r="CP302" s="403">
        <v>0</v>
      </c>
      <c r="CQ302" s="403">
        <v>0</v>
      </c>
      <c r="CR302" s="403">
        <v>0</v>
      </c>
      <c r="CS302" s="403">
        <v>0</v>
      </c>
      <c r="CT302" s="403">
        <f t="shared" si="81"/>
        <v>4</v>
      </c>
    </row>
    <row r="303" spans="69:98" x14ac:dyDescent="0.35">
      <c r="BQ303" s="388">
        <v>0</v>
      </c>
      <c r="BR303" s="388" t="str">
        <v>P5.2f</v>
      </c>
      <c r="BS303" s="388" t="str">
        <v>Rehabilitering og Habilitering</v>
      </c>
      <c r="BT303" s="388"/>
      <c r="BU303" s="388"/>
      <c r="BV303" s="388"/>
      <c r="BW303" s="388"/>
      <c r="BX303" s="388"/>
      <c r="BY303" s="388"/>
      <c r="BZ303" s="388"/>
      <c r="CA303" s="388">
        <v>0</v>
      </c>
      <c r="CB303" s="394" t="b">
        <f t="shared" si="82"/>
        <v>0</v>
      </c>
      <c r="CC303" s="394" t="b">
        <f t="shared" si="83"/>
        <v>0</v>
      </c>
      <c r="CD303" s="376" t="b">
        <f t="shared" si="90"/>
        <v>1</v>
      </c>
      <c r="CE303" s="394" t="b">
        <f t="shared" si="87"/>
        <v>0</v>
      </c>
      <c r="CF303" s="394">
        <f t="shared" si="88"/>
        <v>4</v>
      </c>
      <c r="CG303" s="405">
        <f>'Forside og oppsummering'!$E$23</f>
        <v>0</v>
      </c>
      <c r="CH303" s="349" t="s">
        <v>494</v>
      </c>
      <c r="CI303" s="405" t="str">
        <f t="shared" si="84"/>
        <v>Tema for innovasjonsprosjekt 5</v>
      </c>
      <c r="CJ303" s="405" t="str">
        <f t="shared" si="85"/>
        <v>P5.2f</v>
      </c>
      <c r="CK303" s="405" t="str">
        <f t="shared" si="86"/>
        <v>Rehabilitering og Habilitering</v>
      </c>
      <c r="CL303" s="403">
        <v>0</v>
      </c>
      <c r="CM303" s="403">
        <v>0</v>
      </c>
      <c r="CN303" s="403">
        <v>0</v>
      </c>
      <c r="CO303" s="403">
        <v>0</v>
      </c>
      <c r="CP303" s="403">
        <v>0</v>
      </c>
      <c r="CQ303" s="403">
        <v>0</v>
      </c>
      <c r="CR303" s="403">
        <v>0</v>
      </c>
      <c r="CS303" s="403">
        <v>0</v>
      </c>
      <c r="CT303" s="403">
        <f t="shared" si="81"/>
        <v>4</v>
      </c>
    </row>
    <row r="304" spans="69:98" x14ac:dyDescent="0.35">
      <c r="BQ304" s="388">
        <v>0</v>
      </c>
      <c r="BR304" s="388" t="str">
        <v>P5.2g</v>
      </c>
      <c r="BS304" s="388" t="str">
        <v>Samspill med pårørende og frivillige i omsorgssektoren generelt og demensomsorgen spesielt</v>
      </c>
      <c r="BT304" s="388"/>
      <c r="BU304" s="388"/>
      <c r="BV304" s="388"/>
      <c r="BW304" s="388"/>
      <c r="BX304" s="388"/>
      <c r="BY304" s="388"/>
      <c r="BZ304" s="388"/>
      <c r="CA304" s="388">
        <v>0</v>
      </c>
      <c r="CB304" s="394" t="b">
        <f t="shared" si="82"/>
        <v>0</v>
      </c>
      <c r="CC304" s="394" t="b">
        <f t="shared" si="83"/>
        <v>0</v>
      </c>
      <c r="CD304" s="376" t="b">
        <f t="shared" si="90"/>
        <v>1</v>
      </c>
      <c r="CE304" s="394" t="b">
        <f t="shared" si="87"/>
        <v>0</v>
      </c>
      <c r="CF304" s="394">
        <f t="shared" si="88"/>
        <v>4</v>
      </c>
      <c r="CG304" s="405">
        <f>'Forside og oppsummering'!$E$23</f>
        <v>0</v>
      </c>
      <c r="CH304" s="349" t="s">
        <v>494</v>
      </c>
      <c r="CI304" s="405" t="str">
        <f t="shared" si="84"/>
        <v>Tema for innovasjonsprosjekt 5</v>
      </c>
      <c r="CJ304" s="405" t="str">
        <f t="shared" si="85"/>
        <v>P5.2g</v>
      </c>
      <c r="CK304" s="405" t="str">
        <f t="shared" si="86"/>
        <v>Samspill med pårørende og frivillige i omsorgssektoren generelt og demensomsorgen spesielt</v>
      </c>
      <c r="CL304" s="403">
        <v>0</v>
      </c>
      <c r="CM304" s="403">
        <v>0</v>
      </c>
      <c r="CN304" s="403">
        <v>0</v>
      </c>
      <c r="CO304" s="403">
        <v>0</v>
      </c>
      <c r="CP304" s="403">
        <v>0</v>
      </c>
      <c r="CQ304" s="403">
        <v>0</v>
      </c>
      <c r="CR304" s="403">
        <v>0</v>
      </c>
      <c r="CS304" s="403">
        <v>0</v>
      </c>
      <c r="CT304" s="403">
        <f t="shared" si="81"/>
        <v>4</v>
      </c>
    </row>
    <row r="305" spans="69:98" x14ac:dyDescent="0.35">
      <c r="BQ305" s="388">
        <v>0</v>
      </c>
      <c r="BR305" s="388" t="str">
        <v>P5.2h</v>
      </c>
      <c r="BS305" s="388" t="str">
        <v>Andre nyskapende løsninger av stor betydning for brukerne av de kommunale helse- og omsorgstjenestene</v>
      </c>
      <c r="BT305" s="388"/>
      <c r="BU305" s="388"/>
      <c r="BV305" s="388"/>
      <c r="BW305" s="388"/>
      <c r="BX305" s="388"/>
      <c r="BY305" s="388"/>
      <c r="BZ305" s="388"/>
      <c r="CA305" s="388">
        <v>0</v>
      </c>
      <c r="CB305" s="394" t="b">
        <f t="shared" si="82"/>
        <v>0</v>
      </c>
      <c r="CC305" s="394" t="b">
        <f t="shared" si="83"/>
        <v>0</v>
      </c>
      <c r="CD305" s="376" t="b">
        <f t="shared" si="90"/>
        <v>1</v>
      </c>
      <c r="CE305" s="394" t="b">
        <f t="shared" si="87"/>
        <v>0</v>
      </c>
      <c r="CF305" s="394">
        <f t="shared" si="88"/>
        <v>4</v>
      </c>
      <c r="CG305" s="405">
        <f>'Forside og oppsummering'!$E$23</f>
        <v>0</v>
      </c>
      <c r="CH305" s="349" t="s">
        <v>494</v>
      </c>
      <c r="CI305" s="405" t="str">
        <f t="shared" si="84"/>
        <v>Tema for innovasjonsprosjekt 5</v>
      </c>
      <c r="CJ305" s="405" t="str">
        <f t="shared" si="85"/>
        <v>P5.2h</v>
      </c>
      <c r="CK305" s="405" t="str">
        <f t="shared" si="86"/>
        <v>Andre nyskapende løsninger av stor betydning for brukerne av de kommunale helse- og omsorgstjenestene</v>
      </c>
      <c r="CL305" s="403">
        <v>0</v>
      </c>
      <c r="CM305" s="403">
        <v>0</v>
      </c>
      <c r="CN305" s="403">
        <v>0</v>
      </c>
      <c r="CO305" s="403">
        <v>0</v>
      </c>
      <c r="CP305" s="403">
        <v>0</v>
      </c>
      <c r="CQ305" s="403">
        <v>0</v>
      </c>
      <c r="CR305" s="403">
        <v>0</v>
      </c>
      <c r="CS305" s="403">
        <v>0</v>
      </c>
      <c r="CT305" s="403">
        <f t="shared" si="81"/>
        <v>4</v>
      </c>
    </row>
    <row r="306" spans="69:98" x14ac:dyDescent="0.35">
      <c r="BQ306" s="388">
        <v>0</v>
      </c>
      <c r="BR306" s="388">
        <v>0</v>
      </c>
      <c r="BS306" s="388">
        <v>0</v>
      </c>
      <c r="BT306" s="388"/>
      <c r="BU306" s="388"/>
      <c r="BV306" s="388"/>
      <c r="BW306" s="388"/>
      <c r="BX306" s="388"/>
      <c r="BY306" s="388"/>
      <c r="BZ306" s="388"/>
      <c r="CA306" s="388">
        <v>0</v>
      </c>
      <c r="CB306" s="394" t="b">
        <f t="shared" si="82"/>
        <v>0</v>
      </c>
      <c r="CC306" s="394" t="b">
        <f t="shared" si="83"/>
        <v>1</v>
      </c>
      <c r="CD306" s="376" t="b">
        <f t="shared" si="90"/>
        <v>1</v>
      </c>
      <c r="CE306" s="394" t="b">
        <f t="shared" si="87"/>
        <v>0</v>
      </c>
      <c r="CF306" s="394">
        <f t="shared" si="88"/>
        <v>5</v>
      </c>
      <c r="CG306" s="405">
        <f>'Forside og oppsummering'!$E$23</f>
        <v>0</v>
      </c>
      <c r="CH306" s="349" t="s">
        <v>494</v>
      </c>
      <c r="CI306" s="405" t="str">
        <f t="shared" si="84"/>
        <v>Tema for innovasjonsprosjekt 5</v>
      </c>
      <c r="CJ306" s="405">
        <f t="shared" si="85"/>
        <v>0</v>
      </c>
      <c r="CK306" s="405">
        <f t="shared" si="86"/>
        <v>0</v>
      </c>
      <c r="CL306" s="403">
        <v>0</v>
      </c>
      <c r="CM306" s="403">
        <v>0</v>
      </c>
      <c r="CN306" s="403">
        <v>0</v>
      </c>
      <c r="CO306" s="403">
        <v>0</v>
      </c>
      <c r="CP306" s="403">
        <v>0</v>
      </c>
      <c r="CQ306" s="403">
        <v>0</v>
      </c>
      <c r="CR306" s="403">
        <v>0</v>
      </c>
      <c r="CS306" s="403">
        <v>0</v>
      </c>
      <c r="CT306" s="403">
        <f t="shared" si="81"/>
        <v>5</v>
      </c>
    </row>
    <row r="307" spans="69:98" x14ac:dyDescent="0.35">
      <c r="BQ307" s="388" t="str">
        <v>P5.3</v>
      </c>
      <c r="BR307" s="388" t="str">
        <v>Prosjektbeskrivelse: Innovasjonsprosjekt 5</v>
      </c>
      <c r="BS307" s="388">
        <v>0</v>
      </c>
      <c r="BT307" s="388"/>
      <c r="BU307" s="388"/>
      <c r="BV307" s="388"/>
      <c r="BW307" s="388"/>
      <c r="BX307" s="388"/>
      <c r="BY307" s="388"/>
      <c r="BZ307" s="388"/>
      <c r="CA307" s="388">
        <v>0</v>
      </c>
      <c r="CB307" s="394" t="b">
        <f t="shared" si="82"/>
        <v>1</v>
      </c>
      <c r="CC307" s="394" t="b">
        <f t="shared" si="83"/>
        <v>0</v>
      </c>
      <c r="CD307" s="376" t="b">
        <f t="shared" si="90"/>
        <v>1</v>
      </c>
      <c r="CE307" s="394" t="b">
        <f t="shared" si="87"/>
        <v>0</v>
      </c>
      <c r="CF307" s="394">
        <f t="shared" si="88"/>
        <v>2</v>
      </c>
      <c r="CG307" s="405">
        <f>'Forside og oppsummering'!$E$23</f>
        <v>0</v>
      </c>
      <c r="CH307" s="349" t="s">
        <v>494</v>
      </c>
      <c r="CI307" s="405" t="str">
        <f t="shared" si="84"/>
        <v>Prosjektbeskrivelse: Innovasjonsprosjekt 5</v>
      </c>
      <c r="CJ307" s="405" t="str">
        <f t="shared" si="85"/>
        <v>P5.3</v>
      </c>
      <c r="CK307" s="405">
        <f t="shared" si="86"/>
        <v>0</v>
      </c>
      <c r="CL307" s="403">
        <v>0</v>
      </c>
      <c r="CM307" s="403">
        <v>0</v>
      </c>
      <c r="CN307" s="403">
        <v>0</v>
      </c>
      <c r="CO307" s="403">
        <v>0</v>
      </c>
      <c r="CP307" s="403">
        <v>0</v>
      </c>
      <c r="CQ307" s="403">
        <v>0</v>
      </c>
      <c r="CR307" s="403">
        <v>0</v>
      </c>
      <c r="CS307" s="403">
        <v>0</v>
      </c>
      <c r="CT307" s="403">
        <f t="shared" si="81"/>
        <v>2</v>
      </c>
    </row>
    <row r="308" spans="69:98" x14ac:dyDescent="0.35">
      <c r="BQ308" s="388">
        <v>0</v>
      </c>
      <c r="BR308" s="388" t="str">
        <v>- Fyll inn deltaljer for innovasjonsprosjektet der dette er hensiktsmessig
- Forsøk å skrive kortfattet (Med et detaljnivå som står i rimelig forhold til innovasjonsprosjektets omfang)</v>
      </c>
      <c r="BS308" s="388">
        <v>0</v>
      </c>
      <c r="BT308" s="388"/>
      <c r="BU308" s="388"/>
      <c r="BV308" s="388"/>
      <c r="BW308" s="388"/>
      <c r="BX308" s="388"/>
      <c r="BY308" s="388"/>
      <c r="BZ308" s="388"/>
      <c r="CA308" s="388">
        <v>0</v>
      </c>
      <c r="CB308" s="394" t="b">
        <f t="shared" si="82"/>
        <v>0</v>
      </c>
      <c r="CC308" s="394" t="b">
        <f t="shared" si="83"/>
        <v>1</v>
      </c>
      <c r="CD308" s="376" t="b">
        <f t="shared" si="90"/>
        <v>1</v>
      </c>
      <c r="CE308" s="394" t="b">
        <f t="shared" si="87"/>
        <v>0</v>
      </c>
      <c r="CF308" s="394">
        <f t="shared" si="88"/>
        <v>4</v>
      </c>
      <c r="CG308" s="405">
        <f>'Forside og oppsummering'!$E$23</f>
        <v>0</v>
      </c>
      <c r="CH308" s="349" t="s">
        <v>494</v>
      </c>
      <c r="CI308" s="405" t="str">
        <f t="shared" si="84"/>
        <v>Prosjektbeskrivelse: Innovasjonsprosjekt 5</v>
      </c>
      <c r="CJ308" s="405" t="str">
        <f t="shared" si="85"/>
        <v>- Fyll inn deltaljer for innovasjonsprosjektet der dette er hensiktsmessig
- Forsøk å skrive kortfattet (Med et detaljnivå som står i rimelig forhold til innovasjonsprosjektets omfang)</v>
      </c>
      <c r="CK308" s="405">
        <f t="shared" si="86"/>
        <v>0</v>
      </c>
      <c r="CL308" s="403">
        <v>0</v>
      </c>
      <c r="CM308" s="403">
        <v>0</v>
      </c>
      <c r="CN308" s="403">
        <v>0</v>
      </c>
      <c r="CO308" s="403">
        <v>0</v>
      </c>
      <c r="CP308" s="403">
        <v>0</v>
      </c>
      <c r="CQ308" s="403">
        <v>0</v>
      </c>
      <c r="CR308" s="403">
        <v>0</v>
      </c>
      <c r="CS308" s="403">
        <v>0</v>
      </c>
      <c r="CT308" s="403">
        <f t="shared" si="81"/>
        <v>4</v>
      </c>
    </row>
    <row r="309" spans="69:98" x14ac:dyDescent="0.35">
      <c r="BQ309" s="388">
        <v>0</v>
      </c>
      <c r="BR309" s="388" t="str">
        <v>P5.3a</v>
      </c>
      <c r="BS309" s="388" t="str">
        <v>Kort beskrivelse</v>
      </c>
      <c r="BT309" s="388"/>
      <c r="BU309" s="388"/>
      <c r="BV309" s="388"/>
      <c r="BW309" s="388"/>
      <c r="BX309" s="388"/>
      <c r="BY309" s="388"/>
      <c r="BZ309" s="388"/>
      <c r="CA309" s="388">
        <v>0</v>
      </c>
      <c r="CB309" s="394" t="b">
        <f t="shared" si="82"/>
        <v>0</v>
      </c>
      <c r="CC309" s="394" t="b">
        <f t="shared" si="83"/>
        <v>0</v>
      </c>
      <c r="CD309" s="376" t="b">
        <f t="shared" si="90"/>
        <v>1</v>
      </c>
      <c r="CE309" s="394" t="b">
        <f t="shared" si="87"/>
        <v>0</v>
      </c>
      <c r="CF309" s="394">
        <f t="shared" si="88"/>
        <v>4</v>
      </c>
      <c r="CG309" s="405">
        <f>'Forside og oppsummering'!$E$23</f>
        <v>0</v>
      </c>
      <c r="CH309" s="349" t="s">
        <v>494</v>
      </c>
      <c r="CI309" s="405" t="str">
        <f t="shared" si="84"/>
        <v>Prosjektbeskrivelse: Innovasjonsprosjekt 5</v>
      </c>
      <c r="CJ309" s="405" t="str">
        <f t="shared" si="85"/>
        <v>P5.3a</v>
      </c>
      <c r="CK309" s="405" t="str">
        <f t="shared" si="86"/>
        <v>Kort beskrivelse</v>
      </c>
      <c r="CL309" s="403">
        <v>0</v>
      </c>
      <c r="CM309" s="403">
        <v>0</v>
      </c>
      <c r="CN309" s="403">
        <v>0</v>
      </c>
      <c r="CO309" s="403">
        <v>0</v>
      </c>
      <c r="CP309" s="403">
        <v>0</v>
      </c>
      <c r="CQ309" s="403">
        <v>0</v>
      </c>
      <c r="CR309" s="403">
        <v>0</v>
      </c>
      <c r="CS309" s="403">
        <v>0</v>
      </c>
      <c r="CT309" s="403">
        <f t="shared" si="81"/>
        <v>4</v>
      </c>
    </row>
    <row r="310" spans="69:98" x14ac:dyDescent="0.35">
      <c r="BQ310" s="388">
        <v>0</v>
      </c>
      <c r="BR310" s="388">
        <v>0</v>
      </c>
      <c r="BS310" s="388" t="str">
        <v>Gi en kort beskrivelse av innovasjonsprosjektet, herunder delprosjekter, tiltak og bakgrunn for innovasjonsprosjektet</v>
      </c>
      <c r="BT310" s="388"/>
      <c r="BU310" s="388"/>
      <c r="BV310" s="388"/>
      <c r="BW310" s="388"/>
      <c r="BX310" s="388"/>
      <c r="BY310" s="388"/>
      <c r="BZ310" s="388"/>
      <c r="CA310" s="388">
        <v>0</v>
      </c>
      <c r="CB310" s="394" t="b">
        <f t="shared" si="82"/>
        <v>0</v>
      </c>
      <c r="CC310" s="394" t="b">
        <f t="shared" si="83"/>
        <v>1</v>
      </c>
      <c r="CD310" s="376" t="b">
        <f t="shared" si="90"/>
        <v>1</v>
      </c>
      <c r="CE310" s="394" t="b">
        <f t="shared" si="87"/>
        <v>0</v>
      </c>
      <c r="CF310" s="394">
        <f t="shared" si="88"/>
        <v>4</v>
      </c>
      <c r="CG310" s="405">
        <f>'Forside og oppsummering'!$E$23</f>
        <v>0</v>
      </c>
      <c r="CH310" s="349" t="s">
        <v>494</v>
      </c>
      <c r="CI310" s="405" t="str">
        <f t="shared" si="84"/>
        <v>Prosjektbeskrivelse: Innovasjonsprosjekt 5</v>
      </c>
      <c r="CJ310" s="405">
        <f t="shared" si="85"/>
        <v>0</v>
      </c>
      <c r="CK310" s="405" t="str">
        <f t="shared" si="86"/>
        <v>Gi en kort beskrivelse av innovasjonsprosjektet, herunder delprosjekter, tiltak og bakgrunn for innovasjonsprosjektet</v>
      </c>
      <c r="CL310" s="403">
        <v>0</v>
      </c>
      <c r="CM310" s="403">
        <v>0</v>
      </c>
      <c r="CN310" s="403">
        <v>0</v>
      </c>
      <c r="CO310" s="403">
        <v>0</v>
      </c>
      <c r="CP310" s="403">
        <v>0</v>
      </c>
      <c r="CQ310" s="403">
        <v>0</v>
      </c>
      <c r="CR310" s="403">
        <v>0</v>
      </c>
      <c r="CS310" s="403">
        <v>0</v>
      </c>
      <c r="CT310" s="403">
        <f t="shared" si="81"/>
        <v>4</v>
      </c>
    </row>
    <row r="311" spans="69:98" x14ac:dyDescent="0.35">
      <c r="BQ311" s="388">
        <v>0</v>
      </c>
      <c r="BR311" s="388" t="str">
        <v>P5.3b</v>
      </c>
      <c r="BS311" s="388" t="str">
        <v>Mål for tiltaket på kort og lengre sikt</v>
      </c>
      <c r="BT311" s="388"/>
      <c r="BU311" s="388"/>
      <c r="BV311" s="388"/>
      <c r="BW311" s="388"/>
      <c r="BX311" s="388"/>
      <c r="BY311" s="388"/>
      <c r="BZ311" s="388"/>
      <c r="CA311" s="388">
        <v>0</v>
      </c>
      <c r="CB311" s="394" t="b">
        <f t="shared" si="82"/>
        <v>0</v>
      </c>
      <c r="CC311" s="394" t="b">
        <f t="shared" si="83"/>
        <v>0</v>
      </c>
      <c r="CD311" s="376" t="b">
        <f t="shared" si="90"/>
        <v>1</v>
      </c>
      <c r="CE311" s="394" t="b">
        <f t="shared" si="87"/>
        <v>0</v>
      </c>
      <c r="CF311" s="394">
        <f t="shared" si="88"/>
        <v>4</v>
      </c>
      <c r="CG311" s="405">
        <f>'Forside og oppsummering'!$E$23</f>
        <v>0</v>
      </c>
      <c r="CH311" s="349" t="s">
        <v>494</v>
      </c>
      <c r="CI311" s="405" t="str">
        <f t="shared" si="84"/>
        <v>Prosjektbeskrivelse: Innovasjonsprosjekt 5</v>
      </c>
      <c r="CJ311" s="405" t="str">
        <f t="shared" si="85"/>
        <v>P5.3b</v>
      </c>
      <c r="CK311" s="405" t="str">
        <f t="shared" si="86"/>
        <v>Mål for tiltaket på kort og lengre sikt</v>
      </c>
      <c r="CL311" s="403">
        <v>0</v>
      </c>
      <c r="CM311" s="403">
        <v>0</v>
      </c>
      <c r="CN311" s="403">
        <v>0</v>
      </c>
      <c r="CO311" s="403">
        <v>0</v>
      </c>
      <c r="CP311" s="403">
        <v>0</v>
      </c>
      <c r="CQ311" s="403">
        <v>0</v>
      </c>
      <c r="CR311" s="403">
        <v>0</v>
      </c>
      <c r="CS311" s="403">
        <v>0</v>
      </c>
      <c r="CT311" s="403">
        <f t="shared" si="81"/>
        <v>4</v>
      </c>
    </row>
    <row r="312" spans="69:98" x14ac:dyDescent="0.35">
      <c r="BQ312" s="388">
        <v>0</v>
      </c>
      <c r="BR312" s="388">
        <v>0</v>
      </c>
      <c r="BS312" s="388" t="str">
        <v>Herunder mål for året dere søker om tilskudd og målgruppe for tiltaket</v>
      </c>
      <c r="BT312" s="388"/>
      <c r="BU312" s="388"/>
      <c r="BV312" s="388"/>
      <c r="BW312" s="388"/>
      <c r="BX312" s="388"/>
      <c r="BY312" s="388"/>
      <c r="BZ312" s="388"/>
      <c r="CA312" s="388">
        <v>0</v>
      </c>
      <c r="CB312" s="394" t="b">
        <f t="shared" si="82"/>
        <v>0</v>
      </c>
      <c r="CC312" s="394" t="b">
        <f t="shared" si="83"/>
        <v>1</v>
      </c>
      <c r="CD312" s="376" t="b">
        <f t="shared" si="90"/>
        <v>1</v>
      </c>
      <c r="CE312" s="394" t="b">
        <f t="shared" si="87"/>
        <v>0</v>
      </c>
      <c r="CF312" s="394">
        <f t="shared" si="88"/>
        <v>4</v>
      </c>
      <c r="CG312" s="405">
        <f>'Forside og oppsummering'!$E$23</f>
        <v>0</v>
      </c>
      <c r="CH312" s="349" t="s">
        <v>494</v>
      </c>
      <c r="CI312" s="405" t="str">
        <f t="shared" si="84"/>
        <v>Prosjektbeskrivelse: Innovasjonsprosjekt 5</v>
      </c>
      <c r="CJ312" s="405">
        <f t="shared" si="85"/>
        <v>0</v>
      </c>
      <c r="CK312" s="405" t="str">
        <f t="shared" si="86"/>
        <v>Herunder mål for året dere søker om tilskudd og målgruppe for tiltaket</v>
      </c>
      <c r="CL312" s="403">
        <v>0</v>
      </c>
      <c r="CM312" s="403">
        <v>0</v>
      </c>
      <c r="CN312" s="403">
        <v>0</v>
      </c>
      <c r="CO312" s="403">
        <v>0</v>
      </c>
      <c r="CP312" s="403">
        <v>0</v>
      </c>
      <c r="CQ312" s="403">
        <v>0</v>
      </c>
      <c r="CR312" s="403">
        <v>0</v>
      </c>
      <c r="CS312" s="403">
        <v>0</v>
      </c>
      <c r="CT312" s="403">
        <f t="shared" si="81"/>
        <v>4</v>
      </c>
    </row>
    <row r="313" spans="69:98" x14ac:dyDescent="0.35">
      <c r="BQ313" s="388">
        <v>0</v>
      </c>
      <c r="BR313" s="388" t="str">
        <v>P5.3c</v>
      </c>
      <c r="BS313" s="388" t="str">
        <v>Aktivitets- og fremdriftsplan for året dere søker tilskudd</v>
      </c>
      <c r="BT313" s="388"/>
      <c r="BU313" s="388"/>
      <c r="BV313" s="388"/>
      <c r="BW313" s="388"/>
      <c r="BX313" s="388"/>
      <c r="BY313" s="388"/>
      <c r="BZ313" s="388"/>
      <c r="CA313" s="388">
        <v>0</v>
      </c>
      <c r="CB313" s="394" t="b">
        <f t="shared" si="82"/>
        <v>0</v>
      </c>
      <c r="CC313" s="394" t="b">
        <f t="shared" si="83"/>
        <v>0</v>
      </c>
      <c r="CD313" s="376" t="b">
        <f t="shared" si="90"/>
        <v>1</v>
      </c>
      <c r="CE313" s="394" t="b">
        <f t="shared" si="87"/>
        <v>0</v>
      </c>
      <c r="CF313" s="394">
        <f t="shared" si="88"/>
        <v>4</v>
      </c>
      <c r="CG313" s="405">
        <f>'Forside og oppsummering'!$E$23</f>
        <v>0</v>
      </c>
      <c r="CH313" s="349" t="s">
        <v>494</v>
      </c>
      <c r="CI313" s="405" t="str">
        <f t="shared" si="84"/>
        <v>Prosjektbeskrivelse: Innovasjonsprosjekt 5</v>
      </c>
      <c r="CJ313" s="405" t="str">
        <f t="shared" si="85"/>
        <v>P5.3c</v>
      </c>
      <c r="CK313" s="405" t="str">
        <f t="shared" si="86"/>
        <v>Aktivitets- og fremdriftsplan for året dere søker tilskudd</v>
      </c>
      <c r="CL313" s="403">
        <v>0</v>
      </c>
      <c r="CM313" s="403">
        <v>0</v>
      </c>
      <c r="CN313" s="403">
        <v>0</v>
      </c>
      <c r="CO313" s="403">
        <v>0</v>
      </c>
      <c r="CP313" s="403">
        <v>0</v>
      </c>
      <c r="CQ313" s="403">
        <v>0</v>
      </c>
      <c r="CR313" s="403">
        <v>0</v>
      </c>
      <c r="CS313" s="403">
        <v>0</v>
      </c>
      <c r="CT313" s="403">
        <f t="shared" si="81"/>
        <v>4</v>
      </c>
    </row>
    <row r="314" spans="69:98" x14ac:dyDescent="0.35">
      <c r="BQ314" s="388">
        <v>0</v>
      </c>
      <c r="BR314" s="388">
        <v>0</v>
      </c>
      <c r="BS314" s="388" t="str">
        <v>Sett inn de viktigste aktivitetene for å nå målene for innovasjonsprosjektet og angi gjerne måned for gjennomføring</v>
      </c>
      <c r="BT314" s="388"/>
      <c r="BU314" s="388"/>
      <c r="BV314" s="388"/>
      <c r="BW314" s="388"/>
      <c r="BX314" s="388"/>
      <c r="BY314" s="388"/>
      <c r="BZ314" s="388"/>
      <c r="CA314" s="388">
        <v>0</v>
      </c>
      <c r="CB314" s="394" t="b">
        <f t="shared" si="82"/>
        <v>0</v>
      </c>
      <c r="CC314" s="394" t="b">
        <f t="shared" si="83"/>
        <v>1</v>
      </c>
      <c r="CD314" s="376" t="b">
        <f t="shared" si="90"/>
        <v>1</v>
      </c>
      <c r="CE314" s="394" t="b">
        <f t="shared" si="87"/>
        <v>0</v>
      </c>
      <c r="CF314" s="394">
        <f t="shared" si="88"/>
        <v>4</v>
      </c>
      <c r="CG314" s="405">
        <f>'Forside og oppsummering'!$E$23</f>
        <v>0</v>
      </c>
      <c r="CH314" s="349" t="s">
        <v>494</v>
      </c>
      <c r="CI314" s="405" t="str">
        <f t="shared" si="84"/>
        <v>Prosjektbeskrivelse: Innovasjonsprosjekt 5</v>
      </c>
      <c r="CJ314" s="405">
        <f t="shared" si="85"/>
        <v>0</v>
      </c>
      <c r="CK314" s="405" t="str">
        <f t="shared" si="86"/>
        <v>Sett inn de viktigste aktivitetene for å nå målene for innovasjonsprosjektet og angi gjerne måned for gjennomføring</v>
      </c>
      <c r="CL314" s="403">
        <v>0</v>
      </c>
      <c r="CM314" s="403">
        <v>0</v>
      </c>
      <c r="CN314" s="403">
        <v>0</v>
      </c>
      <c r="CO314" s="403">
        <v>0</v>
      </c>
      <c r="CP314" s="403">
        <v>0</v>
      </c>
      <c r="CQ314" s="403">
        <v>0</v>
      </c>
      <c r="CR314" s="403">
        <v>0</v>
      </c>
      <c r="CS314" s="403">
        <v>0</v>
      </c>
      <c r="CT314" s="403">
        <f t="shared" si="81"/>
        <v>4</v>
      </c>
    </row>
    <row r="315" spans="69:98" x14ac:dyDescent="0.35">
      <c r="BQ315" s="388">
        <v>0</v>
      </c>
      <c r="BR315" s="388" t="str">
        <v>P5.3d</v>
      </c>
      <c r="BS315" s="388" t="str">
        <v>Metoder kunnskap eller erfaring</v>
      </c>
      <c r="BT315" s="388"/>
      <c r="BU315" s="388"/>
      <c r="BV315" s="388"/>
      <c r="BW315" s="388"/>
      <c r="BX315" s="388"/>
      <c r="BY315" s="388"/>
      <c r="BZ315" s="388"/>
      <c r="CA315" s="388">
        <v>0</v>
      </c>
      <c r="CB315" s="394" t="b">
        <f t="shared" si="82"/>
        <v>0</v>
      </c>
      <c r="CC315" s="394" t="b">
        <f t="shared" si="83"/>
        <v>0</v>
      </c>
      <c r="CD315" s="376" t="b">
        <f t="shared" si="90"/>
        <v>1</v>
      </c>
      <c r="CE315" s="394" t="b">
        <f t="shared" si="87"/>
        <v>0</v>
      </c>
      <c r="CF315" s="394">
        <f t="shared" si="88"/>
        <v>4</v>
      </c>
      <c r="CG315" s="405">
        <f>'Forside og oppsummering'!$E$23</f>
        <v>0</v>
      </c>
      <c r="CH315" s="349" t="s">
        <v>494</v>
      </c>
      <c r="CI315" s="405" t="str">
        <f t="shared" si="84"/>
        <v>Prosjektbeskrivelse: Innovasjonsprosjekt 5</v>
      </c>
      <c r="CJ315" s="405" t="str">
        <f t="shared" si="85"/>
        <v>P5.3d</v>
      </c>
      <c r="CK315" s="405" t="str">
        <f t="shared" si="86"/>
        <v>Metoder kunnskap eller erfaring</v>
      </c>
      <c r="CL315" s="403">
        <v>0</v>
      </c>
      <c r="CM315" s="403">
        <v>0</v>
      </c>
      <c r="CN315" s="403">
        <v>0</v>
      </c>
      <c r="CO315" s="403">
        <v>0</v>
      </c>
      <c r="CP315" s="403">
        <v>0</v>
      </c>
      <c r="CQ315" s="403">
        <v>0</v>
      </c>
      <c r="CR315" s="403">
        <v>0</v>
      </c>
      <c r="CS315" s="403">
        <v>0</v>
      </c>
      <c r="CT315" s="403">
        <f t="shared" si="81"/>
        <v>4</v>
      </c>
    </row>
    <row r="316" spans="69:98" x14ac:dyDescent="0.35">
      <c r="BQ316" s="388">
        <v>0</v>
      </c>
      <c r="BR316" s="388">
        <v>0</v>
      </c>
      <c r="BS316" s="388" t="str">
        <v>Beskriv hvilke teorier / faglige metoder dere benytter i innovasjonsprosjektet eller hvilken kunnskap/erfaring dere bygger på. Herunder metoder for brukermedvirkning</v>
      </c>
      <c r="BT316" s="388"/>
      <c r="BU316" s="388"/>
      <c r="BV316" s="388"/>
      <c r="BW316" s="388"/>
      <c r="BX316" s="388"/>
      <c r="BY316" s="388"/>
      <c r="BZ316" s="388"/>
      <c r="CA316" s="388">
        <v>0</v>
      </c>
      <c r="CB316" s="394" t="b">
        <f t="shared" si="82"/>
        <v>0</v>
      </c>
      <c r="CC316" s="394" t="b">
        <f t="shared" si="83"/>
        <v>1</v>
      </c>
      <c r="CD316" s="376" t="b">
        <f t="shared" si="90"/>
        <v>1</v>
      </c>
      <c r="CE316" s="394" t="b">
        <f t="shared" si="87"/>
        <v>0</v>
      </c>
      <c r="CF316" s="394">
        <f t="shared" si="88"/>
        <v>4</v>
      </c>
      <c r="CG316" s="405">
        <f>'Forside og oppsummering'!$E$23</f>
        <v>0</v>
      </c>
      <c r="CH316" s="349" t="s">
        <v>494</v>
      </c>
      <c r="CI316" s="405" t="str">
        <f t="shared" si="84"/>
        <v>Prosjektbeskrivelse: Innovasjonsprosjekt 5</v>
      </c>
      <c r="CJ316" s="405">
        <f t="shared" si="85"/>
        <v>0</v>
      </c>
      <c r="CK316" s="405" t="str">
        <f t="shared" si="86"/>
        <v>Beskriv hvilke teorier / faglige metoder dere benytter i innovasjonsprosjektet eller hvilken kunnskap/erfaring dere bygger på. Herunder metoder for brukermedvirkning</v>
      </c>
      <c r="CL316" s="403">
        <v>0</v>
      </c>
      <c r="CM316" s="403">
        <v>0</v>
      </c>
      <c r="CN316" s="403">
        <v>0</v>
      </c>
      <c r="CO316" s="403">
        <v>0</v>
      </c>
      <c r="CP316" s="403">
        <v>0</v>
      </c>
      <c r="CQ316" s="403">
        <v>0</v>
      </c>
      <c r="CR316" s="403">
        <v>0</v>
      </c>
      <c r="CS316" s="403">
        <v>0</v>
      </c>
      <c r="CT316" s="403">
        <f t="shared" si="81"/>
        <v>4</v>
      </c>
    </row>
    <row r="317" spans="69:98" x14ac:dyDescent="0.35">
      <c r="BQ317" s="388">
        <v>0</v>
      </c>
      <c r="BR317" s="388" t="str">
        <v>P5.3e</v>
      </c>
      <c r="BS317" s="388" t="str">
        <v>Gevinster og effekter</v>
      </c>
      <c r="BT317" s="388"/>
      <c r="BU317" s="388"/>
      <c r="BV317" s="388"/>
      <c r="BW317" s="388"/>
      <c r="BX317" s="388"/>
      <c r="BY317" s="388"/>
      <c r="BZ317" s="388"/>
      <c r="CA317" s="388">
        <v>0</v>
      </c>
      <c r="CB317" s="394" t="b">
        <f t="shared" si="82"/>
        <v>0</v>
      </c>
      <c r="CC317" s="394" t="b">
        <f t="shared" si="83"/>
        <v>0</v>
      </c>
      <c r="CD317" s="376" t="b">
        <f t="shared" si="90"/>
        <v>1</v>
      </c>
      <c r="CE317" s="394" t="b">
        <f t="shared" si="87"/>
        <v>0</v>
      </c>
      <c r="CF317" s="394">
        <f t="shared" si="88"/>
        <v>4</v>
      </c>
      <c r="CG317" s="405">
        <f>'Forside og oppsummering'!$E$23</f>
        <v>0</v>
      </c>
      <c r="CH317" s="349" t="s">
        <v>494</v>
      </c>
      <c r="CI317" s="405" t="str">
        <f t="shared" si="84"/>
        <v>Prosjektbeskrivelse: Innovasjonsprosjekt 5</v>
      </c>
      <c r="CJ317" s="405" t="str">
        <f t="shared" si="85"/>
        <v>P5.3e</v>
      </c>
      <c r="CK317" s="405" t="str">
        <f t="shared" si="86"/>
        <v>Gevinster og effekter</v>
      </c>
      <c r="CL317" s="403">
        <v>0</v>
      </c>
      <c r="CM317" s="403">
        <v>0</v>
      </c>
      <c r="CN317" s="403">
        <v>0</v>
      </c>
      <c r="CO317" s="403">
        <v>0</v>
      </c>
      <c r="CP317" s="403">
        <v>0</v>
      </c>
      <c r="CQ317" s="403">
        <v>0</v>
      </c>
      <c r="CR317" s="403">
        <v>0</v>
      </c>
      <c r="CS317" s="403">
        <v>0</v>
      </c>
      <c r="CT317" s="403">
        <f t="shared" si="81"/>
        <v>4</v>
      </c>
    </row>
    <row r="318" spans="69:98" x14ac:dyDescent="0.35">
      <c r="BQ318" s="388">
        <v>0</v>
      </c>
      <c r="BR318" s="388">
        <v>0</v>
      </c>
      <c r="BS318" s="388" t="str">
        <v>Hvilke konkrete gevinster/effekter forventes tiltaket å gi, hvilken betydning kan det få for omlegging av praksis</v>
      </c>
      <c r="BT318" s="388"/>
      <c r="BU318" s="388"/>
      <c r="BV318" s="388"/>
      <c r="BW318" s="388"/>
      <c r="BX318" s="388"/>
      <c r="BY318" s="388"/>
      <c r="BZ318" s="388"/>
      <c r="CA318" s="388">
        <v>0</v>
      </c>
      <c r="CB318" s="394" t="b">
        <f t="shared" si="82"/>
        <v>0</v>
      </c>
      <c r="CC318" s="394" t="b">
        <f t="shared" si="83"/>
        <v>1</v>
      </c>
      <c r="CD318" s="376" t="b">
        <f t="shared" si="90"/>
        <v>1</v>
      </c>
      <c r="CE318" s="394" t="b">
        <f t="shared" si="87"/>
        <v>0</v>
      </c>
      <c r="CF318" s="394">
        <f t="shared" si="88"/>
        <v>4</v>
      </c>
      <c r="CG318" s="405">
        <f>'Forside og oppsummering'!$E$23</f>
        <v>0</v>
      </c>
      <c r="CH318" s="349" t="s">
        <v>494</v>
      </c>
      <c r="CI318" s="405" t="str">
        <f t="shared" si="84"/>
        <v>Prosjektbeskrivelse: Innovasjonsprosjekt 5</v>
      </c>
      <c r="CJ318" s="405">
        <f t="shared" si="85"/>
        <v>0</v>
      </c>
      <c r="CK318" s="405" t="str">
        <f t="shared" si="86"/>
        <v>Hvilke konkrete gevinster/effekter forventes tiltaket å gi, hvilken betydning kan det få for omlegging av praksis</v>
      </c>
      <c r="CL318" s="403">
        <v>0</v>
      </c>
      <c r="CM318" s="403">
        <v>0</v>
      </c>
      <c r="CN318" s="403">
        <v>0</v>
      </c>
      <c r="CO318" s="403">
        <v>0</v>
      </c>
      <c r="CP318" s="403">
        <v>0</v>
      </c>
      <c r="CQ318" s="403">
        <v>0</v>
      </c>
      <c r="CR318" s="403">
        <v>0</v>
      </c>
      <c r="CS318" s="403">
        <v>0</v>
      </c>
      <c r="CT318" s="403">
        <f t="shared" si="81"/>
        <v>4</v>
      </c>
    </row>
    <row r="319" spans="69:98" x14ac:dyDescent="0.35">
      <c r="BQ319" s="388">
        <v>0</v>
      </c>
      <c r="BR319" s="388" t="str">
        <v>P5.3f</v>
      </c>
      <c r="BS319" s="388" t="str">
        <v>Risikofaktorer</v>
      </c>
      <c r="BT319" s="388"/>
      <c r="BU319" s="388"/>
      <c r="BV319" s="388"/>
      <c r="BW319" s="388"/>
      <c r="BX319" s="388"/>
      <c r="BY319" s="388"/>
      <c r="BZ319" s="388"/>
      <c r="CA319" s="388">
        <v>0</v>
      </c>
      <c r="CB319" s="394" t="b">
        <f t="shared" si="82"/>
        <v>0</v>
      </c>
      <c r="CC319" s="394" t="b">
        <f t="shared" si="83"/>
        <v>0</v>
      </c>
      <c r="CD319" s="376" t="b">
        <f t="shared" si="90"/>
        <v>1</v>
      </c>
      <c r="CE319" s="394" t="b">
        <f t="shared" si="87"/>
        <v>0</v>
      </c>
      <c r="CF319" s="394">
        <f t="shared" si="88"/>
        <v>4</v>
      </c>
      <c r="CG319" s="405">
        <f>'Forside og oppsummering'!$E$23</f>
        <v>0</v>
      </c>
      <c r="CH319" s="349" t="s">
        <v>494</v>
      </c>
      <c r="CI319" s="405" t="str">
        <f t="shared" si="84"/>
        <v>Prosjektbeskrivelse: Innovasjonsprosjekt 5</v>
      </c>
      <c r="CJ319" s="405" t="str">
        <f t="shared" si="85"/>
        <v>P5.3f</v>
      </c>
      <c r="CK319" s="405" t="str">
        <f t="shared" si="86"/>
        <v>Risikofaktorer</v>
      </c>
      <c r="CL319" s="403">
        <v>0</v>
      </c>
      <c r="CM319" s="403">
        <v>0</v>
      </c>
      <c r="CN319" s="403">
        <v>0</v>
      </c>
      <c r="CO319" s="403">
        <v>0</v>
      </c>
      <c r="CP319" s="403">
        <v>0</v>
      </c>
      <c r="CQ319" s="403">
        <v>0</v>
      </c>
      <c r="CR319" s="403">
        <v>0</v>
      </c>
      <c r="CS319" s="403">
        <v>0</v>
      </c>
      <c r="CT319" s="403">
        <f t="shared" si="81"/>
        <v>4</v>
      </c>
    </row>
    <row r="320" spans="69:98" x14ac:dyDescent="0.35">
      <c r="BQ320" s="388">
        <v>0</v>
      </c>
      <c r="BR320" s="388">
        <v>0</v>
      </c>
      <c r="BS320" s="388" t="str">
        <v>Hvilke faktorer gjør det usikkert at dere når målene, selv om dere mottar tilskudd fra Statsforvalteren?</v>
      </c>
      <c r="BT320" s="388"/>
      <c r="BU320" s="388"/>
      <c r="BV320" s="388"/>
      <c r="BW320" s="388"/>
      <c r="BX320" s="388"/>
      <c r="BY320" s="388"/>
      <c r="BZ320" s="388"/>
      <c r="CA320" s="388">
        <v>0</v>
      </c>
      <c r="CB320" s="394" t="b">
        <f t="shared" si="82"/>
        <v>0</v>
      </c>
      <c r="CC320" s="394" t="b">
        <f t="shared" si="83"/>
        <v>1</v>
      </c>
      <c r="CD320" s="376" t="b">
        <f t="shared" si="90"/>
        <v>1</v>
      </c>
      <c r="CE320" s="394" t="b">
        <f t="shared" si="87"/>
        <v>0</v>
      </c>
      <c r="CF320" s="394">
        <f t="shared" si="88"/>
        <v>4</v>
      </c>
      <c r="CG320" s="405">
        <f>'Forside og oppsummering'!$E$23</f>
        <v>0</v>
      </c>
      <c r="CH320" s="349" t="s">
        <v>494</v>
      </c>
      <c r="CI320" s="405" t="str">
        <f t="shared" si="84"/>
        <v>Prosjektbeskrivelse: Innovasjonsprosjekt 5</v>
      </c>
      <c r="CJ320" s="405">
        <f t="shared" si="85"/>
        <v>0</v>
      </c>
      <c r="CK320" s="405" t="str">
        <f t="shared" si="86"/>
        <v>Hvilke faktorer gjør det usikkert at dere når målene, selv om dere mottar tilskudd fra Statsforvalteren?</v>
      </c>
      <c r="CL320" s="403">
        <v>0</v>
      </c>
      <c r="CM320" s="403">
        <v>0</v>
      </c>
      <c r="CN320" s="403">
        <v>0</v>
      </c>
      <c r="CO320" s="403">
        <v>0</v>
      </c>
      <c r="CP320" s="403">
        <v>0</v>
      </c>
      <c r="CQ320" s="403">
        <v>0</v>
      </c>
      <c r="CR320" s="403">
        <v>0</v>
      </c>
      <c r="CS320" s="403">
        <v>0</v>
      </c>
      <c r="CT320" s="403">
        <f t="shared" si="81"/>
        <v>4</v>
      </c>
    </row>
    <row r="321" spans="68:98" x14ac:dyDescent="0.35">
      <c r="BQ321" s="388">
        <v>0</v>
      </c>
      <c r="BR321" s="388" t="str">
        <v>P5.3g</v>
      </c>
      <c r="BS321" s="388" t="str">
        <v>Forankring internt i kommunen</v>
      </c>
      <c r="BT321" s="388"/>
      <c r="BU321" s="388"/>
      <c r="BV321" s="388"/>
      <c r="BW321" s="388"/>
      <c r="BX321" s="388"/>
      <c r="BY321" s="388"/>
      <c r="BZ321" s="388"/>
      <c r="CA321" s="388">
        <v>0</v>
      </c>
      <c r="CB321" s="394" t="b">
        <f t="shared" si="82"/>
        <v>0</v>
      </c>
      <c r="CC321" s="394" t="b">
        <f t="shared" si="83"/>
        <v>0</v>
      </c>
      <c r="CD321" s="376" t="b">
        <f t="shared" ref="CD321:CD352" si="91">$CD$288</f>
        <v>1</v>
      </c>
      <c r="CE321" s="394" t="b">
        <f t="shared" si="87"/>
        <v>0</v>
      </c>
      <c r="CF321" s="394">
        <f t="shared" si="88"/>
        <v>4</v>
      </c>
      <c r="CG321" s="405">
        <f>'Forside og oppsummering'!$E$23</f>
        <v>0</v>
      </c>
      <c r="CH321" s="349" t="s">
        <v>494</v>
      </c>
      <c r="CI321" s="405" t="str">
        <f t="shared" si="84"/>
        <v>Prosjektbeskrivelse: Innovasjonsprosjekt 5</v>
      </c>
      <c r="CJ321" s="405" t="str">
        <f t="shared" si="85"/>
        <v>P5.3g</v>
      </c>
      <c r="CK321" s="405" t="str">
        <f t="shared" si="86"/>
        <v>Forankring internt i kommunen</v>
      </c>
      <c r="CL321" s="403">
        <v>0</v>
      </c>
      <c r="CM321" s="403">
        <v>0</v>
      </c>
      <c r="CN321" s="403">
        <v>0</v>
      </c>
      <c r="CO321" s="403">
        <v>0</v>
      </c>
      <c r="CP321" s="403">
        <v>0</v>
      </c>
      <c r="CQ321" s="403">
        <v>0</v>
      </c>
      <c r="CR321" s="403">
        <v>0</v>
      </c>
      <c r="CS321" s="403">
        <v>0</v>
      </c>
      <c r="CT321" s="403">
        <f t="shared" si="81"/>
        <v>4</v>
      </c>
    </row>
    <row r="322" spans="68:98" x14ac:dyDescent="0.35">
      <c r="BQ322" s="388">
        <v>0</v>
      </c>
      <c r="BR322" s="388">
        <v>0</v>
      </c>
      <c r="BS322" s="388" t="str">
        <v>Beskriv hvordan tiltaket er forankret internt i kommunen, faglig og administrativt i både utviklings og implementeringsfasen</v>
      </c>
      <c r="BT322" s="388"/>
      <c r="BU322" s="388"/>
      <c r="BV322" s="388"/>
      <c r="BW322" s="388"/>
      <c r="BX322" s="388"/>
      <c r="BY322" s="388"/>
      <c r="BZ322" s="388"/>
      <c r="CA322" s="388">
        <v>0</v>
      </c>
      <c r="CB322" s="394" t="b">
        <f t="shared" si="82"/>
        <v>0</v>
      </c>
      <c r="CC322" s="394" t="b">
        <f t="shared" si="83"/>
        <v>1</v>
      </c>
      <c r="CD322" s="376" t="b">
        <f t="shared" si="91"/>
        <v>1</v>
      </c>
      <c r="CE322" s="394" t="b">
        <f t="shared" si="87"/>
        <v>0</v>
      </c>
      <c r="CF322" s="394">
        <f t="shared" si="88"/>
        <v>4</v>
      </c>
      <c r="CG322" s="405">
        <f>'Forside og oppsummering'!$E$23</f>
        <v>0</v>
      </c>
      <c r="CH322" s="349" t="s">
        <v>494</v>
      </c>
      <c r="CI322" s="405" t="str">
        <f t="shared" si="84"/>
        <v>Prosjektbeskrivelse: Innovasjonsprosjekt 5</v>
      </c>
      <c r="CJ322" s="405">
        <f t="shared" si="85"/>
        <v>0</v>
      </c>
      <c r="CK322" s="405" t="str">
        <f t="shared" si="86"/>
        <v>Beskriv hvordan tiltaket er forankret internt i kommunen, faglig og administrativt i både utviklings og implementeringsfasen</v>
      </c>
      <c r="CL322" s="403">
        <v>0</v>
      </c>
      <c r="CM322" s="403">
        <v>0</v>
      </c>
      <c r="CN322" s="403">
        <v>0</v>
      </c>
      <c r="CO322" s="403">
        <v>0</v>
      </c>
      <c r="CP322" s="403">
        <v>0</v>
      </c>
      <c r="CQ322" s="403">
        <v>0</v>
      </c>
      <c r="CR322" s="403">
        <v>0</v>
      </c>
      <c r="CS322" s="403">
        <v>0</v>
      </c>
      <c r="CT322" s="403">
        <f t="shared" si="81"/>
        <v>4</v>
      </c>
    </row>
    <row r="323" spans="68:98" x14ac:dyDescent="0.35">
      <c r="BQ323" s="388">
        <v>0</v>
      </c>
      <c r="BR323" s="388" t="str">
        <v>P5.3h</v>
      </c>
      <c r="BS323" s="388" t="str">
        <v>Kontrolltiltak</v>
      </c>
      <c r="BT323" s="388"/>
      <c r="BU323" s="388"/>
      <c r="BV323" s="388"/>
      <c r="BW323" s="388"/>
      <c r="BX323" s="388"/>
      <c r="BY323" s="388"/>
      <c r="BZ323" s="388"/>
      <c r="CA323" s="388">
        <v>0</v>
      </c>
      <c r="CB323" s="394" t="b">
        <f t="shared" si="82"/>
        <v>0</v>
      </c>
      <c r="CC323" s="394" t="b">
        <f t="shared" si="83"/>
        <v>0</v>
      </c>
      <c r="CD323" s="376" t="b">
        <f t="shared" si="91"/>
        <v>1</v>
      </c>
      <c r="CE323" s="394" t="b">
        <f t="shared" si="87"/>
        <v>0</v>
      </c>
      <c r="CF323" s="394">
        <f t="shared" si="88"/>
        <v>4</v>
      </c>
      <c r="CG323" s="405">
        <f>'Forside og oppsummering'!$E$23</f>
        <v>0</v>
      </c>
      <c r="CH323" s="349" t="s">
        <v>494</v>
      </c>
      <c r="CI323" s="405" t="str">
        <f t="shared" si="84"/>
        <v>Prosjektbeskrivelse: Innovasjonsprosjekt 5</v>
      </c>
      <c r="CJ323" s="405" t="str">
        <f t="shared" si="85"/>
        <v>P5.3h</v>
      </c>
      <c r="CK323" s="405" t="str">
        <f t="shared" si="86"/>
        <v>Kontrolltiltak</v>
      </c>
      <c r="CL323" s="403">
        <v>0</v>
      </c>
      <c r="CM323" s="403">
        <v>0</v>
      </c>
      <c r="CN323" s="403">
        <v>0</v>
      </c>
      <c r="CO323" s="403">
        <v>0</v>
      </c>
      <c r="CP323" s="403">
        <v>0</v>
      </c>
      <c r="CQ323" s="403">
        <v>0</v>
      </c>
      <c r="CR323" s="403">
        <v>0</v>
      </c>
      <c r="CS323" s="403">
        <v>0</v>
      </c>
      <c r="CT323" s="403">
        <f t="shared" si="81"/>
        <v>4</v>
      </c>
    </row>
    <row r="324" spans="68:98" x14ac:dyDescent="0.35">
      <c r="BQ324" s="388">
        <v>0</v>
      </c>
      <c r="BR324" s="388">
        <v>0</v>
      </c>
      <c r="BS324"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324" s="388"/>
      <c r="BU324" s="388"/>
      <c r="BV324" s="388"/>
      <c r="BW324" s="388"/>
      <c r="BX324" s="388"/>
      <c r="BY324" s="388"/>
      <c r="BZ324" s="388"/>
      <c r="CA324" s="388">
        <v>0</v>
      </c>
      <c r="CB324" s="394" t="b">
        <f t="shared" si="82"/>
        <v>0</v>
      </c>
      <c r="CC324" s="394" t="b">
        <f t="shared" si="83"/>
        <v>1</v>
      </c>
      <c r="CD324" s="376" t="b">
        <f t="shared" si="91"/>
        <v>1</v>
      </c>
      <c r="CE324" s="394" t="b">
        <f t="shared" si="87"/>
        <v>0</v>
      </c>
      <c r="CF324" s="394">
        <f t="shared" si="88"/>
        <v>5</v>
      </c>
      <c r="CG324" s="405">
        <f>'Forside og oppsummering'!$E$23</f>
        <v>0</v>
      </c>
      <c r="CH324" s="349" t="s">
        <v>494</v>
      </c>
      <c r="CI324" s="405" t="str">
        <f t="shared" si="84"/>
        <v>Prosjektbeskrivelse: Innovasjonsprosjekt 5</v>
      </c>
      <c r="CJ324" s="405">
        <f t="shared" si="85"/>
        <v>0</v>
      </c>
      <c r="CK324" s="405" t="str">
        <f t="shared" si="86"/>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324" s="403">
        <v>0</v>
      </c>
      <c r="CM324" s="403">
        <v>0</v>
      </c>
      <c r="CN324" s="403">
        <v>0</v>
      </c>
      <c r="CO324" s="403">
        <v>0</v>
      </c>
      <c r="CP324" s="403">
        <v>0</v>
      </c>
      <c r="CQ324" s="403">
        <v>0</v>
      </c>
      <c r="CR324" s="403">
        <v>0</v>
      </c>
      <c r="CS324" s="403">
        <v>0</v>
      </c>
      <c r="CT324" s="403">
        <f t="shared" si="81"/>
        <v>5</v>
      </c>
    </row>
    <row r="325" spans="68:98" x14ac:dyDescent="0.35">
      <c r="BQ325" s="389" t="str">
        <f>'Prosjekt 5'!$C$44</f>
        <v>P5.4</v>
      </c>
      <c r="BR325" s="389" t="str">
        <f>'Prosjekt 5'!$D$44</f>
        <v>Samarbeidspartnere i innovasjonsprosjekt 5</v>
      </c>
      <c r="BS325" s="389"/>
      <c r="BT325" s="389"/>
      <c r="BU325" s="389"/>
      <c r="BV325" s="389"/>
      <c r="BW325" s="389"/>
      <c r="BX325" s="389"/>
      <c r="BY325" s="389"/>
      <c r="BZ325" s="389"/>
      <c r="CA325" s="389"/>
      <c r="CB325" s="394" t="b">
        <f t="shared" si="82"/>
        <v>1</v>
      </c>
      <c r="CC325" s="394" t="b">
        <f t="shared" si="83"/>
        <v>0</v>
      </c>
      <c r="CD325" s="376" t="b">
        <f t="shared" si="91"/>
        <v>1</v>
      </c>
      <c r="CE325" s="394" t="b">
        <f t="shared" si="87"/>
        <v>0</v>
      </c>
      <c r="CF325" s="394">
        <f t="shared" si="88"/>
        <v>2</v>
      </c>
      <c r="CG325" s="405">
        <f>'Forside og oppsummering'!$E$23</f>
        <v>0</v>
      </c>
      <c r="CH325" s="349" t="s">
        <v>494</v>
      </c>
      <c r="CI325" s="405" t="str">
        <f t="shared" si="84"/>
        <v>Samarbeidspartnere i innovasjonsprosjekt 5</v>
      </c>
      <c r="CJ325" s="405" t="str">
        <f t="shared" si="85"/>
        <v>P5.4</v>
      </c>
      <c r="CK325" s="405">
        <f t="shared" si="86"/>
        <v>0</v>
      </c>
      <c r="CL325" s="403">
        <v>0</v>
      </c>
      <c r="CM325" s="403">
        <v>0</v>
      </c>
      <c r="CN325" s="403">
        <v>0</v>
      </c>
      <c r="CO325" s="403">
        <v>0</v>
      </c>
      <c r="CP325" s="403">
        <v>0</v>
      </c>
      <c r="CQ325" s="403">
        <v>0</v>
      </c>
      <c r="CR325" s="403">
        <v>0</v>
      </c>
      <c r="CS325" s="403">
        <v>0</v>
      </c>
      <c r="CT325" s="403">
        <f t="shared" ref="CT325:CT388" si="92">CF325</f>
        <v>2</v>
      </c>
    </row>
    <row r="326" spans="68:98" x14ac:dyDescent="0.35">
      <c r="BQ326" s="389"/>
      <c r="BR326" s="389" t="str">
        <f>_xlfn.CONCAT(BQ325,"a")</f>
        <v>P5.4a</v>
      </c>
      <c r="BS326" s="349" t="s">
        <v>305</v>
      </c>
      <c r="BT326" s="389"/>
      <c r="BU326" s="389"/>
      <c r="BV326" s="389"/>
      <c r="BW326" s="389"/>
      <c r="BX326" s="389"/>
      <c r="BY326" s="389"/>
      <c r="BZ326" s="389"/>
      <c r="CA326" s="389">
        <f>'Prosjekt 5'!$D$46</f>
        <v>0</v>
      </c>
      <c r="CB326" s="394" t="b">
        <f t="shared" si="82"/>
        <v>0</v>
      </c>
      <c r="CC326" s="394" t="b">
        <f t="shared" si="83"/>
        <v>0</v>
      </c>
      <c r="CD326" s="376" t="b">
        <f t="shared" si="91"/>
        <v>1</v>
      </c>
      <c r="CE326" s="394" t="b">
        <f t="shared" si="87"/>
        <v>0</v>
      </c>
      <c r="CF326" s="394">
        <f t="shared" si="88"/>
        <v>4</v>
      </c>
      <c r="CG326" s="405">
        <f>'Forside og oppsummering'!$E$23</f>
        <v>0</v>
      </c>
      <c r="CH326" s="349" t="s">
        <v>494</v>
      </c>
      <c r="CI326" s="405" t="str">
        <f t="shared" si="84"/>
        <v>Samarbeidspartnere i innovasjonsprosjekt 5</v>
      </c>
      <c r="CJ326" s="405" t="str">
        <f t="shared" si="85"/>
        <v>P5.4a</v>
      </c>
      <c r="CK326" s="405" t="str">
        <f t="shared" si="86"/>
        <v>Samarbeidspartnere</v>
      </c>
      <c r="CL326" s="403">
        <v>0</v>
      </c>
      <c r="CM326" s="403">
        <v>0</v>
      </c>
      <c r="CN326" s="403">
        <v>0</v>
      </c>
      <c r="CO326" s="403">
        <v>0</v>
      </c>
      <c r="CP326" s="403">
        <v>0</v>
      </c>
      <c r="CQ326" s="403">
        <v>0</v>
      </c>
      <c r="CR326" s="403">
        <v>0</v>
      </c>
      <c r="CS326" s="403">
        <v>0</v>
      </c>
      <c r="CT326" s="403">
        <f t="shared" si="92"/>
        <v>4</v>
      </c>
    </row>
    <row r="327" spans="68:98" x14ac:dyDescent="0.35">
      <c r="BP327" s="376" t="str">
        <f>'Prosjekt 5'!$D$50</f>
        <v>P5.5  Alle estimerte kostnader for innovasjonsprosjektet (I året det søkes for)</v>
      </c>
      <c r="CB327" s="394" t="b">
        <f t="shared" si="82"/>
        <v>0</v>
      </c>
      <c r="CC327" s="394" t="b">
        <f t="shared" si="83"/>
        <v>1</v>
      </c>
      <c r="CD327" s="376" t="b">
        <f t="shared" si="91"/>
        <v>1</v>
      </c>
      <c r="CE327" s="394" t="b">
        <f t="shared" si="87"/>
        <v>0</v>
      </c>
      <c r="CF327" s="394">
        <f t="shared" si="88"/>
        <v>5</v>
      </c>
      <c r="CG327" s="405">
        <f>'Forside og oppsummering'!$E$23</f>
        <v>0</v>
      </c>
      <c r="CH327" s="349" t="s">
        <v>494</v>
      </c>
      <c r="CI327" s="405" t="str">
        <f t="shared" si="84"/>
        <v>Samarbeidspartnere i innovasjonsprosjekt 5</v>
      </c>
      <c r="CJ327" s="405">
        <f t="shared" si="85"/>
        <v>0</v>
      </c>
      <c r="CK327" s="405">
        <f t="shared" si="86"/>
        <v>0</v>
      </c>
      <c r="CL327" s="403">
        <v>0</v>
      </c>
      <c r="CM327" s="403">
        <v>0</v>
      </c>
      <c r="CN327" s="403">
        <v>0</v>
      </c>
      <c r="CO327" s="403">
        <v>0</v>
      </c>
      <c r="CP327" s="403">
        <v>0</v>
      </c>
      <c r="CQ327" s="403">
        <v>0</v>
      </c>
      <c r="CR327" s="403">
        <v>0</v>
      </c>
      <c r="CS327" s="403">
        <v>0</v>
      </c>
      <c r="CT327" s="403">
        <f t="shared" si="92"/>
        <v>5</v>
      </c>
    </row>
    <row r="328" spans="68:98" x14ac:dyDescent="0.35">
      <c r="BP328" s="376">
        <f>FIND(" ",BP327)</f>
        <v>5</v>
      </c>
      <c r="BQ328" s="390" t="str">
        <f>LEFT(BP327,BP328)</f>
        <v xml:space="preserve">P5.5 </v>
      </c>
      <c r="BR328" s="390" t="str">
        <f>RIGHT(BP327,LEN(BP327)-BP328-1)</f>
        <v>Alle estimerte kostnader for innovasjonsprosjektet (I året det søkes for)</v>
      </c>
      <c r="BS328" s="390"/>
      <c r="BT328" s="390"/>
      <c r="BU328" s="390"/>
      <c r="BV328" s="390"/>
      <c r="BW328" s="390"/>
      <c r="BX328" s="390"/>
      <c r="BY328" s="390"/>
      <c r="BZ328" s="390"/>
      <c r="CA328" s="390"/>
      <c r="CB328" s="394" t="b">
        <f t="shared" si="82"/>
        <v>1</v>
      </c>
      <c r="CC328" s="394" t="b">
        <f t="shared" si="83"/>
        <v>0</v>
      </c>
      <c r="CD328" s="376" t="b">
        <f t="shared" si="91"/>
        <v>1</v>
      </c>
      <c r="CE328" s="394" t="b">
        <f t="shared" si="87"/>
        <v>0</v>
      </c>
      <c r="CF328" s="394">
        <f t="shared" si="88"/>
        <v>2</v>
      </c>
      <c r="CG328" s="405">
        <f>'Forside og oppsummering'!$E$23</f>
        <v>0</v>
      </c>
      <c r="CH328" s="349" t="s">
        <v>494</v>
      </c>
      <c r="CI328" s="405" t="str">
        <f t="shared" si="84"/>
        <v>Alle estimerte kostnader for innovasjonsprosjektet (I året det søkes for)</v>
      </c>
      <c r="CJ328" s="405" t="str">
        <f t="shared" si="85"/>
        <v xml:space="preserve">P5.5 </v>
      </c>
      <c r="CK328" s="405">
        <f t="shared" si="86"/>
        <v>0</v>
      </c>
      <c r="CL328" s="403">
        <v>0</v>
      </c>
      <c r="CM328" s="403">
        <v>0</v>
      </c>
      <c r="CN328" s="403">
        <v>0</v>
      </c>
      <c r="CO328" s="403">
        <v>0</v>
      </c>
      <c r="CP328" s="403">
        <v>0</v>
      </c>
      <c r="CQ328" s="403">
        <v>0</v>
      </c>
      <c r="CR328" s="403">
        <v>0</v>
      </c>
      <c r="CS328" s="403">
        <v>0</v>
      </c>
      <c r="CT328" s="403">
        <f t="shared" si="92"/>
        <v>2</v>
      </c>
    </row>
    <row r="329" spans="68:98" x14ac:dyDescent="0.35">
      <c r="BQ329" s="390" cm="1">
        <f t="array" ref="BQ329:BS336">'Prosjekt 5'!$C$52:$E$59</f>
        <v>0</v>
      </c>
      <c r="BR329" s="390" t="str">
        <v>P5.5a</v>
      </c>
      <c r="BS329" s="390" t="str">
        <v>Lønnsutgifter med sosiale utgifter</v>
      </c>
      <c r="BT329" s="390"/>
      <c r="BU329" s="390"/>
      <c r="BV329" s="390"/>
      <c r="BW329" s="390"/>
      <c r="BX329" s="390"/>
      <c r="BY329" s="390"/>
      <c r="BZ329" s="390"/>
      <c r="CA329" s="390" cm="1">
        <f t="array" ref="CA329:CA341">'Prosjekt 5'!$F$52:$F$64</f>
        <v>0</v>
      </c>
      <c r="CB329" s="394" t="b">
        <f t="shared" si="82"/>
        <v>0</v>
      </c>
      <c r="CC329" s="394" t="b">
        <f t="shared" si="83"/>
        <v>0</v>
      </c>
      <c r="CD329" s="376" t="b">
        <f t="shared" si="91"/>
        <v>1</v>
      </c>
      <c r="CE329" s="394" t="b">
        <f t="shared" si="87"/>
        <v>0</v>
      </c>
      <c r="CF329" s="394">
        <f t="shared" si="88"/>
        <v>4</v>
      </c>
      <c r="CG329" s="405">
        <f>'Forside og oppsummering'!$E$23</f>
        <v>0</v>
      </c>
      <c r="CH329" s="349" t="s">
        <v>494</v>
      </c>
      <c r="CI329" s="405" t="str">
        <f t="shared" si="84"/>
        <v>Alle estimerte kostnader for innovasjonsprosjektet (I året det søkes for)</v>
      </c>
      <c r="CJ329" s="405" t="str">
        <f t="shared" si="85"/>
        <v>P5.5a</v>
      </c>
      <c r="CK329" s="405" t="str">
        <f t="shared" si="86"/>
        <v>Lønnsutgifter med sosiale utgifter</v>
      </c>
      <c r="CL329" s="403">
        <v>0</v>
      </c>
      <c r="CM329" s="403">
        <v>0</v>
      </c>
      <c r="CN329" s="403">
        <v>0</v>
      </c>
      <c r="CO329" s="403">
        <v>0</v>
      </c>
      <c r="CP329" s="403">
        <v>0</v>
      </c>
      <c r="CQ329" s="403">
        <v>0</v>
      </c>
      <c r="CR329" s="403">
        <v>0</v>
      </c>
      <c r="CS329" s="403">
        <v>0</v>
      </c>
      <c r="CT329" s="403">
        <f t="shared" si="92"/>
        <v>4</v>
      </c>
    </row>
    <row r="330" spans="68:98" x14ac:dyDescent="0.35">
      <c r="BQ330" s="390">
        <v>0</v>
      </c>
      <c r="BR330" s="390" t="str">
        <v>P5.5b</v>
      </c>
      <c r="BS330" s="390" t="str">
        <v>Reiseutgifter, arrangement, møter, konferanser</v>
      </c>
      <c r="BT330" s="390"/>
      <c r="BU330" s="390"/>
      <c r="BV330" s="390"/>
      <c r="BW330" s="390"/>
      <c r="BX330" s="390"/>
      <c r="BY330" s="390"/>
      <c r="BZ330" s="390"/>
      <c r="CA330" s="390">
        <v>0</v>
      </c>
      <c r="CB330" s="394" t="b">
        <f t="shared" ref="CB330:CB393" si="93">BQ330&gt;""</f>
        <v>0</v>
      </c>
      <c r="CC330" s="394" t="b">
        <f t="shared" ref="CC330:CC393" si="94">AND(BQ330=0,OR(BR330=0,BS330=0))</f>
        <v>0</v>
      </c>
      <c r="CD330" s="376" t="b">
        <f t="shared" si="91"/>
        <v>1</v>
      </c>
      <c r="CE330" s="394" t="b">
        <f t="shared" si="87"/>
        <v>0</v>
      </c>
      <c r="CF330" s="394">
        <f t="shared" si="88"/>
        <v>4</v>
      </c>
      <c r="CG330" s="405">
        <f>'Forside og oppsummering'!$E$23</f>
        <v>0</v>
      </c>
      <c r="CH330" s="349" t="s">
        <v>494</v>
      </c>
      <c r="CI330" s="405" t="str">
        <f t="shared" ref="CI330:CI393" si="95">IF(CF330=1,"",IF(CF330=2,BR330,CI329))</f>
        <v>Alle estimerte kostnader for innovasjonsprosjektet (I året det søkes for)</v>
      </c>
      <c r="CJ330" s="405" t="str">
        <f t="shared" ref="CJ330:CJ393" si="96">IF(CF330&lt;3,BQ330,IF(AND(BR330=0,CE330),_xlfn.CONCAT(LEFT(BR329,LEN(BR329)-1),CHAR(CODE(RIGHT(BR329,1))+1)),BR330))</f>
        <v>P5.5b</v>
      </c>
      <c r="CK330" s="405" t="str">
        <f t="shared" ref="CK330:CK393" si="97">BS330</f>
        <v>Reiseutgifter, arrangement, møter, konferanser</v>
      </c>
      <c r="CL330" s="403">
        <v>0</v>
      </c>
      <c r="CM330" s="403">
        <v>0</v>
      </c>
      <c r="CN330" s="403">
        <v>0</v>
      </c>
      <c r="CO330" s="403">
        <v>0</v>
      </c>
      <c r="CP330" s="403">
        <v>0</v>
      </c>
      <c r="CQ330" s="403">
        <v>0</v>
      </c>
      <c r="CR330" s="403">
        <v>0</v>
      </c>
      <c r="CS330" s="403">
        <v>0</v>
      </c>
      <c r="CT330" s="403">
        <f t="shared" si="92"/>
        <v>4</v>
      </c>
    </row>
    <row r="331" spans="68:98" x14ac:dyDescent="0.35">
      <c r="BQ331" s="390">
        <v>0</v>
      </c>
      <c r="BR331" s="390" t="str">
        <v>P5.5c</v>
      </c>
      <c r="BS331" s="390" t="str">
        <v>Konsulenttjenester</v>
      </c>
      <c r="BT331" s="390"/>
      <c r="BU331" s="390"/>
      <c r="BV331" s="390"/>
      <c r="BW331" s="390"/>
      <c r="BX331" s="390"/>
      <c r="BY331" s="390"/>
      <c r="BZ331" s="390"/>
      <c r="CA331" s="390">
        <v>0</v>
      </c>
      <c r="CB331" s="394" t="b">
        <f t="shared" si="93"/>
        <v>0</v>
      </c>
      <c r="CC331" s="394" t="b">
        <f t="shared" si="94"/>
        <v>0</v>
      </c>
      <c r="CD331" s="376" t="b">
        <f t="shared" si="91"/>
        <v>1</v>
      </c>
      <c r="CE331" s="394" t="b">
        <f t="shared" si="87"/>
        <v>0</v>
      </c>
      <c r="CF331" s="394">
        <f t="shared" si="88"/>
        <v>4</v>
      </c>
      <c r="CG331" s="405">
        <f>'Forside og oppsummering'!$E$23</f>
        <v>0</v>
      </c>
      <c r="CH331" s="349" t="s">
        <v>494</v>
      </c>
      <c r="CI331" s="405" t="str">
        <f t="shared" si="95"/>
        <v>Alle estimerte kostnader for innovasjonsprosjektet (I året det søkes for)</v>
      </c>
      <c r="CJ331" s="405" t="str">
        <f t="shared" si="96"/>
        <v>P5.5c</v>
      </c>
      <c r="CK331" s="405" t="str">
        <f t="shared" si="97"/>
        <v>Konsulenttjenester</v>
      </c>
      <c r="CL331" s="403">
        <v>0</v>
      </c>
      <c r="CM331" s="403">
        <v>0</v>
      </c>
      <c r="CN331" s="403">
        <v>0</v>
      </c>
      <c r="CO331" s="403">
        <v>0</v>
      </c>
      <c r="CP331" s="403">
        <v>0</v>
      </c>
      <c r="CQ331" s="403">
        <v>0</v>
      </c>
      <c r="CR331" s="403">
        <v>0</v>
      </c>
      <c r="CS331" s="403">
        <v>0</v>
      </c>
      <c r="CT331" s="403">
        <f t="shared" si="92"/>
        <v>4</v>
      </c>
    </row>
    <row r="332" spans="68:98" x14ac:dyDescent="0.35">
      <c r="BQ332" s="390">
        <v>0</v>
      </c>
      <c r="BR332" s="390" t="str">
        <v>P5.5d</v>
      </c>
      <c r="BS332" s="390" t="str">
        <v>Trykking, publikasjoner, kunngjøringer, utsending og distribusjonskostnader</v>
      </c>
      <c r="BT332" s="390"/>
      <c r="BU332" s="390"/>
      <c r="BV332" s="390"/>
      <c r="BW332" s="390"/>
      <c r="BX332" s="390"/>
      <c r="BY332" s="390"/>
      <c r="BZ332" s="390"/>
      <c r="CA332" s="390">
        <v>0</v>
      </c>
      <c r="CB332" s="394" t="b">
        <f t="shared" si="93"/>
        <v>0</v>
      </c>
      <c r="CC332" s="394" t="b">
        <f t="shared" si="94"/>
        <v>0</v>
      </c>
      <c r="CD332" s="376" t="b">
        <f t="shared" si="91"/>
        <v>1</v>
      </c>
      <c r="CE332" s="394" t="b">
        <f t="shared" si="87"/>
        <v>0</v>
      </c>
      <c r="CF332" s="394">
        <f t="shared" si="88"/>
        <v>4</v>
      </c>
      <c r="CG332" s="405">
        <f>'Forside og oppsummering'!$E$23</f>
        <v>0</v>
      </c>
      <c r="CH332" s="349" t="s">
        <v>494</v>
      </c>
      <c r="CI332" s="405" t="str">
        <f t="shared" si="95"/>
        <v>Alle estimerte kostnader for innovasjonsprosjektet (I året det søkes for)</v>
      </c>
      <c r="CJ332" s="405" t="str">
        <f t="shared" si="96"/>
        <v>P5.5d</v>
      </c>
      <c r="CK332" s="405" t="str">
        <f t="shared" si="97"/>
        <v>Trykking, publikasjoner, kunngjøringer, utsending og distribusjonskostnader</v>
      </c>
      <c r="CL332" s="403">
        <v>0</v>
      </c>
      <c r="CM332" s="403">
        <v>0</v>
      </c>
      <c r="CN332" s="403">
        <v>0</v>
      </c>
      <c r="CO332" s="403">
        <v>0</v>
      </c>
      <c r="CP332" s="403">
        <v>0</v>
      </c>
      <c r="CQ332" s="403">
        <v>0</v>
      </c>
      <c r="CR332" s="403">
        <v>0</v>
      </c>
      <c r="CS332" s="403">
        <v>0</v>
      </c>
      <c r="CT332" s="403">
        <f t="shared" si="92"/>
        <v>4</v>
      </c>
    </row>
    <row r="333" spans="68:98" x14ac:dyDescent="0.35">
      <c r="BQ333" s="390">
        <v>0</v>
      </c>
      <c r="BR333" s="390" t="str">
        <v>P5.5e</v>
      </c>
      <c r="BS333" s="390" t="str">
        <v>Investeringer/ inventar/ utstyr.
Kontroller i kunngjøringen om det gis tilskudd til dette</v>
      </c>
      <c r="BT333" s="390"/>
      <c r="BU333" s="390"/>
      <c r="BV333" s="390"/>
      <c r="BW333" s="390"/>
      <c r="BX333" s="390"/>
      <c r="BY333" s="390"/>
      <c r="BZ333" s="390"/>
      <c r="CA333" s="390">
        <v>0</v>
      </c>
      <c r="CB333" s="394" t="b">
        <f t="shared" si="93"/>
        <v>0</v>
      </c>
      <c r="CC333" s="394" t="b">
        <f t="shared" si="94"/>
        <v>0</v>
      </c>
      <c r="CD333" s="376" t="b">
        <f t="shared" si="91"/>
        <v>1</v>
      </c>
      <c r="CE333" s="394" t="b">
        <f t="shared" si="87"/>
        <v>0</v>
      </c>
      <c r="CF333" s="394">
        <f t="shared" si="88"/>
        <v>4</v>
      </c>
      <c r="CG333" s="405">
        <f>'Forside og oppsummering'!$E$23</f>
        <v>0</v>
      </c>
      <c r="CH333" s="349" t="s">
        <v>494</v>
      </c>
      <c r="CI333" s="405" t="str">
        <f t="shared" si="95"/>
        <v>Alle estimerte kostnader for innovasjonsprosjektet (I året det søkes for)</v>
      </c>
      <c r="CJ333" s="405" t="str">
        <f t="shared" si="96"/>
        <v>P5.5e</v>
      </c>
      <c r="CK333" s="405" t="str">
        <f t="shared" si="97"/>
        <v>Investeringer/ inventar/ utstyr.
Kontroller i kunngjøringen om det gis tilskudd til dette</v>
      </c>
      <c r="CL333" s="403">
        <v>0</v>
      </c>
      <c r="CM333" s="403">
        <v>0</v>
      </c>
      <c r="CN333" s="403">
        <v>0</v>
      </c>
      <c r="CO333" s="403">
        <v>0</v>
      </c>
      <c r="CP333" s="403">
        <v>0</v>
      </c>
      <c r="CQ333" s="403">
        <v>0</v>
      </c>
      <c r="CR333" s="403">
        <v>0</v>
      </c>
      <c r="CS333" s="403">
        <v>0</v>
      </c>
      <c r="CT333" s="403">
        <f t="shared" si="92"/>
        <v>4</v>
      </c>
    </row>
    <row r="334" spans="68:98" x14ac:dyDescent="0.35">
      <c r="BQ334" s="390">
        <v>0</v>
      </c>
      <c r="BR334" s="390" t="str">
        <v>P5.5f</v>
      </c>
      <c r="BS334" s="390" t="str">
        <v>Driftsutgifter, forbruksmateriell og kontortjenester
inkludert lokaler og energi</v>
      </c>
      <c r="BT334" s="390"/>
      <c r="BU334" s="390"/>
      <c r="BV334" s="390"/>
      <c r="BW334" s="390"/>
      <c r="BX334" s="390"/>
      <c r="BY334" s="390"/>
      <c r="BZ334" s="390"/>
      <c r="CA334" s="390">
        <v>0</v>
      </c>
      <c r="CB334" s="394" t="b">
        <f t="shared" si="93"/>
        <v>0</v>
      </c>
      <c r="CC334" s="394" t="b">
        <f t="shared" si="94"/>
        <v>0</v>
      </c>
      <c r="CD334" s="376" t="b">
        <f t="shared" si="91"/>
        <v>1</v>
      </c>
      <c r="CE334" s="394" t="b">
        <f t="shared" si="87"/>
        <v>0</v>
      </c>
      <c r="CF334" s="394">
        <f t="shared" si="88"/>
        <v>4</v>
      </c>
      <c r="CG334" s="405">
        <f>'Forside og oppsummering'!$E$23</f>
        <v>0</v>
      </c>
      <c r="CH334" s="349" t="s">
        <v>494</v>
      </c>
      <c r="CI334" s="405" t="str">
        <f t="shared" si="95"/>
        <v>Alle estimerte kostnader for innovasjonsprosjektet (I året det søkes for)</v>
      </c>
      <c r="CJ334" s="405" t="str">
        <f t="shared" si="96"/>
        <v>P5.5f</v>
      </c>
      <c r="CK334" s="405" t="str">
        <f t="shared" si="97"/>
        <v>Driftsutgifter, forbruksmateriell og kontortjenester
inkludert lokaler og energi</v>
      </c>
      <c r="CL334" s="403">
        <v>0</v>
      </c>
      <c r="CM334" s="403">
        <v>0</v>
      </c>
      <c r="CN334" s="403">
        <v>0</v>
      </c>
      <c r="CO334" s="403">
        <v>0</v>
      </c>
      <c r="CP334" s="403">
        <v>0</v>
      </c>
      <c r="CQ334" s="403">
        <v>0</v>
      </c>
      <c r="CR334" s="403">
        <v>0</v>
      </c>
      <c r="CS334" s="403">
        <v>0</v>
      </c>
      <c r="CT334" s="403">
        <f t="shared" si="92"/>
        <v>4</v>
      </c>
    </row>
    <row r="335" spans="68:98" x14ac:dyDescent="0.35">
      <c r="BQ335" s="390">
        <v>0</v>
      </c>
      <c r="BR335" s="390" t="str">
        <v>Andre utgifter (Spesifiser i rader nedenfor)</v>
      </c>
      <c r="BS335" s="390">
        <v>0</v>
      </c>
      <c r="BT335" s="390"/>
      <c r="BU335" s="390"/>
      <c r="BV335" s="390"/>
      <c r="BW335" s="390"/>
      <c r="BX335" s="390"/>
      <c r="BY335" s="390"/>
      <c r="BZ335" s="390"/>
      <c r="CA335" s="390">
        <v>0</v>
      </c>
      <c r="CB335" s="394" t="b">
        <f t="shared" si="93"/>
        <v>0</v>
      </c>
      <c r="CC335" s="394" t="b">
        <f t="shared" si="94"/>
        <v>1</v>
      </c>
      <c r="CD335" s="376" t="b">
        <f t="shared" si="91"/>
        <v>1</v>
      </c>
      <c r="CE335" s="394" t="b">
        <f t="shared" ref="CE335:CE398" si="98">IF(CD335,FALSE,NOT(AND(CC335,CB336=FALSE)))</f>
        <v>0</v>
      </c>
      <c r="CF335" s="394">
        <f t="shared" ref="CF335:CF398" si="99">IF(LEN(BQ335)=3,1,IF(CB336,5,IF(CB335,2,IF(BS335="Søknad",3,4))))</f>
        <v>4</v>
      </c>
      <c r="CG335" s="405">
        <f>'Forside og oppsummering'!$E$23</f>
        <v>0</v>
      </c>
      <c r="CH335" s="349" t="s">
        <v>494</v>
      </c>
      <c r="CI335" s="405" t="str">
        <f t="shared" si="95"/>
        <v>Alle estimerte kostnader for innovasjonsprosjektet (I året det søkes for)</v>
      </c>
      <c r="CJ335" s="405" t="str">
        <f t="shared" si="96"/>
        <v>Andre utgifter (Spesifiser i rader nedenfor)</v>
      </c>
      <c r="CK335" s="405">
        <f t="shared" si="97"/>
        <v>0</v>
      </c>
      <c r="CL335" s="403">
        <v>0</v>
      </c>
      <c r="CM335" s="403">
        <v>0</v>
      </c>
      <c r="CN335" s="403">
        <v>0</v>
      </c>
      <c r="CO335" s="403">
        <v>0</v>
      </c>
      <c r="CP335" s="403">
        <v>0</v>
      </c>
      <c r="CQ335" s="403">
        <v>0</v>
      </c>
      <c r="CR335" s="403">
        <v>0</v>
      </c>
      <c r="CS335" s="403">
        <v>0</v>
      </c>
      <c r="CT335" s="403">
        <f t="shared" si="92"/>
        <v>4</v>
      </c>
    </row>
    <row r="336" spans="68:98" x14ac:dyDescent="0.35">
      <c r="BQ336" s="390">
        <v>0</v>
      </c>
      <c r="BR336" s="390">
        <v>0</v>
      </c>
      <c r="BS336" s="390" t="str">
        <v>Kostnadsbetegnelse:</v>
      </c>
      <c r="BT336" s="390"/>
      <c r="BU336" s="390"/>
      <c r="BV336" s="390"/>
      <c r="BW336" s="390"/>
      <c r="BX336" s="390"/>
      <c r="BY336" s="390"/>
      <c r="BZ336" s="390"/>
      <c r="CA336" s="390" t="str">
        <v>Beløp:</v>
      </c>
      <c r="CB336" s="394" t="b">
        <f t="shared" si="93"/>
        <v>0</v>
      </c>
      <c r="CC336" s="394" t="b">
        <f t="shared" si="94"/>
        <v>1</v>
      </c>
      <c r="CD336" s="376" t="b">
        <f t="shared" si="91"/>
        <v>1</v>
      </c>
      <c r="CE336" s="394" t="b">
        <f t="shared" si="98"/>
        <v>0</v>
      </c>
      <c r="CF336" s="394">
        <f t="shared" si="99"/>
        <v>4</v>
      </c>
      <c r="CG336" s="405">
        <f>'Forside og oppsummering'!$E$23</f>
        <v>0</v>
      </c>
      <c r="CH336" s="349" t="s">
        <v>494</v>
      </c>
      <c r="CI336" s="405" t="str">
        <f t="shared" si="95"/>
        <v>Alle estimerte kostnader for innovasjonsprosjektet (I året det søkes for)</v>
      </c>
      <c r="CJ336" s="405">
        <f t="shared" si="96"/>
        <v>0</v>
      </c>
      <c r="CK336" s="405" t="str">
        <f t="shared" si="97"/>
        <v>Kostnadsbetegnelse:</v>
      </c>
      <c r="CL336" s="403">
        <v>0</v>
      </c>
      <c r="CM336" s="403">
        <v>0</v>
      </c>
      <c r="CN336" s="403">
        <v>0</v>
      </c>
      <c r="CO336" s="403">
        <v>0</v>
      </c>
      <c r="CP336" s="403">
        <v>0</v>
      </c>
      <c r="CQ336" s="403">
        <v>0</v>
      </c>
      <c r="CR336" s="403">
        <v>0</v>
      </c>
      <c r="CS336" s="403" t="str">
        <v>Beløp:</v>
      </c>
      <c r="CT336" s="403">
        <f t="shared" si="92"/>
        <v>4</v>
      </c>
    </row>
    <row r="337" spans="68:98" x14ac:dyDescent="0.35">
      <c r="BQ337" s="390" cm="1">
        <f t="array" ref="BQ337:BR341">'Prosjekt 5'!$C$60:$D$64</f>
        <v>0</v>
      </c>
      <c r="BR337" s="390" t="str">
        <v>P5.5g</v>
      </c>
      <c r="BS337" s="390" t="str">
        <f>IF('Prosjekt 5'!$E$60=0,"",'Prosjekt 5'!$E$60)</f>
        <v/>
      </c>
      <c r="BT337" s="390"/>
      <c r="BU337" s="390"/>
      <c r="BV337" s="390"/>
      <c r="BW337" s="390"/>
      <c r="BX337" s="390"/>
      <c r="BY337" s="390"/>
      <c r="BZ337" s="390"/>
      <c r="CA337" s="390">
        <v>0</v>
      </c>
      <c r="CB337" s="394" t="b">
        <f t="shared" si="93"/>
        <v>0</v>
      </c>
      <c r="CC337" s="394" t="b">
        <f t="shared" si="94"/>
        <v>0</v>
      </c>
      <c r="CD337" s="376" t="b">
        <f t="shared" si="91"/>
        <v>1</v>
      </c>
      <c r="CE337" s="394" t="b">
        <f t="shared" si="98"/>
        <v>0</v>
      </c>
      <c r="CF337" s="394">
        <f t="shared" si="99"/>
        <v>4</v>
      </c>
      <c r="CG337" s="405">
        <f>'Forside og oppsummering'!$E$23</f>
        <v>0</v>
      </c>
      <c r="CH337" s="349" t="s">
        <v>494</v>
      </c>
      <c r="CI337" s="405" t="str">
        <f t="shared" si="95"/>
        <v>Alle estimerte kostnader for innovasjonsprosjektet (I året det søkes for)</v>
      </c>
      <c r="CJ337" s="405" t="str">
        <f t="shared" si="96"/>
        <v>P5.5g</v>
      </c>
      <c r="CK337" s="405" t="str">
        <f t="shared" si="97"/>
        <v/>
      </c>
      <c r="CL337" s="403">
        <v>0</v>
      </c>
      <c r="CM337" s="403">
        <v>0</v>
      </c>
      <c r="CN337" s="403">
        <v>0</v>
      </c>
      <c r="CO337" s="403">
        <v>0</v>
      </c>
      <c r="CP337" s="403">
        <v>0</v>
      </c>
      <c r="CQ337" s="403">
        <v>0</v>
      </c>
      <c r="CR337" s="403">
        <v>0</v>
      </c>
      <c r="CS337" s="403">
        <v>0</v>
      </c>
      <c r="CT337" s="403">
        <f t="shared" si="92"/>
        <v>4</v>
      </c>
    </row>
    <row r="338" spans="68:98" x14ac:dyDescent="0.35">
      <c r="BQ338" s="390">
        <v>0</v>
      </c>
      <c r="BR338" s="390" t="str">
        <v>P5.5h</v>
      </c>
      <c r="BS338" s="390" t="str">
        <f>IF('Prosjekt 5'!$E$61=0,"",'Prosjekt 5'!$E$61)</f>
        <v/>
      </c>
      <c r="BT338" s="390"/>
      <c r="BU338" s="390"/>
      <c r="BV338" s="390"/>
      <c r="BW338" s="390"/>
      <c r="BX338" s="390"/>
      <c r="BY338" s="390"/>
      <c r="BZ338" s="390"/>
      <c r="CA338" s="390">
        <v>0</v>
      </c>
      <c r="CB338" s="394" t="b">
        <f t="shared" si="93"/>
        <v>0</v>
      </c>
      <c r="CC338" s="394" t="b">
        <f t="shared" si="94"/>
        <v>0</v>
      </c>
      <c r="CD338" s="376" t="b">
        <f t="shared" si="91"/>
        <v>1</v>
      </c>
      <c r="CE338" s="394" t="b">
        <f t="shared" si="98"/>
        <v>0</v>
      </c>
      <c r="CF338" s="394">
        <f t="shared" si="99"/>
        <v>4</v>
      </c>
      <c r="CG338" s="405">
        <f>'Forside og oppsummering'!$E$23</f>
        <v>0</v>
      </c>
      <c r="CH338" s="349" t="s">
        <v>494</v>
      </c>
      <c r="CI338" s="405" t="str">
        <f t="shared" si="95"/>
        <v>Alle estimerte kostnader for innovasjonsprosjektet (I året det søkes for)</v>
      </c>
      <c r="CJ338" s="405" t="str">
        <f t="shared" si="96"/>
        <v>P5.5h</v>
      </c>
      <c r="CK338" s="405" t="str">
        <f t="shared" si="97"/>
        <v/>
      </c>
      <c r="CL338" s="403">
        <v>0</v>
      </c>
      <c r="CM338" s="403">
        <v>0</v>
      </c>
      <c r="CN338" s="403">
        <v>0</v>
      </c>
      <c r="CO338" s="403">
        <v>0</v>
      </c>
      <c r="CP338" s="403">
        <v>0</v>
      </c>
      <c r="CQ338" s="403">
        <v>0</v>
      </c>
      <c r="CR338" s="403">
        <v>0</v>
      </c>
      <c r="CS338" s="403">
        <v>0</v>
      </c>
      <c r="CT338" s="403">
        <f t="shared" si="92"/>
        <v>4</v>
      </c>
    </row>
    <row r="339" spans="68:98" x14ac:dyDescent="0.35">
      <c r="BQ339" s="390">
        <v>0</v>
      </c>
      <c r="BR339" s="390" t="str">
        <v>P5.5i</v>
      </c>
      <c r="BS339" s="390" t="str">
        <f>IF('Prosjekt 5'!$E$62=0,"",'Prosjekt 5'!$E$62)</f>
        <v/>
      </c>
      <c r="BT339" s="390"/>
      <c r="BU339" s="390"/>
      <c r="BV339" s="390"/>
      <c r="BW339" s="390"/>
      <c r="BX339" s="390"/>
      <c r="BY339" s="390"/>
      <c r="BZ339" s="390"/>
      <c r="CA339" s="390">
        <v>0</v>
      </c>
      <c r="CB339" s="394" t="b">
        <f t="shared" si="93"/>
        <v>0</v>
      </c>
      <c r="CC339" s="394" t="b">
        <f t="shared" si="94"/>
        <v>0</v>
      </c>
      <c r="CD339" s="376" t="b">
        <f t="shared" si="91"/>
        <v>1</v>
      </c>
      <c r="CE339" s="394" t="b">
        <f t="shared" si="98"/>
        <v>0</v>
      </c>
      <c r="CF339" s="394">
        <f t="shared" si="99"/>
        <v>4</v>
      </c>
      <c r="CG339" s="405">
        <f>'Forside og oppsummering'!$E$23</f>
        <v>0</v>
      </c>
      <c r="CH339" s="349" t="s">
        <v>494</v>
      </c>
      <c r="CI339" s="405" t="str">
        <f t="shared" si="95"/>
        <v>Alle estimerte kostnader for innovasjonsprosjektet (I året det søkes for)</v>
      </c>
      <c r="CJ339" s="405" t="str">
        <f t="shared" si="96"/>
        <v>P5.5i</v>
      </c>
      <c r="CK339" s="405" t="str">
        <f t="shared" si="97"/>
        <v/>
      </c>
      <c r="CL339" s="403">
        <v>0</v>
      </c>
      <c r="CM339" s="403">
        <v>0</v>
      </c>
      <c r="CN339" s="403">
        <v>0</v>
      </c>
      <c r="CO339" s="403">
        <v>0</v>
      </c>
      <c r="CP339" s="403">
        <v>0</v>
      </c>
      <c r="CQ339" s="403">
        <v>0</v>
      </c>
      <c r="CR339" s="403">
        <v>0</v>
      </c>
      <c r="CS339" s="403">
        <v>0</v>
      </c>
      <c r="CT339" s="403">
        <f t="shared" si="92"/>
        <v>4</v>
      </c>
    </row>
    <row r="340" spans="68:98" x14ac:dyDescent="0.35">
      <c r="BQ340" s="390">
        <v>0</v>
      </c>
      <c r="BR340" s="390" t="str">
        <v>P5.5j</v>
      </c>
      <c r="BS340" s="390" t="str">
        <f>IF('Prosjekt 5'!$E$63=0,"",'Prosjekt 5'!$E$63)</f>
        <v/>
      </c>
      <c r="BT340" s="390"/>
      <c r="BU340" s="390"/>
      <c r="BV340" s="390"/>
      <c r="BW340" s="390"/>
      <c r="BX340" s="390"/>
      <c r="BY340" s="390"/>
      <c r="BZ340" s="390"/>
      <c r="CA340" s="390">
        <v>0</v>
      </c>
      <c r="CB340" s="394" t="b">
        <f t="shared" si="93"/>
        <v>0</v>
      </c>
      <c r="CC340" s="394" t="b">
        <f t="shared" si="94"/>
        <v>0</v>
      </c>
      <c r="CD340" s="376" t="b">
        <f t="shared" si="91"/>
        <v>1</v>
      </c>
      <c r="CE340" s="394" t="b">
        <f t="shared" si="98"/>
        <v>0</v>
      </c>
      <c r="CF340" s="394">
        <f t="shared" si="99"/>
        <v>4</v>
      </c>
      <c r="CG340" s="405">
        <f>'Forside og oppsummering'!$E$23</f>
        <v>0</v>
      </c>
      <c r="CH340" s="349" t="s">
        <v>494</v>
      </c>
      <c r="CI340" s="405" t="str">
        <f t="shared" si="95"/>
        <v>Alle estimerte kostnader for innovasjonsprosjektet (I året det søkes for)</v>
      </c>
      <c r="CJ340" s="405" t="str">
        <f t="shared" si="96"/>
        <v>P5.5j</v>
      </c>
      <c r="CK340" s="405" t="str">
        <f t="shared" si="97"/>
        <v/>
      </c>
      <c r="CL340" s="403">
        <v>0</v>
      </c>
      <c r="CM340" s="403">
        <v>0</v>
      </c>
      <c r="CN340" s="403">
        <v>0</v>
      </c>
      <c r="CO340" s="403">
        <v>0</v>
      </c>
      <c r="CP340" s="403">
        <v>0</v>
      </c>
      <c r="CQ340" s="403">
        <v>0</v>
      </c>
      <c r="CR340" s="403">
        <v>0</v>
      </c>
      <c r="CS340" s="403">
        <v>0</v>
      </c>
      <c r="CT340" s="403">
        <f t="shared" si="92"/>
        <v>4</v>
      </c>
    </row>
    <row r="341" spans="68:98" x14ac:dyDescent="0.35">
      <c r="BQ341" s="390">
        <v>0</v>
      </c>
      <c r="BR341" s="390" t="str">
        <v>P5.5k</v>
      </c>
      <c r="BS341" s="390" t="str">
        <f>IF('Prosjekt 5'!$E$64=0,"",'Prosjekt 5'!$E$64)</f>
        <v/>
      </c>
      <c r="BT341" s="390"/>
      <c r="BU341" s="390"/>
      <c r="BV341" s="390"/>
      <c r="BW341" s="390"/>
      <c r="BX341" s="390"/>
      <c r="BY341" s="390"/>
      <c r="BZ341" s="390"/>
      <c r="CA341" s="390">
        <v>0</v>
      </c>
      <c r="CB341" s="394" t="b">
        <f t="shared" si="93"/>
        <v>0</v>
      </c>
      <c r="CC341" s="394" t="b">
        <f t="shared" si="94"/>
        <v>0</v>
      </c>
      <c r="CD341" s="376" t="b">
        <f t="shared" si="91"/>
        <v>1</v>
      </c>
      <c r="CE341" s="394" t="b">
        <f t="shared" si="98"/>
        <v>0</v>
      </c>
      <c r="CF341" s="394">
        <f t="shared" si="99"/>
        <v>4</v>
      </c>
      <c r="CG341" s="405">
        <f>'Forside og oppsummering'!$E$23</f>
        <v>0</v>
      </c>
      <c r="CH341" s="349" t="s">
        <v>494</v>
      </c>
      <c r="CI341" s="405" t="str">
        <f t="shared" si="95"/>
        <v>Alle estimerte kostnader for innovasjonsprosjektet (I året det søkes for)</v>
      </c>
      <c r="CJ341" s="405" t="str">
        <f t="shared" si="96"/>
        <v>P5.5k</v>
      </c>
      <c r="CK341" s="405" t="str">
        <f t="shared" si="97"/>
        <v/>
      </c>
      <c r="CL341" s="403">
        <v>0</v>
      </c>
      <c r="CM341" s="403">
        <v>0</v>
      </c>
      <c r="CN341" s="403">
        <v>0</v>
      </c>
      <c r="CO341" s="403">
        <v>0</v>
      </c>
      <c r="CP341" s="403">
        <v>0</v>
      </c>
      <c r="CQ341" s="403">
        <v>0</v>
      </c>
      <c r="CR341" s="403">
        <v>0</v>
      </c>
      <c r="CS341" s="403">
        <v>0</v>
      </c>
      <c r="CT341" s="403">
        <f t="shared" si="92"/>
        <v>4</v>
      </c>
    </row>
    <row r="342" spans="68:98" x14ac:dyDescent="0.35">
      <c r="BP342" s="376" t="str">
        <f>'Prosjekt 5'!$H$50</f>
        <v>P5.6  Alternative inntekter for innovasjonsprosjekt</v>
      </c>
      <c r="CB342" s="394" t="b">
        <f t="shared" si="93"/>
        <v>0</v>
      </c>
      <c r="CC342" s="394" t="b">
        <f t="shared" si="94"/>
        <v>1</v>
      </c>
      <c r="CD342" s="376" t="b">
        <f t="shared" si="91"/>
        <v>1</v>
      </c>
      <c r="CE342" s="394" t="b">
        <f t="shared" si="98"/>
        <v>0</v>
      </c>
      <c r="CF342" s="394">
        <f t="shared" si="99"/>
        <v>5</v>
      </c>
      <c r="CG342" s="405">
        <f>'Forside og oppsummering'!$E$23</f>
        <v>0</v>
      </c>
      <c r="CH342" s="349" t="s">
        <v>494</v>
      </c>
      <c r="CI342" s="405" t="str">
        <f t="shared" si="95"/>
        <v>Alle estimerte kostnader for innovasjonsprosjektet (I året det søkes for)</v>
      </c>
      <c r="CJ342" s="405">
        <f t="shared" si="96"/>
        <v>0</v>
      </c>
      <c r="CK342" s="405">
        <f t="shared" si="97"/>
        <v>0</v>
      </c>
      <c r="CL342" s="403">
        <v>0</v>
      </c>
      <c r="CM342" s="403">
        <v>0</v>
      </c>
      <c r="CN342" s="403">
        <v>0</v>
      </c>
      <c r="CO342" s="403">
        <v>0</v>
      </c>
      <c r="CP342" s="403">
        <v>0</v>
      </c>
      <c r="CQ342" s="403">
        <v>0</v>
      </c>
      <c r="CR342" s="403">
        <v>0</v>
      </c>
      <c r="CS342" s="403">
        <v>0</v>
      </c>
      <c r="CT342" s="403">
        <f t="shared" si="92"/>
        <v>5</v>
      </c>
    </row>
    <row r="343" spans="68:98" x14ac:dyDescent="0.35">
      <c r="BP343" s="376">
        <f>FIND(" ",BP342)</f>
        <v>5</v>
      </c>
      <c r="BQ343" s="390" t="str">
        <f>LEFT(BP342,BP343)</f>
        <v xml:space="preserve">P5.6 </v>
      </c>
      <c r="BR343" s="390" t="str">
        <f>RIGHT(BP342,LEN(BP342)-BP343-1)</f>
        <v>Alternative inntekter for innovasjonsprosjekt</v>
      </c>
      <c r="BS343" s="390"/>
      <c r="BT343" s="390"/>
      <c r="BU343" s="390"/>
      <c r="BV343" s="390"/>
      <c r="BW343" s="390"/>
      <c r="BX343" s="390"/>
      <c r="BY343" s="390"/>
      <c r="BZ343" s="390"/>
      <c r="CA343" s="390"/>
      <c r="CB343" s="394" t="b">
        <f t="shared" si="93"/>
        <v>1</v>
      </c>
      <c r="CC343" s="394" t="b">
        <f t="shared" si="94"/>
        <v>0</v>
      </c>
      <c r="CD343" s="376" t="b">
        <f t="shared" si="91"/>
        <v>1</v>
      </c>
      <c r="CE343" s="394" t="b">
        <f t="shared" si="98"/>
        <v>0</v>
      </c>
      <c r="CF343" s="394">
        <f t="shared" si="99"/>
        <v>2</v>
      </c>
      <c r="CG343" s="405">
        <f>'Forside og oppsummering'!$E$23</f>
        <v>0</v>
      </c>
      <c r="CH343" s="349" t="s">
        <v>494</v>
      </c>
      <c r="CI343" s="405" t="str">
        <f t="shared" si="95"/>
        <v>Alternative inntekter for innovasjonsprosjekt</v>
      </c>
      <c r="CJ343" s="405" t="str">
        <f t="shared" si="96"/>
        <v xml:space="preserve">P5.6 </v>
      </c>
      <c r="CK343" s="405">
        <f t="shared" si="97"/>
        <v>0</v>
      </c>
      <c r="CL343" s="403">
        <v>0</v>
      </c>
      <c r="CM343" s="403">
        <v>0</v>
      </c>
      <c r="CN343" s="403">
        <v>0</v>
      </c>
      <c r="CO343" s="403">
        <v>0</v>
      </c>
      <c r="CP343" s="403">
        <v>0</v>
      </c>
      <c r="CQ343" s="403">
        <v>0</v>
      </c>
      <c r="CR343" s="403">
        <v>0</v>
      </c>
      <c r="CS343" s="403">
        <v>0</v>
      </c>
      <c r="CT343" s="403">
        <f t="shared" si="92"/>
        <v>2</v>
      </c>
    </row>
    <row r="344" spans="68:98" x14ac:dyDescent="0.35">
      <c r="BQ344" s="390"/>
      <c r="BR344" s="390" t="str" cm="1">
        <f t="array" ref="BR344:BS353">'Prosjekt 5'!$H$53:$I$62</f>
        <v>P5.6a</v>
      </c>
      <c r="BS344" s="390" t="str">
        <v>Beløp fra egenfinansiering 
Beløp dere har fått innvilget eller har søkt om til innovasjonsprosjektet fra egen virksomhet.</v>
      </c>
      <c r="BT344" s="390"/>
      <c r="BU344" s="390"/>
      <c r="BV344" s="390"/>
      <c r="BW344" s="390"/>
      <c r="BX344" s="390"/>
      <c r="BY344" s="390"/>
      <c r="BZ344" s="390"/>
      <c r="CA344" s="390" cm="1">
        <f t="array" ref="CA344:CA353">'Prosjekt 5'!$K$53:$K$62</f>
        <v>0</v>
      </c>
      <c r="CB344" s="394" t="b">
        <f t="shared" si="93"/>
        <v>0</v>
      </c>
      <c r="CC344" s="394" t="b">
        <f t="shared" si="94"/>
        <v>0</v>
      </c>
      <c r="CD344" s="376" t="b">
        <f t="shared" si="91"/>
        <v>1</v>
      </c>
      <c r="CE344" s="394" t="b">
        <f t="shared" si="98"/>
        <v>0</v>
      </c>
      <c r="CF344" s="394">
        <f t="shared" si="99"/>
        <v>4</v>
      </c>
      <c r="CG344" s="405">
        <f>'Forside og oppsummering'!$E$23</f>
        <v>0</v>
      </c>
      <c r="CH344" s="349" t="s">
        <v>494</v>
      </c>
      <c r="CI344" s="405" t="str">
        <f t="shared" si="95"/>
        <v>Alternative inntekter for innovasjonsprosjekt</v>
      </c>
      <c r="CJ344" s="405" t="str">
        <f t="shared" si="96"/>
        <v>P5.6a</v>
      </c>
      <c r="CK344" s="405" t="str">
        <f t="shared" si="97"/>
        <v>Beløp fra egenfinansiering 
Beløp dere har fått innvilget eller har søkt om til innovasjonsprosjektet fra egen virksomhet.</v>
      </c>
      <c r="CL344" s="403">
        <v>0</v>
      </c>
      <c r="CM344" s="403">
        <v>0</v>
      </c>
      <c r="CN344" s="403">
        <v>0</v>
      </c>
      <c r="CO344" s="403">
        <v>0</v>
      </c>
      <c r="CP344" s="403">
        <v>0</v>
      </c>
      <c r="CQ344" s="403">
        <v>0</v>
      </c>
      <c r="CR344" s="403">
        <v>0</v>
      </c>
      <c r="CS344" s="403">
        <v>0</v>
      </c>
      <c r="CT344" s="403">
        <f t="shared" si="92"/>
        <v>4</v>
      </c>
    </row>
    <row r="345" spans="68:98" x14ac:dyDescent="0.35">
      <c r="BQ345" s="390"/>
      <c r="BR345" s="390">
        <v>0</v>
      </c>
      <c r="BS345" s="390">
        <v>0</v>
      </c>
      <c r="BT345" s="390"/>
      <c r="BU345" s="390"/>
      <c r="BV345" s="390"/>
      <c r="BW345" s="390"/>
      <c r="BX345" s="390"/>
      <c r="BY345" s="390"/>
      <c r="BZ345" s="390"/>
      <c r="CA345" s="390">
        <v>0</v>
      </c>
      <c r="CB345" s="394" t="b">
        <f t="shared" si="93"/>
        <v>0</v>
      </c>
      <c r="CC345" s="394" t="b">
        <f t="shared" si="94"/>
        <v>1</v>
      </c>
      <c r="CD345" s="376" t="b">
        <f t="shared" si="91"/>
        <v>1</v>
      </c>
      <c r="CE345" s="394" t="b">
        <f t="shared" si="98"/>
        <v>0</v>
      </c>
      <c r="CF345" s="394">
        <f t="shared" si="99"/>
        <v>4</v>
      </c>
      <c r="CG345" s="405">
        <f>'Forside og oppsummering'!$E$23</f>
        <v>0</v>
      </c>
      <c r="CH345" s="349" t="s">
        <v>494</v>
      </c>
      <c r="CI345" s="405" t="str">
        <f t="shared" si="95"/>
        <v>Alternative inntekter for innovasjonsprosjekt</v>
      </c>
      <c r="CJ345" s="405">
        <f t="shared" si="96"/>
        <v>0</v>
      </c>
      <c r="CK345" s="405">
        <f t="shared" si="97"/>
        <v>0</v>
      </c>
      <c r="CL345" s="403">
        <v>0</v>
      </c>
      <c r="CM345" s="403">
        <v>0</v>
      </c>
      <c r="CN345" s="403">
        <v>0</v>
      </c>
      <c r="CO345" s="403">
        <v>0</v>
      </c>
      <c r="CP345" s="403">
        <v>0</v>
      </c>
      <c r="CQ345" s="403">
        <v>0</v>
      </c>
      <c r="CR345" s="403">
        <v>0</v>
      </c>
      <c r="CS345" s="403">
        <v>0</v>
      </c>
      <c r="CT345" s="403">
        <f t="shared" si="92"/>
        <v>4</v>
      </c>
    </row>
    <row r="346" spans="68:98" x14ac:dyDescent="0.35">
      <c r="BQ346" s="390"/>
      <c r="BR346" s="390" t="str">
        <v>P5.6b</v>
      </c>
      <c r="BS346" s="390" t="str">
        <v>Beskriv med ord stillingsressurs eller frivillig innsats 
Innsats dere har fått innvilget eller har søkt om til innovasjonsprosjektet fra egen virksomhet</v>
      </c>
      <c r="BT346" s="390"/>
      <c r="BU346" s="390"/>
      <c r="BV346" s="390"/>
      <c r="BW346" s="390"/>
      <c r="BX346" s="390"/>
      <c r="BY346" s="390"/>
      <c r="BZ346" s="390"/>
      <c r="CA346" s="390">
        <v>0</v>
      </c>
      <c r="CB346" s="394" t="b">
        <f t="shared" si="93"/>
        <v>0</v>
      </c>
      <c r="CC346" s="394" t="b">
        <f t="shared" si="94"/>
        <v>0</v>
      </c>
      <c r="CD346" s="376" t="b">
        <f t="shared" si="91"/>
        <v>1</v>
      </c>
      <c r="CE346" s="394" t="b">
        <f t="shared" si="98"/>
        <v>0</v>
      </c>
      <c r="CF346" s="394">
        <f t="shared" si="99"/>
        <v>4</v>
      </c>
      <c r="CG346" s="405">
        <f>'Forside og oppsummering'!$E$23</f>
        <v>0</v>
      </c>
      <c r="CH346" s="349" t="s">
        <v>494</v>
      </c>
      <c r="CI346" s="405" t="str">
        <f t="shared" si="95"/>
        <v>Alternative inntekter for innovasjonsprosjekt</v>
      </c>
      <c r="CJ346" s="405" t="str">
        <f t="shared" si="96"/>
        <v>P5.6b</v>
      </c>
      <c r="CK346" s="405" t="str">
        <f t="shared" si="97"/>
        <v>Beskriv med ord stillingsressurs eller frivillig innsats 
Innsats dere har fått innvilget eller har søkt om til innovasjonsprosjektet fra egen virksomhet</v>
      </c>
      <c r="CL346" s="403">
        <v>0</v>
      </c>
      <c r="CM346" s="403">
        <v>0</v>
      </c>
      <c r="CN346" s="403">
        <v>0</v>
      </c>
      <c r="CO346" s="403">
        <v>0</v>
      </c>
      <c r="CP346" s="403">
        <v>0</v>
      </c>
      <c r="CQ346" s="403">
        <v>0</v>
      </c>
      <c r="CR346" s="403">
        <v>0</v>
      </c>
      <c r="CS346" s="403">
        <v>0</v>
      </c>
      <c r="CT346" s="403">
        <f t="shared" si="92"/>
        <v>4</v>
      </c>
    </row>
    <row r="347" spans="68:98" x14ac:dyDescent="0.35">
      <c r="BQ347" s="390"/>
      <c r="BR347" s="390">
        <v>0</v>
      </c>
      <c r="BS347" s="390">
        <v>0</v>
      </c>
      <c r="BT347" s="390"/>
      <c r="BU347" s="390"/>
      <c r="BV347" s="390"/>
      <c r="BW347" s="390"/>
      <c r="BX347" s="390"/>
      <c r="BY347" s="390"/>
      <c r="BZ347" s="390"/>
      <c r="CA347" s="390">
        <v>0</v>
      </c>
      <c r="CB347" s="394" t="b">
        <f t="shared" si="93"/>
        <v>0</v>
      </c>
      <c r="CC347" s="394" t="b">
        <f t="shared" si="94"/>
        <v>1</v>
      </c>
      <c r="CD347" s="376" t="b">
        <f t="shared" si="91"/>
        <v>1</v>
      </c>
      <c r="CE347" s="394" t="b">
        <f t="shared" si="98"/>
        <v>0</v>
      </c>
      <c r="CF347" s="394">
        <f t="shared" si="99"/>
        <v>4</v>
      </c>
      <c r="CG347" s="405">
        <f>'Forside og oppsummering'!$E$23</f>
        <v>0</v>
      </c>
      <c r="CH347" s="349" t="s">
        <v>494</v>
      </c>
      <c r="CI347" s="405" t="str">
        <f t="shared" si="95"/>
        <v>Alternative inntekter for innovasjonsprosjekt</v>
      </c>
      <c r="CJ347" s="405">
        <f t="shared" si="96"/>
        <v>0</v>
      </c>
      <c r="CK347" s="405">
        <f t="shared" si="97"/>
        <v>0</v>
      </c>
      <c r="CL347" s="403">
        <v>0</v>
      </c>
      <c r="CM347" s="403">
        <v>0</v>
      </c>
      <c r="CN347" s="403">
        <v>0</v>
      </c>
      <c r="CO347" s="403">
        <v>0</v>
      </c>
      <c r="CP347" s="403">
        <v>0</v>
      </c>
      <c r="CQ347" s="403">
        <v>0</v>
      </c>
      <c r="CR347" s="403">
        <v>0</v>
      </c>
      <c r="CS347" s="403">
        <v>0</v>
      </c>
      <c r="CT347" s="403">
        <f t="shared" si="92"/>
        <v>4</v>
      </c>
    </row>
    <row r="348" spans="68:98" x14ac:dyDescent="0.35">
      <c r="BQ348" s="390"/>
      <c r="BR348" s="390">
        <v>0</v>
      </c>
      <c r="BS348" s="390">
        <v>0</v>
      </c>
      <c r="BT348" s="390"/>
      <c r="BU348" s="390"/>
      <c r="BV348" s="390"/>
      <c r="BW348" s="390"/>
      <c r="BX348" s="390"/>
      <c r="BY348" s="390"/>
      <c r="BZ348" s="390"/>
      <c r="CA348" s="390">
        <v>0</v>
      </c>
      <c r="CB348" s="394" t="b">
        <f t="shared" si="93"/>
        <v>0</v>
      </c>
      <c r="CC348" s="394" t="b">
        <f t="shared" si="94"/>
        <v>1</v>
      </c>
      <c r="CD348" s="376" t="b">
        <f t="shared" si="91"/>
        <v>1</v>
      </c>
      <c r="CE348" s="394" t="b">
        <f t="shared" si="98"/>
        <v>0</v>
      </c>
      <c r="CF348" s="394">
        <f t="shared" si="99"/>
        <v>4</v>
      </c>
      <c r="CG348" s="405">
        <f>'Forside og oppsummering'!$E$23</f>
        <v>0</v>
      </c>
      <c r="CH348" s="349" t="s">
        <v>494</v>
      </c>
      <c r="CI348" s="405" t="str">
        <f t="shared" si="95"/>
        <v>Alternative inntekter for innovasjonsprosjekt</v>
      </c>
      <c r="CJ348" s="405">
        <f t="shared" si="96"/>
        <v>0</v>
      </c>
      <c r="CK348" s="405">
        <f t="shared" si="97"/>
        <v>0</v>
      </c>
      <c r="CL348" s="403">
        <v>0</v>
      </c>
      <c r="CM348" s="403">
        <v>0</v>
      </c>
      <c r="CN348" s="403">
        <v>0</v>
      </c>
      <c r="CO348" s="403">
        <v>0</v>
      </c>
      <c r="CP348" s="403">
        <v>0</v>
      </c>
      <c r="CQ348" s="403">
        <v>0</v>
      </c>
      <c r="CR348" s="403">
        <v>0</v>
      </c>
      <c r="CS348" s="403">
        <v>0</v>
      </c>
      <c r="CT348" s="403">
        <f t="shared" si="92"/>
        <v>4</v>
      </c>
    </row>
    <row r="349" spans="68:98" x14ac:dyDescent="0.35">
      <c r="BQ349" s="390"/>
      <c r="BR349" s="390">
        <v>0</v>
      </c>
      <c r="BS349" s="390">
        <v>0</v>
      </c>
      <c r="BT349" s="390"/>
      <c r="BU349" s="390"/>
      <c r="BV349" s="390"/>
      <c r="BW349" s="390"/>
      <c r="BX349" s="390"/>
      <c r="BY349" s="390"/>
      <c r="BZ349" s="390"/>
      <c r="CA349" s="390">
        <v>0</v>
      </c>
      <c r="CB349" s="394" t="b">
        <f t="shared" si="93"/>
        <v>0</v>
      </c>
      <c r="CC349" s="394" t="b">
        <f t="shared" si="94"/>
        <v>1</v>
      </c>
      <c r="CD349" s="376" t="b">
        <f t="shared" si="91"/>
        <v>1</v>
      </c>
      <c r="CE349" s="394" t="b">
        <f t="shared" si="98"/>
        <v>0</v>
      </c>
      <c r="CF349" s="394">
        <f t="shared" si="99"/>
        <v>4</v>
      </c>
      <c r="CG349" s="405">
        <f>'Forside og oppsummering'!$E$23</f>
        <v>0</v>
      </c>
      <c r="CH349" s="349" t="s">
        <v>494</v>
      </c>
      <c r="CI349" s="405" t="str">
        <f t="shared" si="95"/>
        <v>Alternative inntekter for innovasjonsprosjekt</v>
      </c>
      <c r="CJ349" s="405">
        <f t="shared" si="96"/>
        <v>0</v>
      </c>
      <c r="CK349" s="405">
        <f t="shared" si="97"/>
        <v>0</v>
      </c>
      <c r="CL349" s="403">
        <v>0</v>
      </c>
      <c r="CM349" s="403">
        <v>0</v>
      </c>
      <c r="CN349" s="403">
        <v>0</v>
      </c>
      <c r="CO349" s="403">
        <v>0</v>
      </c>
      <c r="CP349" s="403">
        <v>0</v>
      </c>
      <c r="CQ349" s="403">
        <v>0</v>
      </c>
      <c r="CR349" s="403">
        <v>0</v>
      </c>
      <c r="CS349" s="403">
        <v>0</v>
      </c>
      <c r="CT349" s="403">
        <f t="shared" si="92"/>
        <v>4</v>
      </c>
    </row>
    <row r="350" spans="68:98" x14ac:dyDescent="0.35">
      <c r="BQ350" s="390"/>
      <c r="BR350" s="390" t="str">
        <v>Inntekter fra andre kilder (Hvis aktuelt)</v>
      </c>
      <c r="BS350" s="390">
        <v>0</v>
      </c>
      <c r="BT350" s="390"/>
      <c r="BU350" s="390"/>
      <c r="BV350" s="390"/>
      <c r="BW350" s="390"/>
      <c r="BX350" s="390"/>
      <c r="BY350" s="390"/>
      <c r="BZ350" s="390"/>
      <c r="CA350" s="390">
        <v>0</v>
      </c>
      <c r="CB350" s="394" t="b">
        <f t="shared" si="93"/>
        <v>0</v>
      </c>
      <c r="CC350" s="394" t="b">
        <f t="shared" si="94"/>
        <v>1</v>
      </c>
      <c r="CD350" s="376" t="b">
        <f t="shared" si="91"/>
        <v>1</v>
      </c>
      <c r="CE350" s="394" t="b">
        <f t="shared" si="98"/>
        <v>0</v>
      </c>
      <c r="CF350" s="394">
        <f t="shared" si="99"/>
        <v>4</v>
      </c>
      <c r="CG350" s="405">
        <f>'Forside og oppsummering'!$E$23</f>
        <v>0</v>
      </c>
      <c r="CH350" s="349" t="s">
        <v>494</v>
      </c>
      <c r="CI350" s="405" t="str">
        <f t="shared" si="95"/>
        <v>Alternative inntekter for innovasjonsprosjekt</v>
      </c>
      <c r="CJ350" s="405" t="str">
        <f t="shared" si="96"/>
        <v>Inntekter fra andre kilder (Hvis aktuelt)</v>
      </c>
      <c r="CK350" s="405">
        <f t="shared" si="97"/>
        <v>0</v>
      </c>
      <c r="CL350" s="403">
        <v>0</v>
      </c>
      <c r="CM350" s="403">
        <v>0</v>
      </c>
      <c r="CN350" s="403">
        <v>0</v>
      </c>
      <c r="CO350" s="403">
        <v>0</v>
      </c>
      <c r="CP350" s="403">
        <v>0</v>
      </c>
      <c r="CQ350" s="403">
        <v>0</v>
      </c>
      <c r="CR350" s="403">
        <v>0</v>
      </c>
      <c r="CS350" s="403">
        <v>0</v>
      </c>
      <c r="CT350" s="403">
        <f t="shared" si="92"/>
        <v>4</v>
      </c>
    </row>
    <row r="351" spans="68:98" x14ac:dyDescent="0.35">
      <c r="BQ351" s="390"/>
      <c r="BR351" s="390" t="str">
        <v>P5.6c</v>
      </c>
      <c r="BS351" s="390" t="str">
        <v>Bekreftet beløp fra andre inntektskilder</v>
      </c>
      <c r="BT351" s="390"/>
      <c r="BU351" s="390"/>
      <c r="BV351" s="390"/>
      <c r="BW351" s="390"/>
      <c r="BX351" s="390"/>
      <c r="BY351" s="390"/>
      <c r="BZ351" s="390"/>
      <c r="CA351" s="390">
        <v>0</v>
      </c>
      <c r="CB351" s="394" t="b">
        <f t="shared" si="93"/>
        <v>0</v>
      </c>
      <c r="CC351" s="394" t="b">
        <f t="shared" si="94"/>
        <v>0</v>
      </c>
      <c r="CD351" s="376" t="b">
        <f t="shared" si="91"/>
        <v>1</v>
      </c>
      <c r="CE351" s="394" t="b">
        <f t="shared" si="98"/>
        <v>0</v>
      </c>
      <c r="CF351" s="394">
        <f t="shared" si="99"/>
        <v>4</v>
      </c>
      <c r="CG351" s="405">
        <f>'Forside og oppsummering'!$E$23</f>
        <v>0</v>
      </c>
      <c r="CH351" s="349" t="s">
        <v>494</v>
      </c>
      <c r="CI351" s="405" t="str">
        <f t="shared" si="95"/>
        <v>Alternative inntekter for innovasjonsprosjekt</v>
      </c>
      <c r="CJ351" s="405" t="str">
        <f t="shared" si="96"/>
        <v>P5.6c</v>
      </c>
      <c r="CK351" s="405" t="str">
        <f t="shared" si="97"/>
        <v>Bekreftet beløp fra andre inntektskilder</v>
      </c>
      <c r="CL351" s="403">
        <v>0</v>
      </c>
      <c r="CM351" s="403">
        <v>0</v>
      </c>
      <c r="CN351" s="403">
        <v>0</v>
      </c>
      <c r="CO351" s="403">
        <v>0</v>
      </c>
      <c r="CP351" s="403">
        <v>0</v>
      </c>
      <c r="CQ351" s="403">
        <v>0</v>
      </c>
      <c r="CR351" s="403">
        <v>0</v>
      </c>
      <c r="CS351" s="403">
        <v>0</v>
      </c>
      <c r="CT351" s="403">
        <f t="shared" si="92"/>
        <v>4</v>
      </c>
    </row>
    <row r="352" spans="68:98" x14ac:dyDescent="0.35">
      <c r="BQ352" s="390"/>
      <c r="BR352" s="390" t="str">
        <v>P5.6d</v>
      </c>
      <c r="BS352" s="390" t="str">
        <v>Beløp dere har søkt om fra andre inntektskilder (Der det er uavklart hvorvidt søknaden blir innvilget eller avslått)</v>
      </c>
      <c r="BT352" s="390"/>
      <c r="BU352" s="390"/>
      <c r="BV352" s="390"/>
      <c r="BW352" s="390"/>
      <c r="BX352" s="390"/>
      <c r="BY352" s="390"/>
      <c r="BZ352" s="390"/>
      <c r="CA352" s="390">
        <v>0</v>
      </c>
      <c r="CB352" s="394" t="b">
        <f t="shared" si="93"/>
        <v>0</v>
      </c>
      <c r="CC352" s="394" t="b">
        <f t="shared" si="94"/>
        <v>0</v>
      </c>
      <c r="CD352" s="376" t="b">
        <f t="shared" si="91"/>
        <v>1</v>
      </c>
      <c r="CE352" s="394" t="b">
        <f t="shared" si="98"/>
        <v>0</v>
      </c>
      <c r="CF352" s="394">
        <f t="shared" si="99"/>
        <v>4</v>
      </c>
      <c r="CG352" s="405">
        <f>'Forside og oppsummering'!$E$23</f>
        <v>0</v>
      </c>
      <c r="CH352" s="349" t="s">
        <v>494</v>
      </c>
      <c r="CI352" s="405" t="str">
        <f t="shared" si="95"/>
        <v>Alternative inntekter for innovasjonsprosjekt</v>
      </c>
      <c r="CJ352" s="405" t="str">
        <f t="shared" si="96"/>
        <v>P5.6d</v>
      </c>
      <c r="CK352" s="405" t="str">
        <f t="shared" si="97"/>
        <v>Beløp dere har søkt om fra andre inntektskilder (Der det er uavklart hvorvidt søknaden blir innvilget eller avslått)</v>
      </c>
      <c r="CL352" s="403">
        <v>0</v>
      </c>
      <c r="CM352" s="403">
        <v>0</v>
      </c>
      <c r="CN352" s="403">
        <v>0</v>
      </c>
      <c r="CO352" s="403">
        <v>0</v>
      </c>
      <c r="CP352" s="403">
        <v>0</v>
      </c>
      <c r="CQ352" s="403">
        <v>0</v>
      </c>
      <c r="CR352" s="403">
        <v>0</v>
      </c>
      <c r="CS352" s="403">
        <v>0</v>
      </c>
      <c r="CT352" s="403">
        <f t="shared" si="92"/>
        <v>4</v>
      </c>
    </row>
    <row r="353" spans="69:98" x14ac:dyDescent="0.35">
      <c r="BQ353" s="390"/>
      <c r="BR353" s="390" t="str">
        <v>P5.6e</v>
      </c>
      <c r="BS353" s="390" t="str">
        <v>Beskriv kort med ord hvor dere har søkt om finansiering og beskriv finansieringen.</v>
      </c>
      <c r="BT353" s="390"/>
      <c r="BU353" s="390"/>
      <c r="BV353" s="390"/>
      <c r="BW353" s="390"/>
      <c r="BX353" s="390"/>
      <c r="BY353" s="390"/>
      <c r="BZ353" s="390"/>
      <c r="CA353" s="390">
        <v>0</v>
      </c>
      <c r="CB353" s="394" t="b">
        <f t="shared" si="93"/>
        <v>0</v>
      </c>
      <c r="CC353" s="394" t="b">
        <f t="shared" si="94"/>
        <v>0</v>
      </c>
      <c r="CD353" s="376" t="b">
        <f t="shared" ref="CD353:CD384" si="100">$CD$288</f>
        <v>1</v>
      </c>
      <c r="CE353" s="394" t="b">
        <f t="shared" si="98"/>
        <v>0</v>
      </c>
      <c r="CF353" s="394">
        <f t="shared" si="99"/>
        <v>4</v>
      </c>
      <c r="CG353" s="405">
        <f>'Forside og oppsummering'!$E$23</f>
        <v>0</v>
      </c>
      <c r="CH353" s="349" t="s">
        <v>494</v>
      </c>
      <c r="CI353" s="405" t="str">
        <f t="shared" si="95"/>
        <v>Alternative inntekter for innovasjonsprosjekt</v>
      </c>
      <c r="CJ353" s="405" t="str">
        <f t="shared" si="96"/>
        <v>P5.6e</v>
      </c>
      <c r="CK353" s="405" t="str">
        <f t="shared" si="97"/>
        <v>Beskriv kort med ord hvor dere har søkt om finansiering og beskriv finansieringen.</v>
      </c>
      <c r="CL353" s="403">
        <v>0</v>
      </c>
      <c r="CM353" s="403">
        <v>0</v>
      </c>
      <c r="CN353" s="403">
        <v>0</v>
      </c>
      <c r="CO353" s="403">
        <v>0</v>
      </c>
      <c r="CP353" s="403">
        <v>0</v>
      </c>
      <c r="CQ353" s="403">
        <v>0</v>
      </c>
      <c r="CR353" s="403">
        <v>0</v>
      </c>
      <c r="CS353" s="403">
        <v>0</v>
      </c>
      <c r="CT353" s="403">
        <f t="shared" si="92"/>
        <v>4</v>
      </c>
    </row>
    <row r="354" spans="69:98" x14ac:dyDescent="0.35">
      <c r="CB354" s="394" t="b">
        <f t="shared" si="93"/>
        <v>0</v>
      </c>
      <c r="CC354" s="394" t="b">
        <f t="shared" si="94"/>
        <v>1</v>
      </c>
      <c r="CD354" s="376" t="b">
        <f t="shared" si="100"/>
        <v>1</v>
      </c>
      <c r="CE354" s="394" t="b">
        <f t="shared" si="98"/>
        <v>0</v>
      </c>
      <c r="CF354" s="394">
        <f t="shared" si="99"/>
        <v>5</v>
      </c>
      <c r="CG354" s="405">
        <f>'Forside og oppsummering'!$E$23</f>
        <v>0</v>
      </c>
      <c r="CH354" s="349" t="s">
        <v>494</v>
      </c>
      <c r="CI354" s="405" t="str">
        <f t="shared" si="95"/>
        <v>Alternative inntekter for innovasjonsprosjekt</v>
      </c>
      <c r="CJ354" s="405">
        <f t="shared" si="96"/>
        <v>0</v>
      </c>
      <c r="CK354" s="405">
        <f t="shared" si="97"/>
        <v>0</v>
      </c>
      <c r="CL354" s="403">
        <v>0</v>
      </c>
      <c r="CM354" s="403">
        <v>0</v>
      </c>
      <c r="CN354" s="403">
        <v>0</v>
      </c>
      <c r="CO354" s="403">
        <v>0</v>
      </c>
      <c r="CP354" s="403">
        <v>0</v>
      </c>
      <c r="CQ354" s="403">
        <v>0</v>
      </c>
      <c r="CR354" s="403">
        <v>0</v>
      </c>
      <c r="CS354" s="403">
        <v>0</v>
      </c>
      <c r="CT354" s="403">
        <f t="shared" si="92"/>
        <v>5</v>
      </c>
    </row>
    <row r="355" spans="69:98" x14ac:dyDescent="0.35">
      <c r="BQ355" s="404" t="str">
        <f>'Prosjekt 5'!$C$67</f>
        <v>P5.7</v>
      </c>
      <c r="BR355" s="404" t="str">
        <f>'Prosjekt 5'!$D$67</f>
        <v>Budsjett for innovasjonsprosjekt 5</v>
      </c>
      <c r="BS355" s="404"/>
      <c r="BT355" s="404"/>
      <c r="BU355" s="404"/>
      <c r="BV355" s="404"/>
      <c r="BW355" s="404"/>
      <c r="BX355" s="404"/>
      <c r="BY355" s="404"/>
      <c r="BZ355" s="404"/>
      <c r="CA355" s="404"/>
      <c r="CB355" s="394" t="b">
        <f t="shared" si="93"/>
        <v>1</v>
      </c>
      <c r="CC355" s="394" t="b">
        <f t="shared" si="94"/>
        <v>0</v>
      </c>
      <c r="CD355" s="376" t="b">
        <f t="shared" si="100"/>
        <v>1</v>
      </c>
      <c r="CE355" s="394" t="b">
        <f t="shared" si="98"/>
        <v>0</v>
      </c>
      <c r="CF355" s="394">
        <f t="shared" si="99"/>
        <v>2</v>
      </c>
      <c r="CG355" s="405">
        <f>'Forside og oppsummering'!$E$23</f>
        <v>0</v>
      </c>
      <c r="CH355" s="349" t="s">
        <v>494</v>
      </c>
      <c r="CI355" s="405" t="str">
        <f t="shared" si="95"/>
        <v>Budsjett for innovasjonsprosjekt 5</v>
      </c>
      <c r="CJ355" s="405" t="str">
        <f t="shared" si="96"/>
        <v>P5.7</v>
      </c>
      <c r="CK355" s="405">
        <f t="shared" si="97"/>
        <v>0</v>
      </c>
      <c r="CL355" s="403">
        <v>0</v>
      </c>
      <c r="CM355" s="403">
        <v>0</v>
      </c>
      <c r="CN355" s="403">
        <v>0</v>
      </c>
      <c r="CO355" s="403">
        <v>0</v>
      </c>
      <c r="CP355" s="403">
        <v>0</v>
      </c>
      <c r="CQ355" s="403">
        <v>0</v>
      </c>
      <c r="CR355" s="403">
        <v>0</v>
      </c>
      <c r="CS355" s="403">
        <v>0</v>
      </c>
      <c r="CT355" s="403">
        <f t="shared" si="92"/>
        <v>2</v>
      </c>
    </row>
    <row r="356" spans="69:98" x14ac:dyDescent="0.35">
      <c r="BQ356" s="404"/>
      <c r="BR356" s="404" t="str">
        <f>_xlfn.CONCAT(BQ355,"a")</f>
        <v>P5.7a</v>
      </c>
      <c r="BS356" s="404" t="str" cm="1">
        <f t="array" ref="BS356:BS357">TRANSPOSE('Prosjekt 5'!$G$71:$H$71)</f>
        <v>Kostnader</v>
      </c>
      <c r="BT356" s="404"/>
      <c r="BU356" s="404"/>
      <c r="BV356" s="404"/>
      <c r="BW356" s="404"/>
      <c r="BX356" s="404"/>
      <c r="BY356" s="404"/>
      <c r="BZ356" s="404"/>
      <c r="CA356" s="404">
        <f>'Prosjekt 5'!$G$73</f>
        <v>0</v>
      </c>
      <c r="CB356" s="394" t="b">
        <f t="shared" si="93"/>
        <v>0</v>
      </c>
      <c r="CC356" s="394" t="b">
        <f t="shared" si="94"/>
        <v>0</v>
      </c>
      <c r="CD356" s="376" t="b">
        <f t="shared" si="100"/>
        <v>1</v>
      </c>
      <c r="CE356" s="394" t="b">
        <f t="shared" si="98"/>
        <v>0</v>
      </c>
      <c r="CF356" s="394">
        <f t="shared" si="99"/>
        <v>4</v>
      </c>
      <c r="CG356" s="405">
        <f>'Forside og oppsummering'!$E$23</f>
        <v>0</v>
      </c>
      <c r="CH356" s="349" t="s">
        <v>494</v>
      </c>
      <c r="CI356" s="405" t="str">
        <f t="shared" si="95"/>
        <v>Budsjett for innovasjonsprosjekt 5</v>
      </c>
      <c r="CJ356" s="405" t="str">
        <f t="shared" si="96"/>
        <v>P5.7a</v>
      </c>
      <c r="CK356" s="405" t="str">
        <f t="shared" si="97"/>
        <v>Kostnader</v>
      </c>
      <c r="CL356" s="403">
        <v>0</v>
      </c>
      <c r="CM356" s="403">
        <v>0</v>
      </c>
      <c r="CN356" s="403">
        <v>0</v>
      </c>
      <c r="CO356" s="403">
        <v>0</v>
      </c>
      <c r="CP356" s="403">
        <v>0</v>
      </c>
      <c r="CQ356" s="403">
        <v>0</v>
      </c>
      <c r="CR356" s="403">
        <v>0</v>
      </c>
      <c r="CS356" s="403">
        <v>0</v>
      </c>
      <c r="CT356" s="403">
        <f t="shared" si="92"/>
        <v>4</v>
      </c>
    </row>
    <row r="357" spans="69:98" x14ac:dyDescent="0.35">
      <c r="BQ357" s="404"/>
      <c r="BR357" s="404" t="str">
        <f>_xlfn.CONCAT(BQ355,"b")</f>
        <v>P5.7b</v>
      </c>
      <c r="BS357" s="404" t="str">
        <v>Andre inntekter</v>
      </c>
      <c r="BT357" s="404"/>
      <c r="BU357" s="404"/>
      <c r="BV357" s="404"/>
      <c r="BW357" s="404"/>
      <c r="BX357" s="404"/>
      <c r="BY357" s="404"/>
      <c r="BZ357" s="404"/>
      <c r="CA357" s="404">
        <f>'Prosjekt 5'!$H$73</f>
        <v>0</v>
      </c>
      <c r="CB357" s="394" t="b">
        <f t="shared" si="93"/>
        <v>0</v>
      </c>
      <c r="CC357" s="394" t="b">
        <f t="shared" si="94"/>
        <v>0</v>
      </c>
      <c r="CD357" s="376" t="b">
        <f t="shared" si="100"/>
        <v>1</v>
      </c>
      <c r="CE357" s="394" t="b">
        <f t="shared" si="98"/>
        <v>0</v>
      </c>
      <c r="CF357" s="394">
        <f t="shared" si="99"/>
        <v>4</v>
      </c>
      <c r="CG357" s="405">
        <f>'Forside og oppsummering'!$E$23</f>
        <v>0</v>
      </c>
      <c r="CH357" s="349" t="s">
        <v>494</v>
      </c>
      <c r="CI357" s="405" t="str">
        <f t="shared" si="95"/>
        <v>Budsjett for innovasjonsprosjekt 5</v>
      </c>
      <c r="CJ357" s="405" t="str">
        <f t="shared" si="96"/>
        <v>P5.7b</v>
      </c>
      <c r="CK357" s="405" t="str">
        <f t="shared" si="97"/>
        <v>Andre inntekter</v>
      </c>
      <c r="CL357" s="403">
        <v>0</v>
      </c>
      <c r="CM357" s="403">
        <v>0</v>
      </c>
      <c r="CN357" s="403">
        <v>0</v>
      </c>
      <c r="CO357" s="403">
        <v>0</v>
      </c>
      <c r="CP357" s="403">
        <v>0</v>
      </c>
      <c r="CQ357" s="403">
        <v>0</v>
      </c>
      <c r="CR357" s="403">
        <v>0</v>
      </c>
      <c r="CS357" s="403">
        <v>0</v>
      </c>
      <c r="CT357" s="403">
        <f t="shared" si="92"/>
        <v>4</v>
      </c>
    </row>
    <row r="358" spans="69:98" x14ac:dyDescent="0.35">
      <c r="BQ358" s="404"/>
      <c r="BR358" s="404" t="str">
        <f>_xlfn.CONCAT(BQ355,"c")</f>
        <v>P5.7c</v>
      </c>
      <c r="BS358" s="349" t="s">
        <v>262</v>
      </c>
      <c r="BT358" s="404"/>
      <c r="BU358" s="404"/>
      <c r="BV358" s="404">
        <f>'Prosjekt 5'!$F$73</f>
        <v>0</v>
      </c>
      <c r="BW358" s="404">
        <f>'Prosjekt 5'!$I$73</f>
        <v>0</v>
      </c>
      <c r="BX358" s="404"/>
      <c r="BY358" s="404"/>
      <c r="BZ358" s="404">
        <f>'Prosjekt 5'!$J$73</f>
        <v>0</v>
      </c>
      <c r="CA358" s="404"/>
      <c r="CB358" s="394" t="b">
        <f t="shared" si="93"/>
        <v>0</v>
      </c>
      <c r="CC358" s="394" t="b">
        <f t="shared" si="94"/>
        <v>0</v>
      </c>
      <c r="CD358" s="376" t="b">
        <f t="shared" si="100"/>
        <v>1</v>
      </c>
      <c r="CE358" s="394" t="b">
        <f t="shared" si="98"/>
        <v>0</v>
      </c>
      <c r="CF358" s="394">
        <f t="shared" si="99"/>
        <v>3</v>
      </c>
      <c r="CG358" s="405">
        <f>'Forside og oppsummering'!$E$23</f>
        <v>0</v>
      </c>
      <c r="CH358" s="349" t="s">
        <v>494</v>
      </c>
      <c r="CI358" s="405" t="str">
        <f t="shared" si="95"/>
        <v>Budsjett for innovasjonsprosjekt 5</v>
      </c>
      <c r="CJ358" s="405" t="str">
        <f t="shared" si="96"/>
        <v>P5.7c</v>
      </c>
      <c r="CK358" s="405" t="str">
        <f t="shared" si="97"/>
        <v>Søknad</v>
      </c>
      <c r="CL358" s="403">
        <v>0</v>
      </c>
      <c r="CM358" s="403">
        <v>0</v>
      </c>
      <c r="CN358" s="403">
        <v>0</v>
      </c>
      <c r="CO358" s="403">
        <v>0</v>
      </c>
      <c r="CP358" s="403">
        <v>0</v>
      </c>
      <c r="CQ358" s="403">
        <v>0</v>
      </c>
      <c r="CR358" s="403">
        <v>0</v>
      </c>
      <c r="CS358" s="403">
        <v>0</v>
      </c>
      <c r="CT358" s="403">
        <f t="shared" si="92"/>
        <v>3</v>
      </c>
    </row>
    <row r="359" spans="69:98" x14ac:dyDescent="0.35">
      <c r="CB359" s="394" t="b">
        <f t="shared" si="93"/>
        <v>0</v>
      </c>
      <c r="CC359" s="394" t="b">
        <f t="shared" si="94"/>
        <v>1</v>
      </c>
      <c r="CD359" s="376" t="b">
        <f t="shared" si="100"/>
        <v>1</v>
      </c>
      <c r="CE359" s="394" t="b">
        <f t="shared" si="98"/>
        <v>0</v>
      </c>
      <c r="CF359" s="394">
        <f t="shared" si="99"/>
        <v>4</v>
      </c>
      <c r="CG359" s="405">
        <f>'Forside og oppsummering'!$E$23</f>
        <v>0</v>
      </c>
      <c r="CI359" s="405" t="str">
        <f t="shared" si="95"/>
        <v>Budsjett for innovasjonsprosjekt 5</v>
      </c>
      <c r="CJ359" s="405">
        <f t="shared" si="96"/>
        <v>0</v>
      </c>
      <c r="CK359" s="405">
        <f t="shared" si="97"/>
        <v>0</v>
      </c>
      <c r="CL359" s="403">
        <v>0</v>
      </c>
      <c r="CM359" s="403">
        <v>0</v>
      </c>
      <c r="CN359" s="403">
        <v>0</v>
      </c>
      <c r="CO359" s="403">
        <v>0</v>
      </c>
      <c r="CP359" s="403">
        <v>0</v>
      </c>
      <c r="CQ359" s="403">
        <v>0</v>
      </c>
      <c r="CR359" s="403">
        <v>0</v>
      </c>
      <c r="CS359" s="403">
        <v>0</v>
      </c>
      <c r="CT359" s="403">
        <f t="shared" si="92"/>
        <v>4</v>
      </c>
    </row>
    <row r="360" spans="69:98" x14ac:dyDescent="0.35">
      <c r="CB360" s="394" t="b">
        <f t="shared" si="93"/>
        <v>0</v>
      </c>
      <c r="CC360" s="394" t="b">
        <f t="shared" si="94"/>
        <v>1</v>
      </c>
      <c r="CD360" s="376" t="b">
        <f t="shared" si="100"/>
        <v>1</v>
      </c>
      <c r="CE360" s="394" t="b">
        <f t="shared" si="98"/>
        <v>0</v>
      </c>
      <c r="CF360" s="394">
        <f t="shared" si="99"/>
        <v>4</v>
      </c>
      <c r="CG360" s="405">
        <f>'Forside og oppsummering'!$E$23</f>
        <v>0</v>
      </c>
      <c r="CI360" s="405" t="str">
        <f t="shared" si="95"/>
        <v>Budsjett for innovasjonsprosjekt 5</v>
      </c>
      <c r="CJ360" s="405">
        <f t="shared" si="96"/>
        <v>0</v>
      </c>
      <c r="CK360" s="405">
        <f t="shared" si="97"/>
        <v>0</v>
      </c>
      <c r="CL360" s="403">
        <v>0</v>
      </c>
      <c r="CM360" s="403">
        <v>0</v>
      </c>
      <c r="CN360" s="403">
        <v>0</v>
      </c>
      <c r="CO360" s="403">
        <v>0</v>
      </c>
      <c r="CP360" s="403">
        <v>0</v>
      </c>
      <c r="CQ360" s="403">
        <v>0</v>
      </c>
      <c r="CR360" s="403">
        <v>0</v>
      </c>
      <c r="CS360" s="403">
        <v>0</v>
      </c>
      <c r="CT360" s="403">
        <f t="shared" si="92"/>
        <v>4</v>
      </c>
    </row>
    <row r="361" spans="69:98" x14ac:dyDescent="0.35">
      <c r="CB361" s="394" t="b">
        <f t="shared" si="93"/>
        <v>0</v>
      </c>
      <c r="CC361" s="394" t="b">
        <f t="shared" si="94"/>
        <v>1</v>
      </c>
      <c r="CD361" s="376" t="b">
        <f t="shared" si="100"/>
        <v>1</v>
      </c>
      <c r="CE361" s="394" t="b">
        <f t="shared" si="98"/>
        <v>0</v>
      </c>
      <c r="CF361" s="394">
        <f t="shared" si="99"/>
        <v>4</v>
      </c>
      <c r="CG361" s="405">
        <f>'Forside og oppsummering'!$E$23</f>
        <v>0</v>
      </c>
      <c r="CI361" s="405" t="str">
        <f t="shared" si="95"/>
        <v>Budsjett for innovasjonsprosjekt 5</v>
      </c>
      <c r="CJ361" s="405">
        <f t="shared" si="96"/>
        <v>0</v>
      </c>
      <c r="CK361" s="405">
        <f t="shared" si="97"/>
        <v>0</v>
      </c>
      <c r="CL361" s="403">
        <v>0</v>
      </c>
      <c r="CM361" s="403">
        <v>0</v>
      </c>
      <c r="CN361" s="403">
        <v>0</v>
      </c>
      <c r="CO361" s="403">
        <v>0</v>
      </c>
      <c r="CP361" s="403">
        <v>0</v>
      </c>
      <c r="CQ361" s="403">
        <v>0</v>
      </c>
      <c r="CR361" s="403">
        <v>0</v>
      </c>
      <c r="CS361" s="403">
        <v>0</v>
      </c>
      <c r="CT361" s="403">
        <f t="shared" si="92"/>
        <v>4</v>
      </c>
    </row>
    <row r="362" spans="69:98" x14ac:dyDescent="0.35">
      <c r="CB362" s="394" t="b">
        <f t="shared" si="93"/>
        <v>0</v>
      </c>
      <c r="CC362" s="394" t="b">
        <f t="shared" si="94"/>
        <v>1</v>
      </c>
      <c r="CD362" s="376" t="b">
        <f t="shared" si="100"/>
        <v>1</v>
      </c>
      <c r="CE362" s="394" t="b">
        <f t="shared" si="98"/>
        <v>0</v>
      </c>
      <c r="CF362" s="394">
        <f t="shared" si="99"/>
        <v>4</v>
      </c>
      <c r="CG362" s="405">
        <f>'Forside og oppsummering'!$E$23</f>
        <v>0</v>
      </c>
      <c r="CI362" s="405" t="str">
        <f t="shared" si="95"/>
        <v>Budsjett for innovasjonsprosjekt 5</v>
      </c>
      <c r="CJ362" s="405">
        <f t="shared" si="96"/>
        <v>0</v>
      </c>
      <c r="CK362" s="405">
        <f t="shared" si="97"/>
        <v>0</v>
      </c>
      <c r="CL362" s="403">
        <v>0</v>
      </c>
      <c r="CM362" s="403">
        <v>0</v>
      </c>
      <c r="CN362" s="403">
        <v>0</v>
      </c>
      <c r="CO362" s="403">
        <v>0</v>
      </c>
      <c r="CP362" s="403">
        <v>0</v>
      </c>
      <c r="CQ362" s="403">
        <v>0</v>
      </c>
      <c r="CR362" s="403">
        <v>0</v>
      </c>
      <c r="CS362" s="403">
        <v>0</v>
      </c>
      <c r="CT362" s="403">
        <f t="shared" si="92"/>
        <v>4</v>
      </c>
    </row>
    <row r="363" spans="69:98" x14ac:dyDescent="0.35">
      <c r="CB363" s="394" t="b">
        <f t="shared" si="93"/>
        <v>0</v>
      </c>
      <c r="CC363" s="394" t="b">
        <f t="shared" si="94"/>
        <v>1</v>
      </c>
      <c r="CD363" s="376" t="b">
        <f t="shared" si="100"/>
        <v>1</v>
      </c>
      <c r="CE363" s="394" t="b">
        <f t="shared" si="98"/>
        <v>0</v>
      </c>
      <c r="CF363" s="394">
        <f t="shared" si="99"/>
        <v>4</v>
      </c>
      <c r="CG363" s="405">
        <f>'Forside og oppsummering'!$E$23</f>
        <v>0</v>
      </c>
      <c r="CI363" s="405" t="str">
        <f t="shared" si="95"/>
        <v>Budsjett for innovasjonsprosjekt 5</v>
      </c>
      <c r="CJ363" s="405">
        <f t="shared" si="96"/>
        <v>0</v>
      </c>
      <c r="CK363" s="405">
        <f t="shared" si="97"/>
        <v>0</v>
      </c>
      <c r="CL363" s="403">
        <v>0</v>
      </c>
      <c r="CM363" s="403">
        <v>0</v>
      </c>
      <c r="CN363" s="403">
        <v>0</v>
      </c>
      <c r="CO363" s="403">
        <v>0</v>
      </c>
      <c r="CP363" s="403">
        <v>0</v>
      </c>
      <c r="CQ363" s="403">
        <v>0</v>
      </c>
      <c r="CR363" s="403">
        <v>0</v>
      </c>
      <c r="CS363" s="403">
        <v>0</v>
      </c>
      <c r="CT363" s="403">
        <f t="shared" si="92"/>
        <v>4</v>
      </c>
    </row>
    <row r="364" spans="69:98" x14ac:dyDescent="0.35">
      <c r="CB364" s="394" t="b">
        <f t="shared" si="93"/>
        <v>0</v>
      </c>
      <c r="CC364" s="394" t="b">
        <f t="shared" si="94"/>
        <v>1</v>
      </c>
      <c r="CD364" s="376" t="b">
        <f t="shared" si="100"/>
        <v>1</v>
      </c>
      <c r="CE364" s="394" t="b">
        <f t="shared" si="98"/>
        <v>0</v>
      </c>
      <c r="CF364" s="394">
        <f t="shared" si="99"/>
        <v>4</v>
      </c>
      <c r="CG364" s="405">
        <f>'Forside og oppsummering'!$E$23</f>
        <v>0</v>
      </c>
      <c r="CI364" s="405" t="str">
        <f t="shared" si="95"/>
        <v>Budsjett for innovasjonsprosjekt 5</v>
      </c>
      <c r="CJ364" s="405">
        <f t="shared" si="96"/>
        <v>0</v>
      </c>
      <c r="CK364" s="405">
        <f t="shared" si="97"/>
        <v>0</v>
      </c>
      <c r="CL364" s="403">
        <v>0</v>
      </c>
      <c r="CM364" s="403">
        <v>0</v>
      </c>
      <c r="CN364" s="403">
        <v>0</v>
      </c>
      <c r="CO364" s="403">
        <v>0</v>
      </c>
      <c r="CP364" s="403">
        <v>0</v>
      </c>
      <c r="CQ364" s="403">
        <v>0</v>
      </c>
      <c r="CR364" s="403">
        <v>0</v>
      </c>
      <c r="CS364" s="403">
        <v>0</v>
      </c>
      <c r="CT364" s="403">
        <f t="shared" si="92"/>
        <v>4</v>
      </c>
    </row>
    <row r="365" spans="69:98" x14ac:dyDescent="0.35">
      <c r="CB365" s="394" t="b">
        <f t="shared" si="93"/>
        <v>0</v>
      </c>
      <c r="CC365" s="394" t="b">
        <f t="shared" si="94"/>
        <v>1</v>
      </c>
      <c r="CD365" s="376" t="b">
        <f t="shared" si="100"/>
        <v>1</v>
      </c>
      <c r="CE365" s="394" t="b">
        <f t="shared" si="98"/>
        <v>0</v>
      </c>
      <c r="CF365" s="394">
        <f t="shared" si="99"/>
        <v>4</v>
      </c>
      <c r="CG365" s="405">
        <f>'Forside og oppsummering'!$E$23</f>
        <v>0</v>
      </c>
      <c r="CI365" s="405" t="str">
        <f t="shared" si="95"/>
        <v>Budsjett for innovasjonsprosjekt 5</v>
      </c>
      <c r="CJ365" s="405">
        <f t="shared" si="96"/>
        <v>0</v>
      </c>
      <c r="CK365" s="405">
        <f t="shared" si="97"/>
        <v>0</v>
      </c>
      <c r="CL365" s="403">
        <v>0</v>
      </c>
      <c r="CM365" s="403">
        <v>0</v>
      </c>
      <c r="CN365" s="403">
        <v>0</v>
      </c>
      <c r="CO365" s="403">
        <v>0</v>
      </c>
      <c r="CP365" s="403">
        <v>0</v>
      </c>
      <c r="CQ365" s="403">
        <v>0</v>
      </c>
      <c r="CR365" s="403">
        <v>0</v>
      </c>
      <c r="CS365" s="403">
        <v>0</v>
      </c>
      <c r="CT365" s="403">
        <f t="shared" si="92"/>
        <v>4</v>
      </c>
    </row>
    <row r="366" spans="69:98" x14ac:dyDescent="0.35">
      <c r="CB366" s="394" t="b">
        <f t="shared" si="93"/>
        <v>0</v>
      </c>
      <c r="CC366" s="394" t="b">
        <f t="shared" si="94"/>
        <v>1</v>
      </c>
      <c r="CD366" s="376" t="b">
        <f t="shared" si="100"/>
        <v>1</v>
      </c>
      <c r="CE366" s="394" t="b">
        <f t="shared" si="98"/>
        <v>0</v>
      </c>
      <c r="CF366" s="394">
        <f t="shared" si="99"/>
        <v>4</v>
      </c>
      <c r="CG366" s="405">
        <f>'Forside og oppsummering'!$E$23</f>
        <v>0</v>
      </c>
      <c r="CI366" s="405" t="str">
        <f t="shared" si="95"/>
        <v>Budsjett for innovasjonsprosjekt 5</v>
      </c>
      <c r="CJ366" s="405">
        <f t="shared" si="96"/>
        <v>0</v>
      </c>
      <c r="CK366" s="405">
        <f t="shared" si="97"/>
        <v>0</v>
      </c>
      <c r="CL366" s="403">
        <v>0</v>
      </c>
      <c r="CM366" s="403">
        <v>0</v>
      </c>
      <c r="CN366" s="403">
        <v>0</v>
      </c>
      <c r="CO366" s="403">
        <v>0</v>
      </c>
      <c r="CP366" s="403">
        <v>0</v>
      </c>
      <c r="CQ366" s="403">
        <v>0</v>
      </c>
      <c r="CR366" s="403">
        <v>0</v>
      </c>
      <c r="CS366" s="403">
        <v>0</v>
      </c>
      <c r="CT366" s="403">
        <f t="shared" si="92"/>
        <v>4</v>
      </c>
    </row>
    <row r="367" spans="69:98" x14ac:dyDescent="0.35">
      <c r="CB367" s="394" t="b">
        <f t="shared" si="93"/>
        <v>0</v>
      </c>
      <c r="CC367" s="394" t="b">
        <f t="shared" si="94"/>
        <v>1</v>
      </c>
      <c r="CD367" s="376" t="b">
        <f t="shared" si="100"/>
        <v>1</v>
      </c>
      <c r="CE367" s="394" t="b">
        <f t="shared" si="98"/>
        <v>0</v>
      </c>
      <c r="CF367" s="394">
        <f t="shared" si="99"/>
        <v>4</v>
      </c>
      <c r="CG367" s="405">
        <f>'Forside og oppsummering'!$E$23</f>
        <v>0</v>
      </c>
      <c r="CI367" s="405" t="str">
        <f t="shared" si="95"/>
        <v>Budsjett for innovasjonsprosjekt 5</v>
      </c>
      <c r="CJ367" s="405">
        <f t="shared" si="96"/>
        <v>0</v>
      </c>
      <c r="CK367" s="405">
        <f t="shared" si="97"/>
        <v>0</v>
      </c>
      <c r="CL367" s="403">
        <v>0</v>
      </c>
      <c r="CM367" s="403">
        <v>0</v>
      </c>
      <c r="CN367" s="403">
        <v>0</v>
      </c>
      <c r="CO367" s="403">
        <v>0</v>
      </c>
      <c r="CP367" s="403">
        <v>0</v>
      </c>
      <c r="CQ367" s="403">
        <v>0</v>
      </c>
      <c r="CR367" s="403">
        <v>0</v>
      </c>
      <c r="CS367" s="403">
        <v>0</v>
      </c>
      <c r="CT367" s="403">
        <f t="shared" si="92"/>
        <v>4</v>
      </c>
    </row>
    <row r="368" spans="69:98" x14ac:dyDescent="0.35">
      <c r="CB368" s="394" t="b">
        <f t="shared" si="93"/>
        <v>0</v>
      </c>
      <c r="CC368" s="394" t="b">
        <f t="shared" si="94"/>
        <v>1</v>
      </c>
      <c r="CD368" s="376" t="b">
        <f t="shared" si="100"/>
        <v>1</v>
      </c>
      <c r="CE368" s="394" t="b">
        <f t="shared" si="98"/>
        <v>0</v>
      </c>
      <c r="CF368" s="394">
        <f t="shared" si="99"/>
        <v>4</v>
      </c>
      <c r="CG368" s="405">
        <f>'Forside og oppsummering'!$E$23</f>
        <v>0</v>
      </c>
      <c r="CI368" s="405" t="str">
        <f t="shared" si="95"/>
        <v>Budsjett for innovasjonsprosjekt 5</v>
      </c>
      <c r="CJ368" s="405">
        <f t="shared" si="96"/>
        <v>0</v>
      </c>
      <c r="CK368" s="405">
        <f t="shared" si="97"/>
        <v>0</v>
      </c>
      <c r="CL368" s="403">
        <v>0</v>
      </c>
      <c r="CM368" s="403">
        <v>0</v>
      </c>
      <c r="CN368" s="403">
        <v>0</v>
      </c>
      <c r="CO368" s="403">
        <v>0</v>
      </c>
      <c r="CP368" s="403">
        <v>0</v>
      </c>
      <c r="CQ368" s="403">
        <v>0</v>
      </c>
      <c r="CR368" s="403">
        <v>0</v>
      </c>
      <c r="CS368" s="403">
        <v>0</v>
      </c>
      <c r="CT368" s="403">
        <f t="shared" si="92"/>
        <v>4</v>
      </c>
    </row>
    <row r="369" spans="80:98" x14ac:dyDescent="0.35">
      <c r="CB369" s="394" t="b">
        <f t="shared" si="93"/>
        <v>0</v>
      </c>
      <c r="CC369" s="394" t="b">
        <f t="shared" si="94"/>
        <v>1</v>
      </c>
      <c r="CD369" s="376" t="b">
        <f t="shared" si="100"/>
        <v>1</v>
      </c>
      <c r="CE369" s="394" t="b">
        <f t="shared" si="98"/>
        <v>0</v>
      </c>
      <c r="CF369" s="394">
        <f t="shared" si="99"/>
        <v>4</v>
      </c>
      <c r="CG369" s="405">
        <f>'Forside og oppsummering'!$E$23</f>
        <v>0</v>
      </c>
      <c r="CI369" s="405" t="str">
        <f t="shared" si="95"/>
        <v>Budsjett for innovasjonsprosjekt 5</v>
      </c>
      <c r="CJ369" s="405">
        <f t="shared" si="96"/>
        <v>0</v>
      </c>
      <c r="CK369" s="405">
        <f t="shared" si="97"/>
        <v>0</v>
      </c>
      <c r="CL369" s="403">
        <v>0</v>
      </c>
      <c r="CM369" s="403">
        <v>0</v>
      </c>
      <c r="CN369" s="403">
        <v>0</v>
      </c>
      <c r="CO369" s="403">
        <v>0</v>
      </c>
      <c r="CP369" s="403">
        <v>0</v>
      </c>
      <c r="CQ369" s="403">
        <v>0</v>
      </c>
      <c r="CR369" s="403">
        <v>0</v>
      </c>
      <c r="CS369" s="403">
        <v>0</v>
      </c>
      <c r="CT369" s="403">
        <f t="shared" si="92"/>
        <v>4</v>
      </c>
    </row>
    <row r="370" spans="80:98" x14ac:dyDescent="0.35">
      <c r="CB370" s="394" t="b">
        <f t="shared" si="93"/>
        <v>0</v>
      </c>
      <c r="CC370" s="394" t="b">
        <f t="shared" si="94"/>
        <v>1</v>
      </c>
      <c r="CD370" s="376" t="b">
        <f t="shared" si="100"/>
        <v>1</v>
      </c>
      <c r="CE370" s="394" t="b">
        <f t="shared" si="98"/>
        <v>0</v>
      </c>
      <c r="CF370" s="394">
        <f t="shared" si="99"/>
        <v>4</v>
      </c>
      <c r="CG370" s="405">
        <f>'Forside og oppsummering'!$E$23</f>
        <v>0</v>
      </c>
      <c r="CI370" s="405" t="str">
        <f t="shared" si="95"/>
        <v>Budsjett for innovasjonsprosjekt 5</v>
      </c>
      <c r="CJ370" s="405">
        <f t="shared" si="96"/>
        <v>0</v>
      </c>
      <c r="CK370" s="405">
        <f t="shared" si="97"/>
        <v>0</v>
      </c>
      <c r="CL370" s="403">
        <v>0</v>
      </c>
      <c r="CM370" s="403">
        <v>0</v>
      </c>
      <c r="CN370" s="403">
        <v>0</v>
      </c>
      <c r="CO370" s="403">
        <v>0</v>
      </c>
      <c r="CP370" s="403">
        <v>0</v>
      </c>
      <c r="CQ370" s="403">
        <v>0</v>
      </c>
      <c r="CR370" s="403">
        <v>0</v>
      </c>
      <c r="CS370" s="403">
        <v>0</v>
      </c>
      <c r="CT370" s="403">
        <f t="shared" si="92"/>
        <v>4</v>
      </c>
    </row>
    <row r="371" spans="80:98" x14ac:dyDescent="0.35">
      <c r="CB371" s="394" t="b">
        <f t="shared" si="93"/>
        <v>0</v>
      </c>
      <c r="CC371" s="394" t="b">
        <f t="shared" si="94"/>
        <v>1</v>
      </c>
      <c r="CD371" s="376" t="b">
        <f t="shared" si="100"/>
        <v>1</v>
      </c>
      <c r="CE371" s="394" t="b">
        <f t="shared" si="98"/>
        <v>0</v>
      </c>
      <c r="CF371" s="394">
        <f t="shared" si="99"/>
        <v>4</v>
      </c>
      <c r="CG371" s="405">
        <f>'Forside og oppsummering'!$E$23</f>
        <v>0</v>
      </c>
      <c r="CI371" s="405" t="str">
        <f t="shared" si="95"/>
        <v>Budsjett for innovasjonsprosjekt 5</v>
      </c>
      <c r="CJ371" s="405">
        <f t="shared" si="96"/>
        <v>0</v>
      </c>
      <c r="CK371" s="405">
        <f t="shared" si="97"/>
        <v>0</v>
      </c>
      <c r="CL371" s="403">
        <v>0</v>
      </c>
      <c r="CM371" s="403">
        <v>0</v>
      </c>
      <c r="CN371" s="403">
        <v>0</v>
      </c>
      <c r="CO371" s="403">
        <v>0</v>
      </c>
      <c r="CP371" s="403">
        <v>0</v>
      </c>
      <c r="CQ371" s="403">
        <v>0</v>
      </c>
      <c r="CR371" s="403">
        <v>0</v>
      </c>
      <c r="CS371" s="403">
        <v>0</v>
      </c>
      <c r="CT371" s="403">
        <f t="shared" si="92"/>
        <v>4</v>
      </c>
    </row>
    <row r="372" spans="80:98" x14ac:dyDescent="0.35">
      <c r="CB372" s="394" t="b">
        <f t="shared" si="93"/>
        <v>0</v>
      </c>
      <c r="CC372" s="394" t="b">
        <f t="shared" si="94"/>
        <v>1</v>
      </c>
      <c r="CD372" s="376" t="b">
        <f t="shared" si="100"/>
        <v>1</v>
      </c>
      <c r="CE372" s="394" t="b">
        <f t="shared" si="98"/>
        <v>0</v>
      </c>
      <c r="CF372" s="394">
        <f t="shared" si="99"/>
        <v>4</v>
      </c>
      <c r="CG372" s="405">
        <f>'Forside og oppsummering'!$E$23</f>
        <v>0</v>
      </c>
      <c r="CI372" s="405" t="str">
        <f t="shared" si="95"/>
        <v>Budsjett for innovasjonsprosjekt 5</v>
      </c>
      <c r="CJ372" s="405">
        <f t="shared" si="96"/>
        <v>0</v>
      </c>
      <c r="CK372" s="405">
        <f t="shared" si="97"/>
        <v>0</v>
      </c>
      <c r="CL372" s="403">
        <v>0</v>
      </c>
      <c r="CM372" s="403">
        <v>0</v>
      </c>
      <c r="CN372" s="403">
        <v>0</v>
      </c>
      <c r="CO372" s="403">
        <v>0</v>
      </c>
      <c r="CP372" s="403">
        <v>0</v>
      </c>
      <c r="CQ372" s="403">
        <v>0</v>
      </c>
      <c r="CR372" s="403">
        <v>0</v>
      </c>
      <c r="CS372" s="403">
        <v>0</v>
      </c>
      <c r="CT372" s="403">
        <f t="shared" si="92"/>
        <v>4</v>
      </c>
    </row>
    <row r="373" spans="80:98" x14ac:dyDescent="0.35">
      <c r="CB373" s="394" t="b">
        <f t="shared" si="93"/>
        <v>0</v>
      </c>
      <c r="CC373" s="394" t="b">
        <f t="shared" si="94"/>
        <v>1</v>
      </c>
      <c r="CD373" s="376" t="b">
        <f t="shared" si="100"/>
        <v>1</v>
      </c>
      <c r="CE373" s="394" t="b">
        <f t="shared" si="98"/>
        <v>0</v>
      </c>
      <c r="CF373" s="394">
        <f t="shared" si="99"/>
        <v>4</v>
      </c>
      <c r="CG373" s="405">
        <f>'Forside og oppsummering'!$E$23</f>
        <v>0</v>
      </c>
      <c r="CI373" s="405" t="str">
        <f t="shared" si="95"/>
        <v>Budsjett for innovasjonsprosjekt 5</v>
      </c>
      <c r="CJ373" s="405">
        <f t="shared" si="96"/>
        <v>0</v>
      </c>
      <c r="CK373" s="405">
        <f t="shared" si="97"/>
        <v>0</v>
      </c>
      <c r="CL373" s="403">
        <v>0</v>
      </c>
      <c r="CM373" s="403">
        <v>0</v>
      </c>
      <c r="CN373" s="403">
        <v>0</v>
      </c>
      <c r="CO373" s="403">
        <v>0</v>
      </c>
      <c r="CP373" s="403">
        <v>0</v>
      </c>
      <c r="CQ373" s="403">
        <v>0</v>
      </c>
      <c r="CR373" s="403">
        <v>0</v>
      </c>
      <c r="CS373" s="403">
        <v>0</v>
      </c>
      <c r="CT373" s="403">
        <f t="shared" si="92"/>
        <v>4</v>
      </c>
    </row>
    <row r="374" spans="80:98" x14ac:dyDescent="0.35">
      <c r="CB374" s="394" t="b">
        <f t="shared" si="93"/>
        <v>0</v>
      </c>
      <c r="CC374" s="394" t="b">
        <f t="shared" si="94"/>
        <v>1</v>
      </c>
      <c r="CD374" s="376" t="b">
        <f t="shared" si="100"/>
        <v>1</v>
      </c>
      <c r="CE374" s="394" t="b">
        <f t="shared" si="98"/>
        <v>0</v>
      </c>
      <c r="CF374" s="394">
        <f t="shared" si="99"/>
        <v>4</v>
      </c>
      <c r="CG374" s="405">
        <f>'Forside og oppsummering'!$E$23</f>
        <v>0</v>
      </c>
      <c r="CI374" s="405" t="str">
        <f t="shared" si="95"/>
        <v>Budsjett for innovasjonsprosjekt 5</v>
      </c>
      <c r="CJ374" s="405">
        <f t="shared" si="96"/>
        <v>0</v>
      </c>
      <c r="CK374" s="405">
        <f t="shared" si="97"/>
        <v>0</v>
      </c>
      <c r="CL374" s="403">
        <v>0</v>
      </c>
      <c r="CM374" s="403">
        <v>0</v>
      </c>
      <c r="CN374" s="403">
        <v>0</v>
      </c>
      <c r="CO374" s="403">
        <v>0</v>
      </c>
      <c r="CP374" s="403">
        <v>0</v>
      </c>
      <c r="CQ374" s="403">
        <v>0</v>
      </c>
      <c r="CR374" s="403">
        <v>0</v>
      </c>
      <c r="CS374" s="403">
        <v>0</v>
      </c>
      <c r="CT374" s="403">
        <f t="shared" si="92"/>
        <v>4</v>
      </c>
    </row>
    <row r="375" spans="80:98" x14ac:dyDescent="0.35">
      <c r="CB375" s="394" t="b">
        <f t="shared" si="93"/>
        <v>0</v>
      </c>
      <c r="CC375" s="394" t="b">
        <f t="shared" si="94"/>
        <v>1</v>
      </c>
      <c r="CD375" s="376" t="b">
        <f t="shared" si="100"/>
        <v>1</v>
      </c>
      <c r="CE375" s="394" t="b">
        <f t="shared" si="98"/>
        <v>0</v>
      </c>
      <c r="CF375" s="394">
        <f t="shared" si="99"/>
        <v>4</v>
      </c>
      <c r="CG375" s="405">
        <f>'Forside og oppsummering'!$E$23</f>
        <v>0</v>
      </c>
      <c r="CI375" s="405" t="str">
        <f t="shared" si="95"/>
        <v>Budsjett for innovasjonsprosjekt 5</v>
      </c>
      <c r="CJ375" s="405">
        <f t="shared" si="96"/>
        <v>0</v>
      </c>
      <c r="CK375" s="405">
        <f t="shared" si="97"/>
        <v>0</v>
      </c>
      <c r="CL375" s="403">
        <v>0</v>
      </c>
      <c r="CM375" s="403">
        <v>0</v>
      </c>
      <c r="CN375" s="403">
        <v>0</v>
      </c>
      <c r="CO375" s="403">
        <v>0</v>
      </c>
      <c r="CP375" s="403">
        <v>0</v>
      </c>
      <c r="CQ375" s="403">
        <v>0</v>
      </c>
      <c r="CR375" s="403">
        <v>0</v>
      </c>
      <c r="CS375" s="403">
        <v>0</v>
      </c>
      <c r="CT375" s="403">
        <f t="shared" si="92"/>
        <v>4</v>
      </c>
    </row>
    <row r="376" spans="80:98" x14ac:dyDescent="0.35">
      <c r="CB376" s="394" t="b">
        <f t="shared" si="93"/>
        <v>0</v>
      </c>
      <c r="CC376" s="394" t="b">
        <f t="shared" si="94"/>
        <v>1</v>
      </c>
      <c r="CD376" s="376" t="b">
        <f t="shared" si="100"/>
        <v>1</v>
      </c>
      <c r="CE376" s="394" t="b">
        <f t="shared" si="98"/>
        <v>0</v>
      </c>
      <c r="CF376" s="394">
        <f t="shared" si="99"/>
        <v>4</v>
      </c>
      <c r="CG376" s="405">
        <f>'Forside og oppsummering'!$E$23</f>
        <v>0</v>
      </c>
      <c r="CI376" s="405" t="str">
        <f t="shared" si="95"/>
        <v>Budsjett for innovasjonsprosjekt 5</v>
      </c>
      <c r="CJ376" s="405">
        <f t="shared" si="96"/>
        <v>0</v>
      </c>
      <c r="CK376" s="405">
        <f t="shared" si="97"/>
        <v>0</v>
      </c>
      <c r="CL376" s="403">
        <v>0</v>
      </c>
      <c r="CM376" s="403">
        <v>0</v>
      </c>
      <c r="CN376" s="403">
        <v>0</v>
      </c>
      <c r="CO376" s="403">
        <v>0</v>
      </c>
      <c r="CP376" s="403">
        <v>0</v>
      </c>
      <c r="CQ376" s="403">
        <v>0</v>
      </c>
      <c r="CR376" s="403">
        <v>0</v>
      </c>
      <c r="CS376" s="403">
        <v>0</v>
      </c>
      <c r="CT376" s="403">
        <f t="shared" si="92"/>
        <v>4</v>
      </c>
    </row>
    <row r="377" spans="80:98" x14ac:dyDescent="0.35">
      <c r="CB377" s="394" t="b">
        <f t="shared" si="93"/>
        <v>0</v>
      </c>
      <c r="CC377" s="394" t="b">
        <f t="shared" si="94"/>
        <v>1</v>
      </c>
      <c r="CD377" s="376" t="b">
        <f t="shared" si="100"/>
        <v>1</v>
      </c>
      <c r="CE377" s="394" t="b">
        <f t="shared" si="98"/>
        <v>0</v>
      </c>
      <c r="CF377" s="394">
        <f t="shared" si="99"/>
        <v>4</v>
      </c>
      <c r="CG377" s="405">
        <f>'Forside og oppsummering'!$E$23</f>
        <v>0</v>
      </c>
      <c r="CI377" s="405" t="str">
        <f t="shared" si="95"/>
        <v>Budsjett for innovasjonsprosjekt 5</v>
      </c>
      <c r="CJ377" s="405">
        <f t="shared" si="96"/>
        <v>0</v>
      </c>
      <c r="CK377" s="405">
        <f t="shared" si="97"/>
        <v>0</v>
      </c>
      <c r="CL377" s="403">
        <v>0</v>
      </c>
      <c r="CM377" s="403">
        <v>0</v>
      </c>
      <c r="CN377" s="403">
        <v>0</v>
      </c>
      <c r="CO377" s="403">
        <v>0</v>
      </c>
      <c r="CP377" s="403">
        <v>0</v>
      </c>
      <c r="CQ377" s="403">
        <v>0</v>
      </c>
      <c r="CR377" s="403">
        <v>0</v>
      </c>
      <c r="CS377" s="403">
        <v>0</v>
      </c>
      <c r="CT377" s="403">
        <f t="shared" si="92"/>
        <v>4</v>
      </c>
    </row>
    <row r="378" spans="80:98" x14ac:dyDescent="0.35">
      <c r="CB378" s="394" t="b">
        <f t="shared" si="93"/>
        <v>0</v>
      </c>
      <c r="CC378" s="394" t="b">
        <f t="shared" si="94"/>
        <v>1</v>
      </c>
      <c r="CD378" s="376" t="b">
        <f t="shared" si="100"/>
        <v>1</v>
      </c>
      <c r="CE378" s="394" t="b">
        <f t="shared" si="98"/>
        <v>0</v>
      </c>
      <c r="CF378" s="394">
        <f t="shared" si="99"/>
        <v>4</v>
      </c>
      <c r="CG378" s="405">
        <f>'Forside og oppsummering'!$E$23</f>
        <v>0</v>
      </c>
      <c r="CI378" s="405" t="str">
        <f t="shared" si="95"/>
        <v>Budsjett for innovasjonsprosjekt 5</v>
      </c>
      <c r="CJ378" s="405">
        <f t="shared" si="96"/>
        <v>0</v>
      </c>
      <c r="CK378" s="405">
        <f t="shared" si="97"/>
        <v>0</v>
      </c>
      <c r="CL378" s="403">
        <v>0</v>
      </c>
      <c r="CM378" s="403">
        <v>0</v>
      </c>
      <c r="CN378" s="403">
        <v>0</v>
      </c>
      <c r="CO378" s="403">
        <v>0</v>
      </c>
      <c r="CP378" s="403">
        <v>0</v>
      </c>
      <c r="CQ378" s="403">
        <v>0</v>
      </c>
      <c r="CR378" s="403">
        <v>0</v>
      </c>
      <c r="CS378" s="403">
        <v>0</v>
      </c>
      <c r="CT378" s="403">
        <f t="shared" si="92"/>
        <v>4</v>
      </c>
    </row>
    <row r="379" spans="80:98" x14ac:dyDescent="0.35">
      <c r="CB379" s="394" t="b">
        <f t="shared" si="93"/>
        <v>0</v>
      </c>
      <c r="CC379" s="394" t="b">
        <f t="shared" si="94"/>
        <v>1</v>
      </c>
      <c r="CD379" s="376" t="b">
        <f t="shared" si="100"/>
        <v>1</v>
      </c>
      <c r="CE379" s="394" t="b">
        <f t="shared" si="98"/>
        <v>0</v>
      </c>
      <c r="CF379" s="394">
        <f t="shared" si="99"/>
        <v>4</v>
      </c>
      <c r="CG379" s="405">
        <f>'Forside og oppsummering'!$E$23</f>
        <v>0</v>
      </c>
      <c r="CI379" s="405" t="str">
        <f t="shared" si="95"/>
        <v>Budsjett for innovasjonsprosjekt 5</v>
      </c>
      <c r="CJ379" s="405">
        <f t="shared" si="96"/>
        <v>0</v>
      </c>
      <c r="CK379" s="405">
        <f t="shared" si="97"/>
        <v>0</v>
      </c>
      <c r="CL379" s="403">
        <v>0</v>
      </c>
      <c r="CM379" s="403">
        <v>0</v>
      </c>
      <c r="CN379" s="403">
        <v>0</v>
      </c>
      <c r="CO379" s="403">
        <v>0</v>
      </c>
      <c r="CP379" s="403">
        <v>0</v>
      </c>
      <c r="CQ379" s="403">
        <v>0</v>
      </c>
      <c r="CR379" s="403">
        <v>0</v>
      </c>
      <c r="CS379" s="403">
        <v>0</v>
      </c>
      <c r="CT379" s="403">
        <f t="shared" si="92"/>
        <v>4</v>
      </c>
    </row>
    <row r="380" spans="80:98" x14ac:dyDescent="0.35">
      <c r="CB380" s="394" t="b">
        <f t="shared" si="93"/>
        <v>0</v>
      </c>
      <c r="CC380" s="394" t="b">
        <f t="shared" si="94"/>
        <v>1</v>
      </c>
      <c r="CD380" s="376" t="b">
        <f t="shared" si="100"/>
        <v>1</v>
      </c>
      <c r="CE380" s="394" t="b">
        <f t="shared" si="98"/>
        <v>0</v>
      </c>
      <c r="CF380" s="394">
        <f t="shared" si="99"/>
        <v>4</v>
      </c>
      <c r="CG380" s="405">
        <f>'Forside og oppsummering'!$E$23</f>
        <v>0</v>
      </c>
      <c r="CI380" s="405" t="str">
        <f t="shared" si="95"/>
        <v>Budsjett for innovasjonsprosjekt 5</v>
      </c>
      <c r="CJ380" s="405">
        <f t="shared" si="96"/>
        <v>0</v>
      </c>
      <c r="CK380" s="405">
        <f t="shared" si="97"/>
        <v>0</v>
      </c>
      <c r="CL380" s="403">
        <v>0</v>
      </c>
      <c r="CM380" s="403">
        <v>0</v>
      </c>
      <c r="CN380" s="403">
        <v>0</v>
      </c>
      <c r="CO380" s="403">
        <v>0</v>
      </c>
      <c r="CP380" s="403">
        <v>0</v>
      </c>
      <c r="CQ380" s="403">
        <v>0</v>
      </c>
      <c r="CR380" s="403">
        <v>0</v>
      </c>
      <c r="CS380" s="403">
        <v>0</v>
      </c>
      <c r="CT380" s="403">
        <f t="shared" si="92"/>
        <v>4</v>
      </c>
    </row>
    <row r="381" spans="80:98" x14ac:dyDescent="0.35">
      <c r="CB381" s="394" t="b">
        <f t="shared" si="93"/>
        <v>0</v>
      </c>
      <c r="CC381" s="394" t="b">
        <f t="shared" si="94"/>
        <v>1</v>
      </c>
      <c r="CD381" s="376" t="b">
        <f t="shared" si="100"/>
        <v>1</v>
      </c>
      <c r="CE381" s="394" t="b">
        <f t="shared" si="98"/>
        <v>0</v>
      </c>
      <c r="CF381" s="394">
        <f t="shared" si="99"/>
        <v>4</v>
      </c>
      <c r="CG381" s="405">
        <f>'Forside og oppsummering'!$E$23</f>
        <v>0</v>
      </c>
      <c r="CI381" s="405" t="str">
        <f t="shared" si="95"/>
        <v>Budsjett for innovasjonsprosjekt 5</v>
      </c>
      <c r="CJ381" s="405">
        <f t="shared" si="96"/>
        <v>0</v>
      </c>
      <c r="CK381" s="405">
        <f t="shared" si="97"/>
        <v>0</v>
      </c>
      <c r="CL381" s="403">
        <v>0</v>
      </c>
      <c r="CM381" s="403">
        <v>0</v>
      </c>
      <c r="CN381" s="403">
        <v>0</v>
      </c>
      <c r="CO381" s="403">
        <v>0</v>
      </c>
      <c r="CP381" s="403">
        <v>0</v>
      </c>
      <c r="CQ381" s="403">
        <v>0</v>
      </c>
      <c r="CR381" s="403">
        <v>0</v>
      </c>
      <c r="CS381" s="403">
        <v>0</v>
      </c>
      <c r="CT381" s="403">
        <f t="shared" si="92"/>
        <v>4</v>
      </c>
    </row>
    <row r="382" spans="80:98" x14ac:dyDescent="0.35">
      <c r="CB382" s="394" t="b">
        <f t="shared" si="93"/>
        <v>0</v>
      </c>
      <c r="CC382" s="394" t="b">
        <f t="shared" si="94"/>
        <v>1</v>
      </c>
      <c r="CD382" s="376" t="b">
        <f t="shared" si="100"/>
        <v>1</v>
      </c>
      <c r="CE382" s="394" t="b">
        <f t="shared" si="98"/>
        <v>0</v>
      </c>
      <c r="CF382" s="394">
        <f t="shared" si="99"/>
        <v>4</v>
      </c>
      <c r="CG382" s="405">
        <f>'Forside og oppsummering'!$E$23</f>
        <v>0</v>
      </c>
      <c r="CI382" s="405" t="str">
        <f t="shared" si="95"/>
        <v>Budsjett for innovasjonsprosjekt 5</v>
      </c>
      <c r="CJ382" s="405">
        <f t="shared" si="96"/>
        <v>0</v>
      </c>
      <c r="CK382" s="405">
        <f t="shared" si="97"/>
        <v>0</v>
      </c>
      <c r="CL382" s="403">
        <v>0</v>
      </c>
      <c r="CM382" s="403">
        <v>0</v>
      </c>
      <c r="CN382" s="403">
        <v>0</v>
      </c>
      <c r="CO382" s="403">
        <v>0</v>
      </c>
      <c r="CP382" s="403">
        <v>0</v>
      </c>
      <c r="CQ382" s="403">
        <v>0</v>
      </c>
      <c r="CR382" s="403">
        <v>0</v>
      </c>
      <c r="CS382" s="403">
        <v>0</v>
      </c>
      <c r="CT382" s="403">
        <f t="shared" si="92"/>
        <v>4</v>
      </c>
    </row>
    <row r="383" spans="80:98" x14ac:dyDescent="0.35">
      <c r="CB383" s="394" t="b">
        <f t="shared" si="93"/>
        <v>0</v>
      </c>
      <c r="CC383" s="394" t="b">
        <f t="shared" si="94"/>
        <v>1</v>
      </c>
      <c r="CD383" s="376" t="b">
        <f t="shared" si="100"/>
        <v>1</v>
      </c>
      <c r="CE383" s="394" t="b">
        <f t="shared" si="98"/>
        <v>0</v>
      </c>
      <c r="CF383" s="394">
        <f t="shared" si="99"/>
        <v>4</v>
      </c>
      <c r="CG383" s="405">
        <f>'Forside og oppsummering'!$E$23</f>
        <v>0</v>
      </c>
      <c r="CI383" s="405" t="str">
        <f t="shared" si="95"/>
        <v>Budsjett for innovasjonsprosjekt 5</v>
      </c>
      <c r="CJ383" s="405">
        <f t="shared" si="96"/>
        <v>0</v>
      </c>
      <c r="CK383" s="405">
        <f t="shared" si="97"/>
        <v>0</v>
      </c>
      <c r="CL383" s="403">
        <v>0</v>
      </c>
      <c r="CM383" s="403">
        <v>0</v>
      </c>
      <c r="CN383" s="403">
        <v>0</v>
      </c>
      <c r="CO383" s="403">
        <v>0</v>
      </c>
      <c r="CP383" s="403">
        <v>0</v>
      </c>
      <c r="CQ383" s="403">
        <v>0</v>
      </c>
      <c r="CR383" s="403">
        <v>0</v>
      </c>
      <c r="CS383" s="403">
        <v>0</v>
      </c>
      <c r="CT383" s="403">
        <f t="shared" si="92"/>
        <v>4</v>
      </c>
    </row>
    <row r="384" spans="80:98" x14ac:dyDescent="0.35">
      <c r="CB384" s="394" t="b">
        <f t="shared" si="93"/>
        <v>0</v>
      </c>
      <c r="CC384" s="394" t="b">
        <f t="shared" si="94"/>
        <v>1</v>
      </c>
      <c r="CD384" s="376" t="b">
        <f t="shared" si="100"/>
        <v>1</v>
      </c>
      <c r="CE384" s="394" t="b">
        <f t="shared" si="98"/>
        <v>0</v>
      </c>
      <c r="CF384" s="394">
        <f t="shared" si="99"/>
        <v>4</v>
      </c>
      <c r="CG384" s="405">
        <f>'Forside og oppsummering'!$E$23</f>
        <v>0</v>
      </c>
      <c r="CI384" s="405" t="str">
        <f t="shared" si="95"/>
        <v>Budsjett for innovasjonsprosjekt 5</v>
      </c>
      <c r="CJ384" s="405">
        <f t="shared" si="96"/>
        <v>0</v>
      </c>
      <c r="CK384" s="405">
        <f t="shared" si="97"/>
        <v>0</v>
      </c>
      <c r="CL384" s="403">
        <v>0</v>
      </c>
      <c r="CM384" s="403">
        <v>0</v>
      </c>
      <c r="CN384" s="403">
        <v>0</v>
      </c>
      <c r="CO384" s="403">
        <v>0</v>
      </c>
      <c r="CP384" s="403">
        <v>0</v>
      </c>
      <c r="CQ384" s="403">
        <v>0</v>
      </c>
      <c r="CR384" s="403">
        <v>0</v>
      </c>
      <c r="CS384" s="403">
        <v>0</v>
      </c>
      <c r="CT384" s="403">
        <f t="shared" si="92"/>
        <v>4</v>
      </c>
    </row>
    <row r="385" spans="80:98" x14ac:dyDescent="0.35">
      <c r="CB385" s="394" t="b">
        <f t="shared" si="93"/>
        <v>0</v>
      </c>
      <c r="CC385" s="394" t="b">
        <f t="shared" si="94"/>
        <v>1</v>
      </c>
      <c r="CD385" s="376" t="b">
        <f t="shared" ref="CD385:CD400" si="101">$CD$288</f>
        <v>1</v>
      </c>
      <c r="CE385" s="394" t="b">
        <f t="shared" si="98"/>
        <v>0</v>
      </c>
      <c r="CF385" s="394">
        <f t="shared" si="99"/>
        <v>4</v>
      </c>
      <c r="CG385" s="405">
        <f>'Forside og oppsummering'!$E$23</f>
        <v>0</v>
      </c>
      <c r="CI385" s="405" t="str">
        <f t="shared" si="95"/>
        <v>Budsjett for innovasjonsprosjekt 5</v>
      </c>
      <c r="CJ385" s="405">
        <f t="shared" si="96"/>
        <v>0</v>
      </c>
      <c r="CK385" s="405">
        <f t="shared" si="97"/>
        <v>0</v>
      </c>
      <c r="CL385" s="403">
        <v>0</v>
      </c>
      <c r="CM385" s="403">
        <v>0</v>
      </c>
      <c r="CN385" s="403">
        <v>0</v>
      </c>
      <c r="CO385" s="403">
        <v>0</v>
      </c>
      <c r="CP385" s="403">
        <v>0</v>
      </c>
      <c r="CQ385" s="403">
        <v>0</v>
      </c>
      <c r="CR385" s="403">
        <v>0</v>
      </c>
      <c r="CS385" s="403">
        <v>0</v>
      </c>
      <c r="CT385" s="403">
        <f t="shared" si="92"/>
        <v>4</v>
      </c>
    </row>
    <row r="386" spans="80:98" x14ac:dyDescent="0.35">
      <c r="CB386" s="394" t="b">
        <f t="shared" si="93"/>
        <v>0</v>
      </c>
      <c r="CC386" s="394" t="b">
        <f t="shared" si="94"/>
        <v>1</v>
      </c>
      <c r="CD386" s="376" t="b">
        <f t="shared" si="101"/>
        <v>1</v>
      </c>
      <c r="CE386" s="394" t="b">
        <f t="shared" si="98"/>
        <v>0</v>
      </c>
      <c r="CF386" s="394">
        <f t="shared" si="99"/>
        <v>4</v>
      </c>
      <c r="CG386" s="405">
        <f>'Forside og oppsummering'!$E$23</f>
        <v>0</v>
      </c>
      <c r="CI386" s="405" t="str">
        <f t="shared" si="95"/>
        <v>Budsjett for innovasjonsprosjekt 5</v>
      </c>
      <c r="CJ386" s="405">
        <f t="shared" si="96"/>
        <v>0</v>
      </c>
      <c r="CK386" s="405">
        <f t="shared" si="97"/>
        <v>0</v>
      </c>
      <c r="CL386" s="403">
        <v>0</v>
      </c>
      <c r="CM386" s="403">
        <v>0</v>
      </c>
      <c r="CN386" s="403">
        <v>0</v>
      </c>
      <c r="CO386" s="403">
        <v>0</v>
      </c>
      <c r="CP386" s="403">
        <v>0</v>
      </c>
      <c r="CQ386" s="403">
        <v>0</v>
      </c>
      <c r="CR386" s="403">
        <v>0</v>
      </c>
      <c r="CS386" s="403">
        <v>0</v>
      </c>
      <c r="CT386" s="403">
        <f t="shared" si="92"/>
        <v>4</v>
      </c>
    </row>
    <row r="387" spans="80:98" x14ac:dyDescent="0.35">
      <c r="CB387" s="394" t="b">
        <f t="shared" si="93"/>
        <v>0</v>
      </c>
      <c r="CC387" s="394" t="b">
        <f t="shared" si="94"/>
        <v>1</v>
      </c>
      <c r="CD387" s="376" t="b">
        <f t="shared" si="101"/>
        <v>1</v>
      </c>
      <c r="CE387" s="394" t="b">
        <f t="shared" si="98"/>
        <v>0</v>
      </c>
      <c r="CF387" s="394">
        <f t="shared" si="99"/>
        <v>4</v>
      </c>
      <c r="CG387" s="405">
        <f>'Forside og oppsummering'!$E$23</f>
        <v>0</v>
      </c>
      <c r="CI387" s="405" t="str">
        <f t="shared" si="95"/>
        <v>Budsjett for innovasjonsprosjekt 5</v>
      </c>
      <c r="CJ387" s="405">
        <f t="shared" si="96"/>
        <v>0</v>
      </c>
      <c r="CK387" s="405">
        <f t="shared" si="97"/>
        <v>0</v>
      </c>
      <c r="CL387" s="403">
        <v>0</v>
      </c>
      <c r="CM387" s="403">
        <v>0</v>
      </c>
      <c r="CN387" s="403">
        <v>0</v>
      </c>
      <c r="CO387" s="403">
        <v>0</v>
      </c>
      <c r="CP387" s="403">
        <v>0</v>
      </c>
      <c r="CQ387" s="403">
        <v>0</v>
      </c>
      <c r="CR387" s="403">
        <v>0</v>
      </c>
      <c r="CS387" s="403">
        <v>0</v>
      </c>
      <c r="CT387" s="403">
        <f t="shared" si="92"/>
        <v>4</v>
      </c>
    </row>
    <row r="388" spans="80:98" x14ac:dyDescent="0.35">
      <c r="CB388" s="394" t="b">
        <f t="shared" si="93"/>
        <v>0</v>
      </c>
      <c r="CC388" s="394" t="b">
        <f t="shared" si="94"/>
        <v>1</v>
      </c>
      <c r="CD388" s="376" t="b">
        <f t="shared" si="101"/>
        <v>1</v>
      </c>
      <c r="CE388" s="394" t="b">
        <f t="shared" si="98"/>
        <v>0</v>
      </c>
      <c r="CF388" s="394">
        <f t="shared" si="99"/>
        <v>4</v>
      </c>
      <c r="CG388" s="405">
        <f>'Forside og oppsummering'!$E$23</f>
        <v>0</v>
      </c>
      <c r="CI388" s="405" t="str">
        <f t="shared" si="95"/>
        <v>Budsjett for innovasjonsprosjekt 5</v>
      </c>
      <c r="CJ388" s="405">
        <f t="shared" si="96"/>
        <v>0</v>
      </c>
      <c r="CK388" s="405">
        <f t="shared" si="97"/>
        <v>0</v>
      </c>
      <c r="CL388" s="403">
        <v>0</v>
      </c>
      <c r="CM388" s="403">
        <v>0</v>
      </c>
      <c r="CN388" s="403">
        <v>0</v>
      </c>
      <c r="CO388" s="403">
        <v>0</v>
      </c>
      <c r="CP388" s="403">
        <v>0</v>
      </c>
      <c r="CQ388" s="403">
        <v>0</v>
      </c>
      <c r="CR388" s="403">
        <v>0</v>
      </c>
      <c r="CS388" s="403">
        <v>0</v>
      </c>
      <c r="CT388" s="403">
        <f t="shared" si="92"/>
        <v>4</v>
      </c>
    </row>
    <row r="389" spans="80:98" x14ac:dyDescent="0.35">
      <c r="CB389" s="394" t="b">
        <f t="shared" si="93"/>
        <v>0</v>
      </c>
      <c r="CC389" s="394" t="b">
        <f t="shared" si="94"/>
        <v>1</v>
      </c>
      <c r="CD389" s="376" t="b">
        <f t="shared" si="101"/>
        <v>1</v>
      </c>
      <c r="CE389" s="394" t="b">
        <f t="shared" si="98"/>
        <v>0</v>
      </c>
      <c r="CF389" s="394">
        <f t="shared" si="99"/>
        <v>4</v>
      </c>
      <c r="CG389" s="405">
        <f>'Forside og oppsummering'!$E$23</f>
        <v>0</v>
      </c>
      <c r="CI389" s="405" t="str">
        <f t="shared" si="95"/>
        <v>Budsjett for innovasjonsprosjekt 5</v>
      </c>
      <c r="CJ389" s="405">
        <f t="shared" si="96"/>
        <v>0</v>
      </c>
      <c r="CK389" s="405">
        <f t="shared" si="97"/>
        <v>0</v>
      </c>
      <c r="CL389" s="403">
        <v>0</v>
      </c>
      <c r="CM389" s="403">
        <v>0</v>
      </c>
      <c r="CN389" s="403">
        <v>0</v>
      </c>
      <c r="CO389" s="403">
        <v>0</v>
      </c>
      <c r="CP389" s="403">
        <v>0</v>
      </c>
      <c r="CQ389" s="403">
        <v>0</v>
      </c>
      <c r="CR389" s="403">
        <v>0</v>
      </c>
      <c r="CS389" s="403">
        <v>0</v>
      </c>
      <c r="CT389" s="403">
        <f t="shared" ref="CT389:CT400" si="102">CF389</f>
        <v>4</v>
      </c>
    </row>
    <row r="390" spans="80:98" x14ac:dyDescent="0.35">
      <c r="CB390" s="394" t="b">
        <f t="shared" si="93"/>
        <v>0</v>
      </c>
      <c r="CC390" s="394" t="b">
        <f t="shared" si="94"/>
        <v>1</v>
      </c>
      <c r="CD390" s="376" t="b">
        <f t="shared" si="101"/>
        <v>1</v>
      </c>
      <c r="CE390" s="394" t="b">
        <f t="shared" si="98"/>
        <v>0</v>
      </c>
      <c r="CF390" s="394">
        <f t="shared" si="99"/>
        <v>4</v>
      </c>
      <c r="CG390" s="405">
        <f>'Forside og oppsummering'!$E$23</f>
        <v>0</v>
      </c>
      <c r="CI390" s="405" t="str">
        <f t="shared" si="95"/>
        <v>Budsjett for innovasjonsprosjekt 5</v>
      </c>
      <c r="CJ390" s="405">
        <f t="shared" si="96"/>
        <v>0</v>
      </c>
      <c r="CK390" s="405">
        <f t="shared" si="97"/>
        <v>0</v>
      </c>
      <c r="CL390" s="403">
        <v>0</v>
      </c>
      <c r="CM390" s="403">
        <v>0</v>
      </c>
      <c r="CN390" s="403">
        <v>0</v>
      </c>
      <c r="CO390" s="403">
        <v>0</v>
      </c>
      <c r="CP390" s="403">
        <v>0</v>
      </c>
      <c r="CQ390" s="403">
        <v>0</v>
      </c>
      <c r="CR390" s="403">
        <v>0</v>
      </c>
      <c r="CS390" s="403">
        <v>0</v>
      </c>
      <c r="CT390" s="403">
        <f t="shared" si="102"/>
        <v>4</v>
      </c>
    </row>
    <row r="391" spans="80:98" x14ac:dyDescent="0.35">
      <c r="CB391" s="394" t="b">
        <f t="shared" si="93"/>
        <v>0</v>
      </c>
      <c r="CC391" s="394" t="b">
        <f t="shared" si="94"/>
        <v>1</v>
      </c>
      <c r="CD391" s="376" t="b">
        <f t="shared" si="101"/>
        <v>1</v>
      </c>
      <c r="CE391" s="394" t="b">
        <f t="shared" si="98"/>
        <v>0</v>
      </c>
      <c r="CF391" s="394">
        <f t="shared" si="99"/>
        <v>4</v>
      </c>
      <c r="CG391" s="405">
        <f>'Forside og oppsummering'!$E$23</f>
        <v>0</v>
      </c>
      <c r="CI391" s="405" t="str">
        <f t="shared" si="95"/>
        <v>Budsjett for innovasjonsprosjekt 5</v>
      </c>
      <c r="CJ391" s="405">
        <f t="shared" si="96"/>
        <v>0</v>
      </c>
      <c r="CK391" s="405">
        <f t="shared" si="97"/>
        <v>0</v>
      </c>
      <c r="CL391" s="403">
        <v>0</v>
      </c>
      <c r="CM391" s="403">
        <v>0</v>
      </c>
      <c r="CN391" s="403">
        <v>0</v>
      </c>
      <c r="CO391" s="403">
        <v>0</v>
      </c>
      <c r="CP391" s="403">
        <v>0</v>
      </c>
      <c r="CQ391" s="403">
        <v>0</v>
      </c>
      <c r="CR391" s="403">
        <v>0</v>
      </c>
      <c r="CS391" s="403">
        <v>0</v>
      </c>
      <c r="CT391" s="403">
        <f t="shared" si="102"/>
        <v>4</v>
      </c>
    </row>
    <row r="392" spans="80:98" x14ac:dyDescent="0.35">
      <c r="CB392" s="394" t="b">
        <f t="shared" si="93"/>
        <v>0</v>
      </c>
      <c r="CC392" s="394" t="b">
        <f t="shared" si="94"/>
        <v>1</v>
      </c>
      <c r="CD392" s="376" t="b">
        <f t="shared" si="101"/>
        <v>1</v>
      </c>
      <c r="CE392" s="394" t="b">
        <f t="shared" si="98"/>
        <v>0</v>
      </c>
      <c r="CF392" s="394">
        <f t="shared" si="99"/>
        <v>4</v>
      </c>
      <c r="CG392" s="405">
        <f>'Forside og oppsummering'!$E$23</f>
        <v>0</v>
      </c>
      <c r="CI392" s="405" t="str">
        <f t="shared" si="95"/>
        <v>Budsjett for innovasjonsprosjekt 5</v>
      </c>
      <c r="CJ392" s="405">
        <f t="shared" si="96"/>
        <v>0</v>
      </c>
      <c r="CK392" s="405">
        <f t="shared" si="97"/>
        <v>0</v>
      </c>
      <c r="CL392" s="403">
        <v>0</v>
      </c>
      <c r="CM392" s="403">
        <v>0</v>
      </c>
      <c r="CN392" s="403">
        <v>0</v>
      </c>
      <c r="CO392" s="403">
        <v>0</v>
      </c>
      <c r="CP392" s="403">
        <v>0</v>
      </c>
      <c r="CQ392" s="403">
        <v>0</v>
      </c>
      <c r="CR392" s="403">
        <v>0</v>
      </c>
      <c r="CS392" s="403">
        <v>0</v>
      </c>
      <c r="CT392" s="403">
        <f t="shared" si="102"/>
        <v>4</v>
      </c>
    </row>
    <row r="393" spans="80:98" x14ac:dyDescent="0.35">
      <c r="CB393" s="394" t="b">
        <f t="shared" si="93"/>
        <v>0</v>
      </c>
      <c r="CC393" s="394" t="b">
        <f t="shared" si="94"/>
        <v>1</v>
      </c>
      <c r="CD393" s="376" t="b">
        <f t="shared" si="101"/>
        <v>1</v>
      </c>
      <c r="CE393" s="394" t="b">
        <f t="shared" si="98"/>
        <v>0</v>
      </c>
      <c r="CF393" s="394">
        <f t="shared" si="99"/>
        <v>4</v>
      </c>
      <c r="CG393" s="405">
        <f>'Forside og oppsummering'!$E$23</f>
        <v>0</v>
      </c>
      <c r="CI393" s="405" t="str">
        <f t="shared" si="95"/>
        <v>Budsjett for innovasjonsprosjekt 5</v>
      </c>
      <c r="CJ393" s="405">
        <f t="shared" si="96"/>
        <v>0</v>
      </c>
      <c r="CK393" s="405">
        <f t="shared" si="97"/>
        <v>0</v>
      </c>
      <c r="CL393" s="403">
        <v>0</v>
      </c>
      <c r="CM393" s="403">
        <v>0</v>
      </c>
      <c r="CN393" s="403">
        <v>0</v>
      </c>
      <c r="CO393" s="403">
        <v>0</v>
      </c>
      <c r="CP393" s="403">
        <v>0</v>
      </c>
      <c r="CQ393" s="403">
        <v>0</v>
      </c>
      <c r="CR393" s="403">
        <v>0</v>
      </c>
      <c r="CS393" s="403">
        <v>0</v>
      </c>
      <c r="CT393" s="403">
        <f t="shared" si="102"/>
        <v>4</v>
      </c>
    </row>
    <row r="394" spans="80:98" x14ac:dyDescent="0.35">
      <c r="CB394" s="394" t="b">
        <f t="shared" ref="CB394:CB400" si="103">BQ394&gt;""</f>
        <v>0</v>
      </c>
      <c r="CC394" s="394" t="b">
        <f t="shared" ref="CC394:CC400" si="104">AND(BQ394=0,OR(BR394=0,BS394=0))</f>
        <v>1</v>
      </c>
      <c r="CD394" s="376" t="b">
        <f t="shared" si="101"/>
        <v>1</v>
      </c>
      <c r="CE394" s="394" t="b">
        <f t="shared" si="98"/>
        <v>0</v>
      </c>
      <c r="CF394" s="394">
        <f t="shared" si="99"/>
        <v>4</v>
      </c>
      <c r="CG394" s="405">
        <f>'Forside og oppsummering'!$E$23</f>
        <v>0</v>
      </c>
      <c r="CI394" s="405" t="str">
        <f t="shared" ref="CI394:CI400" si="105">IF(CF394=1,"",IF(CF394=2,BR394,CI393))</f>
        <v>Budsjett for innovasjonsprosjekt 5</v>
      </c>
      <c r="CJ394" s="405">
        <f t="shared" ref="CJ394:CJ400" si="106">IF(CF394&lt;3,BQ394,IF(AND(BR394=0,CE394),_xlfn.CONCAT(LEFT(BR393,LEN(BR393)-1),CHAR(CODE(RIGHT(BR393,1))+1)),BR394))</f>
        <v>0</v>
      </c>
      <c r="CK394" s="405">
        <f t="shared" ref="CK394:CK400" si="107">BS394</f>
        <v>0</v>
      </c>
      <c r="CL394" s="403">
        <v>0</v>
      </c>
      <c r="CM394" s="403">
        <v>0</v>
      </c>
      <c r="CN394" s="403">
        <v>0</v>
      </c>
      <c r="CO394" s="403">
        <v>0</v>
      </c>
      <c r="CP394" s="403">
        <v>0</v>
      </c>
      <c r="CQ394" s="403">
        <v>0</v>
      </c>
      <c r="CR394" s="403">
        <v>0</v>
      </c>
      <c r="CS394" s="403">
        <v>0</v>
      </c>
      <c r="CT394" s="403">
        <f t="shared" si="102"/>
        <v>4</v>
      </c>
    </row>
    <row r="395" spans="80:98" x14ac:dyDescent="0.35">
      <c r="CB395" s="394" t="b">
        <f t="shared" si="103"/>
        <v>0</v>
      </c>
      <c r="CC395" s="394" t="b">
        <f t="shared" si="104"/>
        <v>1</v>
      </c>
      <c r="CD395" s="376" t="b">
        <f t="shared" si="101"/>
        <v>1</v>
      </c>
      <c r="CE395" s="394" t="b">
        <f t="shared" si="98"/>
        <v>0</v>
      </c>
      <c r="CF395" s="394">
        <f t="shared" si="99"/>
        <v>4</v>
      </c>
      <c r="CG395" s="405">
        <f>'Forside og oppsummering'!$E$23</f>
        <v>0</v>
      </c>
      <c r="CI395" s="405" t="str">
        <f t="shared" si="105"/>
        <v>Budsjett for innovasjonsprosjekt 5</v>
      </c>
      <c r="CJ395" s="405">
        <f t="shared" si="106"/>
        <v>0</v>
      </c>
      <c r="CK395" s="405">
        <f t="shared" si="107"/>
        <v>0</v>
      </c>
      <c r="CL395" s="403">
        <v>0</v>
      </c>
      <c r="CM395" s="403">
        <v>0</v>
      </c>
      <c r="CN395" s="403">
        <v>0</v>
      </c>
      <c r="CO395" s="403">
        <v>0</v>
      </c>
      <c r="CP395" s="403">
        <v>0</v>
      </c>
      <c r="CQ395" s="403">
        <v>0</v>
      </c>
      <c r="CR395" s="403">
        <v>0</v>
      </c>
      <c r="CS395" s="403">
        <v>0</v>
      </c>
      <c r="CT395" s="403">
        <f t="shared" si="102"/>
        <v>4</v>
      </c>
    </row>
    <row r="396" spans="80:98" x14ac:dyDescent="0.35">
      <c r="CB396" s="394" t="b">
        <f t="shared" si="103"/>
        <v>0</v>
      </c>
      <c r="CC396" s="394" t="b">
        <f t="shared" si="104"/>
        <v>1</v>
      </c>
      <c r="CD396" s="376" t="b">
        <f t="shared" si="101"/>
        <v>1</v>
      </c>
      <c r="CE396" s="394" t="b">
        <f t="shared" si="98"/>
        <v>0</v>
      </c>
      <c r="CF396" s="394">
        <f t="shared" si="99"/>
        <v>4</v>
      </c>
      <c r="CG396" s="405">
        <f>'Forside og oppsummering'!$E$23</f>
        <v>0</v>
      </c>
      <c r="CI396" s="405" t="str">
        <f t="shared" si="105"/>
        <v>Budsjett for innovasjonsprosjekt 5</v>
      </c>
      <c r="CJ396" s="405">
        <f t="shared" si="106"/>
        <v>0</v>
      </c>
      <c r="CK396" s="405">
        <f t="shared" si="107"/>
        <v>0</v>
      </c>
      <c r="CL396" s="403">
        <v>0</v>
      </c>
      <c r="CM396" s="403">
        <v>0</v>
      </c>
      <c r="CN396" s="403">
        <v>0</v>
      </c>
      <c r="CO396" s="403">
        <v>0</v>
      </c>
      <c r="CP396" s="403">
        <v>0</v>
      </c>
      <c r="CQ396" s="403">
        <v>0</v>
      </c>
      <c r="CR396" s="403">
        <v>0</v>
      </c>
      <c r="CS396" s="403">
        <v>0</v>
      </c>
      <c r="CT396" s="403">
        <f t="shared" si="102"/>
        <v>4</v>
      </c>
    </row>
    <row r="397" spans="80:98" x14ac:dyDescent="0.35">
      <c r="CB397" s="394" t="b">
        <f t="shared" si="103"/>
        <v>0</v>
      </c>
      <c r="CC397" s="394" t="b">
        <f t="shared" si="104"/>
        <v>1</v>
      </c>
      <c r="CD397" s="376" t="b">
        <f t="shared" si="101"/>
        <v>1</v>
      </c>
      <c r="CE397" s="394" t="b">
        <f t="shared" si="98"/>
        <v>0</v>
      </c>
      <c r="CF397" s="394">
        <f t="shared" si="99"/>
        <v>4</v>
      </c>
      <c r="CG397" s="405">
        <f>'Forside og oppsummering'!$E$23</f>
        <v>0</v>
      </c>
      <c r="CI397" s="405" t="str">
        <f t="shared" si="105"/>
        <v>Budsjett for innovasjonsprosjekt 5</v>
      </c>
      <c r="CJ397" s="405">
        <f t="shared" si="106"/>
        <v>0</v>
      </c>
      <c r="CK397" s="405">
        <f t="shared" si="107"/>
        <v>0</v>
      </c>
      <c r="CL397" s="403">
        <v>0</v>
      </c>
      <c r="CM397" s="403">
        <v>0</v>
      </c>
      <c r="CN397" s="403">
        <v>0</v>
      </c>
      <c r="CO397" s="403">
        <v>0</v>
      </c>
      <c r="CP397" s="403">
        <v>0</v>
      </c>
      <c r="CQ397" s="403">
        <v>0</v>
      </c>
      <c r="CR397" s="403">
        <v>0</v>
      </c>
      <c r="CS397" s="403">
        <v>0</v>
      </c>
      <c r="CT397" s="403">
        <f t="shared" si="102"/>
        <v>4</v>
      </c>
    </row>
    <row r="398" spans="80:98" x14ac:dyDescent="0.35">
      <c r="CB398" s="394" t="b">
        <f t="shared" si="103"/>
        <v>0</v>
      </c>
      <c r="CC398" s="394" t="b">
        <f t="shared" si="104"/>
        <v>1</v>
      </c>
      <c r="CD398" s="376" t="b">
        <f t="shared" si="101"/>
        <v>1</v>
      </c>
      <c r="CE398" s="394" t="b">
        <f t="shared" si="98"/>
        <v>0</v>
      </c>
      <c r="CF398" s="394">
        <f t="shared" si="99"/>
        <v>4</v>
      </c>
      <c r="CG398" s="405">
        <f>'Forside og oppsummering'!$E$23</f>
        <v>0</v>
      </c>
      <c r="CI398" s="405" t="str">
        <f t="shared" si="105"/>
        <v>Budsjett for innovasjonsprosjekt 5</v>
      </c>
      <c r="CJ398" s="405">
        <f t="shared" si="106"/>
        <v>0</v>
      </c>
      <c r="CK398" s="405">
        <f t="shared" si="107"/>
        <v>0</v>
      </c>
      <c r="CL398" s="403">
        <v>0</v>
      </c>
      <c r="CM398" s="403">
        <v>0</v>
      </c>
      <c r="CN398" s="403">
        <v>0</v>
      </c>
      <c r="CO398" s="403">
        <v>0</v>
      </c>
      <c r="CP398" s="403">
        <v>0</v>
      </c>
      <c r="CQ398" s="403">
        <v>0</v>
      </c>
      <c r="CR398" s="403">
        <v>0</v>
      </c>
      <c r="CS398" s="403">
        <v>0</v>
      </c>
      <c r="CT398" s="403">
        <f t="shared" si="102"/>
        <v>4</v>
      </c>
    </row>
    <row r="399" spans="80:98" x14ac:dyDescent="0.35">
      <c r="CB399" s="394" t="b">
        <f t="shared" si="103"/>
        <v>0</v>
      </c>
      <c r="CC399" s="394" t="b">
        <f t="shared" si="104"/>
        <v>1</v>
      </c>
      <c r="CD399" s="376" t="b">
        <f t="shared" si="101"/>
        <v>1</v>
      </c>
      <c r="CE399" s="394" t="b">
        <f t="shared" ref="CE399:CE400" si="108">IF(CD399,FALSE,NOT(AND(CC399,CB400=FALSE)))</f>
        <v>0</v>
      </c>
      <c r="CF399" s="394">
        <f t="shared" ref="CF399:CF400" si="109">IF(LEN(BQ399)=3,1,IF(CB400,5,IF(CB399,2,IF(BS399="Søknad",3,4))))</f>
        <v>4</v>
      </c>
      <c r="CG399" s="405">
        <f>'Forside og oppsummering'!$E$23</f>
        <v>0</v>
      </c>
      <c r="CI399" s="405" t="str">
        <f t="shared" si="105"/>
        <v>Budsjett for innovasjonsprosjekt 5</v>
      </c>
      <c r="CJ399" s="405">
        <f t="shared" si="106"/>
        <v>0</v>
      </c>
      <c r="CK399" s="405">
        <f t="shared" si="107"/>
        <v>0</v>
      </c>
      <c r="CL399" s="403">
        <v>0</v>
      </c>
      <c r="CM399" s="403">
        <v>0</v>
      </c>
      <c r="CN399" s="403">
        <v>0</v>
      </c>
      <c r="CO399" s="403">
        <v>0</v>
      </c>
      <c r="CP399" s="403">
        <v>0</v>
      </c>
      <c r="CQ399" s="403">
        <v>0</v>
      </c>
      <c r="CR399" s="403">
        <v>0</v>
      </c>
      <c r="CS399" s="403">
        <v>0</v>
      </c>
      <c r="CT399" s="403">
        <f t="shared" si="102"/>
        <v>4</v>
      </c>
    </row>
    <row r="400" spans="80:98" x14ac:dyDescent="0.35">
      <c r="CB400" s="394" t="b">
        <f t="shared" si="103"/>
        <v>0</v>
      </c>
      <c r="CC400" s="394" t="b">
        <f t="shared" si="104"/>
        <v>1</v>
      </c>
      <c r="CD400" s="376" t="b">
        <f t="shared" si="101"/>
        <v>1</v>
      </c>
      <c r="CE400" s="394" t="b">
        <f t="shared" si="108"/>
        <v>0</v>
      </c>
      <c r="CF400" s="394">
        <f t="shared" si="109"/>
        <v>4</v>
      </c>
      <c r="CG400" s="405">
        <f>'Forside og oppsummering'!$E$23</f>
        <v>0</v>
      </c>
      <c r="CI400" s="405" t="str">
        <f t="shared" si="105"/>
        <v>Budsjett for innovasjonsprosjekt 5</v>
      </c>
      <c r="CJ400" s="405">
        <f t="shared" si="106"/>
        <v>0</v>
      </c>
      <c r="CK400" s="405">
        <f t="shared" si="107"/>
        <v>0</v>
      </c>
      <c r="CL400" s="403">
        <v>0</v>
      </c>
      <c r="CM400" s="403">
        <v>0</v>
      </c>
      <c r="CN400" s="403">
        <v>0</v>
      </c>
      <c r="CO400" s="403">
        <v>0</v>
      </c>
      <c r="CP400" s="403">
        <v>0</v>
      </c>
      <c r="CQ400" s="403">
        <v>0</v>
      </c>
      <c r="CR400" s="403">
        <v>0</v>
      </c>
      <c r="CS400" s="403">
        <v>0</v>
      </c>
      <c r="CT400" s="403">
        <f t="shared" si="102"/>
        <v>4</v>
      </c>
    </row>
  </sheetData>
  <sheetProtection sheet="1" objects="1" scenarios="1"/>
  <phoneticPr fontId="2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A10" sqref="A10"/>
    </sheetView>
  </sheetViews>
  <sheetFormatPr baseColWidth="10" defaultColWidth="8.7265625" defaultRowHeight="14.5" x14ac:dyDescent="0.35"/>
  <cols>
    <col min="1" max="14" width="7.1796875" customWidth="1"/>
  </cols>
  <sheetData>
    <row r="1" spans="1:14" s="412" customFormat="1" ht="31" x14ac:dyDescent="0.7">
      <c r="A1" s="443" t="s">
        <v>314</v>
      </c>
      <c r="B1" s="443"/>
      <c r="C1" s="411"/>
      <c r="D1" s="411"/>
      <c r="E1" s="411"/>
      <c r="F1" s="411"/>
      <c r="G1" s="411"/>
      <c r="H1" s="411"/>
      <c r="I1" s="411"/>
      <c r="J1" s="411"/>
      <c r="K1" s="411"/>
      <c r="L1" s="411"/>
      <c r="M1" s="411"/>
      <c r="N1" s="411"/>
    </row>
    <row r="2" spans="1:14" s="410" customFormat="1" x14ac:dyDescent="0.35">
      <c r="A2" s="408"/>
      <c r="B2" s="409"/>
      <c r="C2" s="408"/>
      <c r="D2" s="408"/>
      <c r="E2" s="408"/>
      <c r="F2" s="408"/>
      <c r="G2" s="408"/>
      <c r="H2" s="408"/>
      <c r="I2" s="408"/>
      <c r="J2" s="408"/>
      <c r="K2" s="408"/>
      <c r="L2" s="408"/>
      <c r="M2" s="408"/>
      <c r="N2" s="408"/>
    </row>
    <row r="3" spans="1:14" ht="18.5" x14ac:dyDescent="0.45">
      <c r="A3" s="408"/>
      <c r="B3" s="442"/>
      <c r="C3" s="442" t="s">
        <v>391</v>
      </c>
      <c r="D3" s="312"/>
      <c r="E3" s="312"/>
      <c r="F3" s="312"/>
      <c r="G3" s="312"/>
      <c r="H3" s="312"/>
      <c r="I3" s="312"/>
      <c r="J3" s="312"/>
      <c r="K3" s="312"/>
      <c r="L3" s="312"/>
      <c r="M3" s="312"/>
      <c r="N3" s="407"/>
    </row>
    <row r="4" spans="1:14" ht="17.149999999999999" customHeight="1" x14ac:dyDescent="0.35">
      <c r="A4" s="408"/>
      <c r="B4" s="444" t="s">
        <v>139</v>
      </c>
      <c r="C4" s="312" t="s">
        <v>387</v>
      </c>
      <c r="D4" s="312"/>
      <c r="E4" s="312"/>
      <c r="F4" s="312"/>
      <c r="G4" s="312"/>
      <c r="H4" s="312"/>
      <c r="I4" s="312"/>
      <c r="J4" s="312"/>
      <c r="K4" s="312"/>
      <c r="L4" s="312"/>
      <c r="M4" s="312"/>
      <c r="N4" s="407"/>
    </row>
    <row r="5" spans="1:14" ht="17.149999999999999" customHeight="1" x14ac:dyDescent="0.35">
      <c r="A5" s="408"/>
      <c r="B5" s="444" t="s">
        <v>6</v>
      </c>
      <c r="C5" s="312" t="s">
        <v>388</v>
      </c>
      <c r="D5" s="312"/>
      <c r="E5" s="312"/>
      <c r="F5" s="312"/>
      <c r="G5" s="312"/>
      <c r="H5" s="312"/>
      <c r="I5" s="312"/>
      <c r="J5" s="312"/>
      <c r="K5" s="312"/>
      <c r="L5" s="312"/>
      <c r="M5" s="312"/>
      <c r="N5" s="407"/>
    </row>
    <row r="6" spans="1:14" ht="17.149999999999999" customHeight="1" x14ac:dyDescent="0.35">
      <c r="A6" s="408"/>
      <c r="B6" s="444" t="s">
        <v>11</v>
      </c>
      <c r="C6" s="312" t="s">
        <v>390</v>
      </c>
      <c r="D6" s="312"/>
      <c r="E6" s="312"/>
      <c r="F6" s="312"/>
      <c r="G6" s="312"/>
      <c r="H6" s="312"/>
      <c r="I6" s="312"/>
      <c r="J6" s="312"/>
      <c r="K6" s="312"/>
      <c r="L6" s="312"/>
      <c r="M6" s="312"/>
      <c r="N6" s="407"/>
    </row>
    <row r="7" spans="1:14" ht="17.149999999999999" customHeight="1" x14ac:dyDescent="0.35">
      <c r="A7" s="408"/>
      <c r="B7" s="444" t="s">
        <v>154</v>
      </c>
      <c r="C7" s="312" t="s">
        <v>389</v>
      </c>
      <c r="D7" s="312"/>
      <c r="E7" s="312"/>
      <c r="F7" s="312"/>
      <c r="G7" s="312"/>
      <c r="H7" s="312"/>
      <c r="I7" s="312"/>
      <c r="J7" s="312"/>
      <c r="K7" s="312"/>
      <c r="L7" s="312"/>
      <c r="M7" s="312"/>
      <c r="N7" s="407"/>
    </row>
    <row r="8" spans="1:14" x14ac:dyDescent="0.35">
      <c r="A8" s="407"/>
      <c r="B8" s="407"/>
      <c r="C8" s="407"/>
      <c r="D8" s="407"/>
      <c r="E8" s="407"/>
      <c r="F8" s="407"/>
      <c r="G8" s="407"/>
      <c r="H8" s="407"/>
      <c r="I8" s="407"/>
      <c r="J8" s="407"/>
      <c r="K8" s="407"/>
      <c r="L8" s="407"/>
      <c r="M8" s="407"/>
      <c r="N8" s="407"/>
    </row>
    <row r="10" spans="1:14" x14ac:dyDescent="0.35">
      <c r="A10" t="e" cm="1" vm="2">
        <f t="array" ref="A10">_xlfn.ANCHORARRAY(Backend!DZ1)</f>
        <v>#VALUE!</v>
      </c>
    </row>
  </sheetData>
  <sheetProtection sheet="1" objects="1" scenarios="1"/>
  <conditionalFormatting sqref="A10:O1048576 O1:O9">
    <cfRule type="expression" dxfId="0" priority="1">
      <formula>NOT(ISBLANK(A1))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Forside og oppsummering</vt:lpstr>
      <vt:lpstr>Kompetansetilskudd og BPA</vt:lpstr>
      <vt:lpstr>Prosjekt 1</vt:lpstr>
      <vt:lpstr>Prosjekt 2</vt:lpstr>
      <vt:lpstr>Prosjekt 3</vt:lpstr>
      <vt:lpstr>Prosjekt 4</vt:lpstr>
      <vt:lpstr>Prosjekt 5</vt:lpstr>
      <vt:lpstr>Backend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Sund, Tone Susegg</cp:lastModifiedBy>
  <cp:lastPrinted>2021-12-02T11:13:43Z</cp:lastPrinted>
  <dcterms:created xsi:type="dcterms:W3CDTF">2015-06-05T18:17:20Z</dcterms:created>
  <dcterms:modified xsi:type="dcterms:W3CDTF">2022-01-27T10:23:09Z</dcterms:modified>
</cp:coreProperties>
</file>