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pivotCache/pivotCacheDefinition26.xml" ContentType="application/vnd.openxmlformats-officedocument.spreadsheetml.pivotCacheDefinition+xml"/>
  <Override PartName="/xl/pivotCache/pivotCacheDefinition27.xml" ContentType="application/vnd.openxmlformats-officedocument.spreadsheetml.pivotCacheDefinition+xml"/>
  <Override PartName="/xl/pivotCache/pivotCacheDefinition28.xml" ContentType="application/vnd.openxmlformats-officedocument.spreadsheetml.pivotCacheDefinition+xml"/>
  <Override PartName="/xl/pivotCache/pivotCacheDefinition29.xml" ContentType="application/vnd.openxmlformats-officedocument.spreadsheetml.pivotCacheDefinition+xml"/>
  <Override PartName="/xl/pivotCache/pivotCacheDefinition30.xml" ContentType="application/vnd.openxmlformats-officedocument.spreadsheetml.pivotCacheDefinition+xml"/>
  <Override PartName="/xl/pivotCache/pivotCacheDefinition31.xml" ContentType="application/vnd.openxmlformats-officedocument.spreadsheetml.pivotCacheDefinition+xml"/>
  <Override PartName="/xl/pivotCache/pivotCacheDefinition32.xml" ContentType="application/vnd.openxmlformats-officedocument.spreadsheetml.pivotCacheDefinition+xml"/>
  <Override PartName="/xl/pivotCache/pivotCacheDefinition33.xml" ContentType="application/vnd.openxmlformats-officedocument.spreadsheetml.pivotCacheDefinition+xml"/>
  <Override PartName="/xl/pivotCache/pivotCacheDefinition34.xml" ContentType="application/vnd.openxmlformats-officedocument.spreadsheetml.pivotCacheDefinition+xml"/>
  <Override PartName="/xl/pivotCache/pivotCacheDefinition35.xml" ContentType="application/vnd.openxmlformats-officedocument.spreadsheetml.pivotCacheDefinition+xml"/>
  <Override PartName="/xl/pivotCache/pivotCacheDefinition36.xml" ContentType="application/vnd.openxmlformats-officedocument.spreadsheetml.pivotCacheDefinition+xml"/>
  <Override PartName="/xl/pivotCache/pivotCacheDefinition37.xml" ContentType="application/vnd.openxmlformats-officedocument.spreadsheetml.pivotCacheDefinition+xml"/>
  <Override PartName="/xl/pivotCache/pivotCacheDefinition38.xml" ContentType="application/vnd.openxmlformats-officedocument.spreadsheetml.pivotCacheDefinition+xml"/>
  <Override PartName="/xl/pivotCache/pivotCacheDefinition39.xml" ContentType="application/vnd.openxmlformats-officedocument.spreadsheetml.pivotCacheDefinition+xml"/>
  <Override PartName="/xl/pivotCache/pivotCacheDefinition40.xml" ContentType="application/vnd.openxmlformats-officedocument.spreadsheetml.pivotCacheDefinition+xml"/>
  <Override PartName="/xl/pivotCache/pivotCacheDefinition41.xml" ContentType="application/vnd.openxmlformats-officedocument.spreadsheetml.pivotCacheDefinition+xml"/>
  <Override PartName="/xl/pivotCache/pivotCacheDefinition42.xml" ContentType="application/vnd.openxmlformats-officedocument.spreadsheetml.pivotCacheDefinition+xml"/>
  <Override PartName="/xl/pivotCache/pivotCacheDefinition43.xml" ContentType="application/vnd.openxmlformats-officedocument.spreadsheetml.pivotCacheDefinition+xml"/>
  <Override PartName="/xl/pivotCache/pivotCacheDefinition44.xml" ContentType="application/vnd.openxmlformats-officedocument.spreadsheetml.pivotCacheDefinition+xml"/>
  <Override PartName="/xl/pivotCache/pivotCacheDefinition45.xml" ContentType="application/vnd.openxmlformats-officedocument.spreadsheetml.pivotCacheDefinition+xml"/>
  <Override PartName="/xl/pivotCache/pivotCacheDefinition46.xml" ContentType="application/vnd.openxmlformats-officedocument.spreadsheetml.pivotCacheDefinition+xml"/>
  <Override PartName="/xl/pivotCache/pivotCacheDefinition47.xml" ContentType="application/vnd.openxmlformats-officedocument.spreadsheetml.pivotCacheDefinition+xml"/>
  <Override PartName="/xl/pivotCache/pivotCacheDefinition48.xml" ContentType="application/vnd.openxmlformats-officedocument.spreadsheetml.pivotCacheDefinition+xml"/>
  <Override PartName="/xl/pivotCache/pivotCacheDefinition49.xml" ContentType="application/vnd.openxmlformats-officedocument.spreadsheetml.pivotCacheDefinition+xml"/>
  <Override PartName="/xl/pivotCache/pivotCacheDefinition50.xml" ContentType="application/vnd.openxmlformats-officedocument.spreadsheetml.pivotCacheDefinition+xml"/>
  <Override PartName="/xl/pivotCache/pivotCacheDefinition51.xml" ContentType="application/vnd.openxmlformats-officedocument.spreadsheetml.pivotCacheDefinition+xml"/>
  <Override PartName="/xl/pivotCache/pivotCacheDefinition52.xml" ContentType="application/vnd.openxmlformats-officedocument.spreadsheetml.pivotCacheDefinition+xml"/>
  <Override PartName="/xl/pivotCache/pivotCacheDefinition53.xml" ContentType="application/vnd.openxmlformats-officedocument.spreadsheetml.pivotCacheDefinition+xml"/>
  <Override PartName="/xl/pivotCache/pivotCacheDefinition54.xml" ContentType="application/vnd.openxmlformats-officedocument.spreadsheetml.pivotCacheDefinition+xml"/>
  <Override PartName="/xl/pivotCache/pivotCacheDefinition55.xml" ContentType="application/vnd.openxmlformats-officedocument.spreadsheetml.pivotCacheDefinition+xml"/>
  <Override PartName="/xl/pivotCache/pivotCacheDefinition56.xml" ContentType="application/vnd.openxmlformats-officedocument.spreadsheetml.pivotCacheDefinition+xml"/>
  <Override PartName="/xl/pivotCache/pivotCacheDefinition57.xml" ContentType="application/vnd.openxmlformats-officedocument.spreadsheetml.pivotCacheDefinition+xml"/>
  <Override PartName="/xl/pivotCache/pivotCacheDefinition58.xml" ContentType="application/vnd.openxmlformats-officedocument.spreadsheetml.pivotCacheDefinition+xml"/>
  <Override PartName="/xl/pivotCache/pivotCacheDefinition59.xml" ContentType="application/vnd.openxmlformats-officedocument.spreadsheetml.pivotCacheDefinition+xml"/>
  <Override PartName="/xl/pivotCache/pivotCacheDefinition60.xml" ContentType="application/vnd.openxmlformats-officedocument.spreadsheetml.pivotCacheDefinition+xml"/>
  <Override PartName="/xl/pivotCache/pivotCacheDefinition61.xml" ContentType="application/vnd.openxmlformats-officedocument.spreadsheetml.pivotCacheDefinition+xml"/>
  <Override PartName="/xl/pivotCache/pivotCacheDefinition62.xml" ContentType="application/vnd.openxmlformats-officedocument.spreadsheetml.pivotCacheDefinition+xml"/>
  <Override PartName="/xl/pivotCache/pivotCacheDefinition63.xml" ContentType="application/vnd.openxmlformats-officedocument.spreadsheetml.pivotCacheDefinition+xml"/>
  <Override PartName="/xl/pivotCache/pivotCacheDefinition64.xml" ContentType="application/vnd.openxmlformats-officedocument.spreadsheetml.pivotCacheDefinition+xml"/>
  <Override PartName="/xl/pivotCache/pivotCacheDefinition65.xml" ContentType="application/vnd.openxmlformats-officedocument.spreadsheetml.pivotCacheDefinition+xml"/>
  <Override PartName="/xl/pivotCache/pivotCacheDefinition66.xml" ContentType="application/vnd.openxmlformats-officedocument.spreadsheetml.pivotCacheDefinition+xml"/>
  <Override PartName="/xl/pivotCache/pivotCacheDefinition67.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3.xml" ContentType="application/vnd.openxmlformats-officedocument.spreadsheetml.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slicers/slicer2.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slicers/slicer3.xml" ContentType="application/vnd.ms-excel.slicer+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drawings/drawing1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drawings/drawing1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slicers/slicer4.xml" ContentType="application/vnd.ms-excel.slicer+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slicers/slicer5.xml" ContentType="application/vnd.ms-excel.slicer+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6.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7.xml" ContentType="application/vnd.openxmlformats-officedocument.drawingml.chartshapes+xml"/>
  <Override PartName="/xl/charts/chart16.xml" ContentType="application/vnd.openxmlformats-officedocument.drawingml.chart+xml"/>
  <Override PartName="/xl/drawings/drawing18.xml" ContentType="application/vnd.openxmlformats-officedocument.drawingml.chartshapes+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9.xml" ContentType="application/vnd.openxmlformats-officedocument.drawingml.chartshapes+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0.xml" ContentType="application/vnd.openxmlformats-officedocument.drawingml.chartshapes+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1.xml" ContentType="application/vnd.openxmlformats-officedocument.drawingml.chartshapes+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2.xml" ContentType="application/vnd.openxmlformats-officedocument.drawingml.chartshapes+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drawings/drawing23.xml" ContentType="application/vnd.openxmlformats-officedocument.drawing+xml"/>
  <Override PartName="/xl/slicers/slicer6.xml" ContentType="application/vnd.ms-excel.slicer+xml"/>
  <Override PartName="/xl/drawings/drawing24.xml" ContentType="application/vnd.openxmlformats-officedocument.drawing+xml"/>
  <Override PartName="/xl/slicers/slicer7.xml" ContentType="application/vnd.ms-excel.slicer+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5.xml" ContentType="application/vnd.openxmlformats-officedocument.drawingml.chartshapes+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6.xml" ContentType="application/vnd.openxmlformats-officedocument.drawingml.chartshapes+xml"/>
  <Override PartName="/xl/charts/chart23.xml" ContentType="application/vnd.openxmlformats-officedocument.drawingml.chart+xml"/>
  <Override PartName="/xl/drawings/drawing27.xml" ContentType="application/vnd.openxmlformats-officedocument.drawingml.chartshapes+xml"/>
  <Override PartName="/xl/charts/chart2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8.xml" ContentType="application/vnd.openxmlformats-officedocument.drawingml.chartshapes+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9.xml" ContentType="application/vnd.openxmlformats-officedocument.drawingml.chartshapes+xml"/>
  <Override PartName="/xl/charts/chart26.xml" ContentType="application/vnd.openxmlformats-officedocument.drawingml.chart+xml"/>
  <Override PartName="/xl/drawings/drawing30.xml" ContentType="application/vnd.openxmlformats-officedocument.drawingml.chartshapes+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pivotTables/pivotTable43.xml" ContentType="application/vnd.openxmlformats-officedocument.spreadsheetml.pivotTable+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pivotTables/pivotTable48.xml" ContentType="application/vnd.openxmlformats-officedocument.spreadsheetml.pivotTable+xml"/>
  <Override PartName="/xl/pivotTables/pivotTable49.xml" ContentType="application/vnd.openxmlformats-officedocument.spreadsheetml.pivotTable+xml"/>
  <Override PartName="/xl/pivotTables/pivotTable50.xml" ContentType="application/vnd.openxmlformats-officedocument.spreadsheetml.pivotTable+xml"/>
  <Override PartName="/xl/pivotTables/pivotTable51.xml" ContentType="application/vnd.openxmlformats-officedocument.spreadsheetml.pivotTable+xml"/>
  <Override PartName="/xl/pivotTables/pivotTable52.xml" ContentType="application/vnd.openxmlformats-officedocument.spreadsheetml.pivotTable+xml"/>
  <Override PartName="/xl/pivotTables/pivotTable53.xml" ContentType="application/vnd.openxmlformats-officedocument.spreadsheetml.pivotTable+xml"/>
  <Override PartName="/xl/pivotTables/pivotTable54.xml" ContentType="application/vnd.openxmlformats-officedocument.spreadsheetml.pivotTable+xml"/>
  <Override PartName="/xl/pivotTables/pivotTable55.xml" ContentType="application/vnd.openxmlformats-officedocument.spreadsheetml.pivotTable+xml"/>
  <Override PartName="/xl/pivotTables/pivotTable56.xml" ContentType="application/vnd.openxmlformats-officedocument.spreadsheetml.pivotTable+xml"/>
  <Override PartName="/xl/pivotTables/pivotTable57.xml" ContentType="application/vnd.openxmlformats-officedocument.spreadsheetml.pivotTable+xml"/>
  <Override PartName="/xl/pivotTables/pivotTable58.xml" ContentType="application/vnd.openxmlformats-officedocument.spreadsheetml.pivotTable+xml"/>
  <Override PartName="/xl/pivotTables/pivotTable59.xml" ContentType="application/vnd.openxmlformats-officedocument.spreadsheetml.pivotTable+xml"/>
  <Override PartName="/xl/pivotTables/pivotTable60.xml" ContentType="application/vnd.openxmlformats-officedocument.spreadsheetml.pivotTable+xml"/>
  <Override PartName="/xl/pivotTables/pivotTable61.xml" ContentType="application/vnd.openxmlformats-officedocument.spreadsheetml.pivotTable+xml"/>
  <Override PartName="/xl/pivotTables/pivotTable62.xml" ContentType="application/vnd.openxmlformats-officedocument.spreadsheetml.pivotTable+xml"/>
  <Override PartName="/xl/pivotTables/pivotTable63.xml" ContentType="application/vnd.openxmlformats-officedocument.spreadsheetml.pivotTable+xml"/>
  <Override PartName="/xl/pivotTables/pivotTable64.xml" ContentType="application/vnd.openxmlformats-officedocument.spreadsheetml.pivot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Johan\OneDrive\Statistikk\SSB\Sysselsetting_og_nsd\2021\"/>
    </mc:Choice>
  </mc:AlternateContent>
  <xr:revisionPtr revIDLastSave="0" documentId="13_ncr:1_{977DEAEA-D64A-4C1F-886B-DE3095AF675A}" xr6:coauthVersionLast="47" xr6:coauthVersionMax="47" xr10:uidLastSave="{00000000-0000-0000-0000-000000000000}"/>
  <workbookProtection workbookAlgorithmName="SHA-512" workbookHashValue="dOOpIEACblk9xcrMd+KsdLc/Hn1EsKARrL0W1sqfO+4ykqikB00byplL1WYuHGb7HOfU/JtKcgDKCGEFXMBCbQ==" workbookSaltValue="i6oOh2uhEcf5B4Df39Y3ow==" workbookSpinCount="100000" lockStructure="1"/>
  <bookViews>
    <workbookView xWindow="-120" yWindow="-120" windowWidth="38640" windowHeight="21120" firstSheet="3" activeTab="3" xr2:uid="{B286F783-665D-4929-9987-FC72606487BF}"/>
  </bookViews>
  <sheets>
    <sheet name="Base_kommune" sheetId="1" state="hidden" r:id="rId1"/>
    <sheet name="Base_næring" sheetId="2" state="hidden" r:id="rId2"/>
    <sheet name="Kladd_rang" sheetId="18" state="hidden" r:id="rId3"/>
    <sheet name="Om talla" sheetId="22" r:id="rId4"/>
    <sheet name="Alle grupper" sheetId="16" r:id="rId5"/>
    <sheet name="Rang_fylke" sheetId="15" r:id="rId6"/>
    <sheet name="TRangering" sheetId="19" r:id="rId7"/>
    <sheet name="P_all_grupp" sheetId="6" state="hidden" r:id="rId8"/>
    <sheet name="P-rang" sheetId="11" state="hidden" r:id="rId9"/>
    <sheet name="P_fylke" sheetId="9" state="hidden" r:id="rId10"/>
    <sheet name="P-fylk_klad" sheetId="10" state="hidden" r:id="rId11"/>
    <sheet name="Fylker" sheetId="21" r:id="rId12"/>
    <sheet name="P-kommune" sheetId="20" state="hidden" r:id="rId13"/>
    <sheet name="kommune" sheetId="17" r:id="rId14"/>
    <sheet name="Trøndealg" sheetId="14" r:id="rId15"/>
    <sheet name="P_lbr_%" sheetId="7" state="hidden" r:id="rId16"/>
  </sheets>
  <definedNames>
    <definedName name="_xlcn.WorksheetConnection_Sysselsetting_lbruk_2008_2021_v2.xlsxTab_kommune1" hidden="1">Tab_kommune[]</definedName>
    <definedName name="_xlcn.WorksheetConnection_Sysselsetting_lbruk_2008_2021_v4.xlsxBare_fylke1" hidden="1">Bare_fylke[]</definedName>
    <definedName name="Slicer_fylke">#N/A</definedName>
    <definedName name="Slicer_fylke2">#N/A</definedName>
    <definedName name="Slicer_fylke3">#N/A</definedName>
    <definedName name="Slicer_kommune">#N/A</definedName>
    <definedName name="Slicer_kommune2">#N/A</definedName>
    <definedName name="Slicer_aar">#N/A</definedName>
    <definedName name="Slicer_aar1">#N/A</definedName>
    <definedName name="Slicer_aar2">#N/A</definedName>
    <definedName name="Slicer_aar3">#N/A</definedName>
    <definedName name="Slicer_aar4">#N/A</definedName>
    <definedName name="Slicer_aar5">#N/A</definedName>
  </definedNames>
  <calcPr calcId="191029"/>
  <pivotCaches>
    <pivotCache cacheId="235" r:id="rId17"/>
    <pivotCache cacheId="236" r:id="rId18"/>
    <pivotCache cacheId="237" r:id="rId19"/>
    <pivotCache cacheId="238" r:id="rId20"/>
    <pivotCache cacheId="239" r:id="rId21"/>
    <pivotCache cacheId="240" r:id="rId22"/>
    <pivotCache cacheId="241" r:id="rId23"/>
    <pivotCache cacheId="242" r:id="rId24"/>
    <pivotCache cacheId="243" r:id="rId25"/>
    <pivotCache cacheId="244" r:id="rId26"/>
    <pivotCache cacheId="245" r:id="rId27"/>
    <pivotCache cacheId="246" r:id="rId28"/>
    <pivotCache cacheId="247" r:id="rId29"/>
    <pivotCache cacheId="248" r:id="rId30"/>
    <pivotCache cacheId="249" r:id="rId31"/>
    <pivotCache cacheId="250" r:id="rId32"/>
    <pivotCache cacheId="251" r:id="rId33"/>
    <pivotCache cacheId="252" r:id="rId34"/>
    <pivotCache cacheId="253" r:id="rId35"/>
    <pivotCache cacheId="254" r:id="rId36"/>
    <pivotCache cacheId="255" r:id="rId37"/>
    <pivotCache cacheId="256" r:id="rId38"/>
    <pivotCache cacheId="257" r:id="rId39"/>
    <pivotCache cacheId="258" r:id="rId40"/>
    <pivotCache cacheId="259" r:id="rId41"/>
    <pivotCache cacheId="260" r:id="rId42"/>
    <pivotCache cacheId="261" r:id="rId43"/>
    <pivotCache cacheId="262" r:id="rId44"/>
    <pivotCache cacheId="263" r:id="rId45"/>
    <pivotCache cacheId="264" r:id="rId46"/>
    <pivotCache cacheId="265" r:id="rId47"/>
    <pivotCache cacheId="266" r:id="rId48"/>
    <pivotCache cacheId="267" r:id="rId49"/>
    <pivotCache cacheId="268" r:id="rId50"/>
    <pivotCache cacheId="269" r:id="rId51"/>
    <pivotCache cacheId="270" r:id="rId52"/>
    <pivotCache cacheId="271" r:id="rId53"/>
    <pivotCache cacheId="272" r:id="rId54"/>
    <pivotCache cacheId="273" r:id="rId55"/>
    <pivotCache cacheId="274" r:id="rId56"/>
    <pivotCache cacheId="275" r:id="rId57"/>
    <pivotCache cacheId="276" r:id="rId58"/>
    <pivotCache cacheId="277" r:id="rId59"/>
    <pivotCache cacheId="278" r:id="rId60"/>
    <pivotCache cacheId="279" r:id="rId61"/>
    <pivotCache cacheId="280" r:id="rId62"/>
    <pivotCache cacheId="281" r:id="rId63"/>
    <pivotCache cacheId="282" r:id="rId64"/>
    <pivotCache cacheId="283" r:id="rId65"/>
    <pivotCache cacheId="284" r:id="rId66"/>
    <pivotCache cacheId="285" r:id="rId67"/>
    <pivotCache cacheId="304" r:id="rId68"/>
    <pivotCache cacheId="307" r:id="rId69"/>
    <pivotCache cacheId="310" r:id="rId70"/>
    <pivotCache cacheId="313" r:id="rId71"/>
    <pivotCache cacheId="316" r:id="rId72"/>
    <pivotCache cacheId="319" r:id="rId73"/>
    <pivotCache cacheId="322" r:id="rId74"/>
    <pivotCache cacheId="325" r:id="rId75"/>
    <pivotCache cacheId="328" r:id="rId76"/>
    <pivotCache cacheId="331" r:id="rId77"/>
    <pivotCache cacheId="334" r:id="rId78"/>
    <pivotCache cacheId="337" r:id="rId79"/>
  </pivotCaches>
  <extLst>
    <ext xmlns:x14="http://schemas.microsoft.com/office/spreadsheetml/2009/9/main" uri="{876F7934-8845-4945-9796-88D515C7AA90}">
      <x14:pivotCaches>
        <pivotCache cacheId="298" r:id="rId80"/>
        <pivotCache cacheId="299" r:id="rId81"/>
        <pivotCache cacheId="300" r:id="rId82"/>
        <pivotCache cacheId="301" r:id="rId83"/>
      </x14:pivotCaches>
    </ext>
    <ext xmlns:x14="http://schemas.microsoft.com/office/spreadsheetml/2009/9/main" uri="{BBE1A952-AA13-448e-AADC-164F8A28A991}">
      <x14:slicerCaches>
        <x14:slicerCache r:id="rId84"/>
        <x14:slicerCache r:id="rId85"/>
        <x14:slicerCache r:id="rId86"/>
        <x14:slicerCache r:id="rId87"/>
        <x14:slicerCache r:id="rId88"/>
        <x14:slicerCache r:id="rId89"/>
        <x14:slicerCache r:id="rId90"/>
        <x14:slicerCache r:id="rId91"/>
        <x14:slicerCache r:id="rId92"/>
        <x14:slicerCache r:id="rId93"/>
        <x14:slicerCache r:id="rId9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_samla_sysselsatte_29ea039f-039d-4962-8724-736b45bfc638" name="T_samla_sysselsatte" connection="Spørring - T_samla_sysselsatte"/>
          <x15:modelTable id="Tab_kommune_9b01bbb0-c43f-4bb2-af07-0d6aa7855d86" name="Tab_kommune" connection="Spørring - Tab_kommune"/>
          <x15:modelTable id="Tab_næringer_65443494-8d4a-44ec-95a5-073725ca4511" name="Tab_næringer" connection="Spørring - Tab_næringer"/>
          <x15:modelTable id="T_samla_primærnæring_85101919-dc1a-4cb8-9df5-136b8a59cea1" name="T_samla_primærnæring" connection="Spørring - T_samla_primærnæring"/>
          <x15:modelTable id="fylker_d6a98470-6cca-46a4-a384-6e9b6820fe6b" name="fylker" connection="Spørring - fylker"/>
          <x15:modelTable id="Bare_fylke_1732ebb4-68ed-4beb-b5fb-c5035361d016" name="Bare_fylke" connection="Spørring - Bare_fylke"/>
          <x15:modelTable id="Bare_fylke 1" name="Bare_fylke 1" connection="WorksheetConnection_Sysselsetting_lbruk_2008_2021_v4.xlsx!Bare_fylke"/>
          <x15:modelTable id="Tab_kommune 1" name="Tab_kommune 1" connection="WorksheetConnection_Sysselsetting_lbruk_2008_2021_v2.xlsx!Tab_kommune"/>
        </x15:modelTables>
        <x15:modelRelationships>
          <x15:modelRelationship fromTable="T_samla_sysselsatte" fromColumn="region" toTable="Tab_kommune" toColumn="K_kommune"/>
          <x15:modelRelationship fromTable="T_samla_sysselsatte" fromColumn="næring (SN2007)" toTable="Tab_næringer" toColumn="Næringer"/>
          <x15:modelRelationship fromTable="Tab_kommune" fromColumn="fylke" toTable="Bare_fylke" toColumn="fylke"/>
          <x15:modelRelationship fromTable="T_samla_primærnæring" fromColumn="region" toTable="Tab_kommune" toColumn="Knr_kommune"/>
          <x15:modelRelationship fromTable="fylker" fromColumn="fylke" toTable="Bare_fylke" toColumn="fylke"/>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11" i="10" l="1"/>
  <c r="T2" i="10"/>
  <c r="B2" i="21"/>
  <c r="T9" i="10"/>
  <c r="T8" i="10"/>
  <c r="T3" i="10"/>
  <c r="T5" i="10"/>
  <c r="T7" i="10"/>
  <c r="T6" i="10"/>
  <c r="T4" i="10"/>
  <c r="J5" i="20"/>
  <c r="J6" i="20" s="1"/>
  <c r="B6" i="20" s="1"/>
  <c r="C54" i="16"/>
  <c r="D54" i="16"/>
  <c r="E54" i="16"/>
  <c r="F54" i="16"/>
  <c r="G54" i="16"/>
  <c r="H54" i="16"/>
  <c r="I54" i="16"/>
  <c r="J54" i="16"/>
  <c r="K54" i="16"/>
  <c r="L54" i="16"/>
  <c r="M54" i="16"/>
  <c r="N54" i="16"/>
  <c r="O54" i="16"/>
  <c r="C41" i="16"/>
  <c r="D41" i="16"/>
  <c r="E41" i="16"/>
  <c r="F41" i="16"/>
  <c r="G41" i="16"/>
  <c r="H41" i="16"/>
  <c r="I41" i="16"/>
  <c r="J41" i="16"/>
  <c r="K41" i="16"/>
  <c r="L41" i="16"/>
  <c r="M41" i="16"/>
  <c r="N41" i="16"/>
  <c r="O41" i="16"/>
  <c r="C42" i="16"/>
  <c r="D42" i="16"/>
  <c r="E42" i="16"/>
  <c r="F42" i="16"/>
  <c r="G42" i="16"/>
  <c r="H42" i="16"/>
  <c r="I42" i="16"/>
  <c r="J42" i="16"/>
  <c r="K42" i="16"/>
  <c r="L42" i="16"/>
  <c r="M42" i="16"/>
  <c r="N42" i="16"/>
  <c r="O42" i="16"/>
  <c r="C43" i="16"/>
  <c r="D43" i="16"/>
  <c r="E43" i="16"/>
  <c r="F43" i="16"/>
  <c r="G43" i="16"/>
  <c r="H43" i="16"/>
  <c r="I43" i="16"/>
  <c r="J43" i="16"/>
  <c r="K43" i="16"/>
  <c r="L43" i="16"/>
  <c r="M43" i="16"/>
  <c r="N43" i="16"/>
  <c r="O43" i="16"/>
  <c r="C44" i="16"/>
  <c r="D44" i="16"/>
  <c r="E44" i="16"/>
  <c r="F44" i="16"/>
  <c r="G44" i="16"/>
  <c r="H44" i="16"/>
  <c r="I44" i="16"/>
  <c r="J44" i="16"/>
  <c r="K44" i="16"/>
  <c r="L44" i="16"/>
  <c r="M44" i="16"/>
  <c r="N44" i="16"/>
  <c r="O44" i="16"/>
  <c r="C45" i="16"/>
  <c r="D45" i="16"/>
  <c r="E45" i="16"/>
  <c r="F45" i="16"/>
  <c r="G45" i="16"/>
  <c r="H45" i="16"/>
  <c r="I45" i="16"/>
  <c r="J45" i="16"/>
  <c r="K45" i="16"/>
  <c r="L45" i="16"/>
  <c r="M45" i="16"/>
  <c r="N45" i="16"/>
  <c r="O45" i="16"/>
  <c r="C46" i="16"/>
  <c r="D46" i="16"/>
  <c r="E46" i="16"/>
  <c r="F46" i="16"/>
  <c r="G46" i="16"/>
  <c r="H46" i="16"/>
  <c r="I46" i="16"/>
  <c r="J46" i="16"/>
  <c r="K46" i="16"/>
  <c r="L46" i="16"/>
  <c r="M46" i="16"/>
  <c r="N46" i="16"/>
  <c r="O46" i="16"/>
  <c r="C47" i="16"/>
  <c r="D47" i="16"/>
  <c r="E47" i="16"/>
  <c r="F47" i="16"/>
  <c r="G47" i="16"/>
  <c r="H47" i="16"/>
  <c r="I47" i="16"/>
  <c r="J47" i="16"/>
  <c r="K47" i="16"/>
  <c r="L47" i="16"/>
  <c r="M47" i="16"/>
  <c r="N47" i="16"/>
  <c r="O47" i="16"/>
  <c r="C48" i="16"/>
  <c r="D48" i="16"/>
  <c r="E48" i="16"/>
  <c r="F48" i="16"/>
  <c r="G48" i="16"/>
  <c r="H48" i="16"/>
  <c r="I48" i="16"/>
  <c r="J48" i="16"/>
  <c r="K48" i="16"/>
  <c r="L48" i="16"/>
  <c r="M48" i="16"/>
  <c r="N48" i="16"/>
  <c r="O48" i="16"/>
  <c r="C49" i="16"/>
  <c r="D49" i="16"/>
  <c r="E49" i="16"/>
  <c r="F49" i="16"/>
  <c r="G49" i="16"/>
  <c r="H49" i="16"/>
  <c r="I49" i="16"/>
  <c r="J49" i="16"/>
  <c r="K49" i="16"/>
  <c r="L49" i="16"/>
  <c r="M49" i="16"/>
  <c r="N49" i="16"/>
  <c r="O49" i="16"/>
  <c r="C50" i="16"/>
  <c r="D50" i="16"/>
  <c r="E50" i="16"/>
  <c r="F50" i="16"/>
  <c r="G50" i="16"/>
  <c r="H50" i="16"/>
  <c r="I50" i="16"/>
  <c r="J50" i="16"/>
  <c r="K50" i="16"/>
  <c r="L50" i="16"/>
  <c r="M50" i="16"/>
  <c r="N50" i="16"/>
  <c r="O50" i="16"/>
  <c r="C51" i="16"/>
  <c r="D51" i="16"/>
  <c r="E51" i="16"/>
  <c r="F51" i="16"/>
  <c r="G51" i="16"/>
  <c r="H51" i="16"/>
  <c r="I51" i="16"/>
  <c r="J51" i="16"/>
  <c r="K51" i="16"/>
  <c r="L51" i="16"/>
  <c r="M51" i="16"/>
  <c r="N51" i="16"/>
  <c r="O51" i="16"/>
  <c r="C52" i="16"/>
  <c r="D52" i="16"/>
  <c r="E52" i="16"/>
  <c r="F52" i="16"/>
  <c r="G52" i="16"/>
  <c r="H52" i="16"/>
  <c r="I52" i="16"/>
  <c r="J52" i="16"/>
  <c r="K52" i="16"/>
  <c r="L52" i="16"/>
  <c r="M52" i="16"/>
  <c r="N52" i="16"/>
  <c r="O52" i="16"/>
  <c r="C53" i="16"/>
  <c r="D53" i="16"/>
  <c r="E53" i="16"/>
  <c r="F53" i="16"/>
  <c r="G53" i="16"/>
  <c r="H53" i="16"/>
  <c r="I53" i="16"/>
  <c r="J53" i="16"/>
  <c r="K53" i="16"/>
  <c r="L53" i="16"/>
  <c r="M53" i="16"/>
  <c r="N53" i="16"/>
  <c r="O53" i="16"/>
  <c r="N49" i="20"/>
  <c r="N48" i="20"/>
  <c r="N47" i="20"/>
  <c r="N46" i="20"/>
  <c r="N45" i="20"/>
  <c r="N44" i="20"/>
  <c r="N43" i="20"/>
  <c r="N42" i="20"/>
  <c r="N41" i="20"/>
  <c r="N40" i="20"/>
  <c r="N39" i="20"/>
  <c r="C53" i="19"/>
  <c r="D53" i="19"/>
  <c r="E53" i="19"/>
  <c r="F53" i="19"/>
  <c r="G53" i="19"/>
  <c r="H53" i="19"/>
  <c r="I53" i="19"/>
  <c r="J53" i="19"/>
  <c r="K53" i="19"/>
  <c r="L53" i="19"/>
  <c r="M53" i="19"/>
  <c r="N53" i="19"/>
  <c r="O53" i="19"/>
  <c r="P53" i="19"/>
  <c r="C54" i="19"/>
  <c r="D54" i="19"/>
  <c r="E54" i="19"/>
  <c r="F54" i="19"/>
  <c r="G54" i="19"/>
  <c r="H54" i="19"/>
  <c r="I54" i="19"/>
  <c r="J54" i="19"/>
  <c r="K54" i="19"/>
  <c r="L54" i="19"/>
  <c r="M54" i="19"/>
  <c r="N54" i="19"/>
  <c r="O54" i="19"/>
  <c r="P54" i="19"/>
  <c r="C55" i="19"/>
  <c r="D55" i="19"/>
  <c r="E55" i="19"/>
  <c r="F55" i="19"/>
  <c r="G55" i="19"/>
  <c r="H55" i="19"/>
  <c r="I55" i="19"/>
  <c r="J55" i="19"/>
  <c r="K55" i="19"/>
  <c r="L55" i="19"/>
  <c r="M55" i="19"/>
  <c r="N55" i="19"/>
  <c r="O55" i="19"/>
  <c r="P55" i="19"/>
  <c r="C56" i="19"/>
  <c r="D56" i="19"/>
  <c r="E56" i="19"/>
  <c r="F56" i="19"/>
  <c r="G56" i="19"/>
  <c r="H56" i="19"/>
  <c r="I56" i="19"/>
  <c r="J56" i="19"/>
  <c r="K56" i="19"/>
  <c r="L56" i="19"/>
  <c r="M56" i="19"/>
  <c r="N56" i="19"/>
  <c r="O56" i="19"/>
  <c r="P56" i="19"/>
  <c r="C57" i="19"/>
  <c r="D57" i="19"/>
  <c r="E57" i="19"/>
  <c r="F57" i="19"/>
  <c r="G57" i="19"/>
  <c r="H57" i="19"/>
  <c r="I57" i="19"/>
  <c r="J57" i="19"/>
  <c r="K57" i="19"/>
  <c r="L57" i="19"/>
  <c r="M57" i="19"/>
  <c r="N57" i="19"/>
  <c r="O57" i="19"/>
  <c r="P57" i="19"/>
  <c r="C58" i="19"/>
  <c r="D58" i="19"/>
  <c r="E58" i="19"/>
  <c r="F58" i="19"/>
  <c r="G58" i="19"/>
  <c r="H58" i="19"/>
  <c r="I58" i="19"/>
  <c r="J58" i="19"/>
  <c r="K58" i="19"/>
  <c r="L58" i="19"/>
  <c r="M58" i="19"/>
  <c r="N58" i="19"/>
  <c r="O58" i="19"/>
  <c r="P58" i="19"/>
  <c r="C59" i="19"/>
  <c r="D59" i="19"/>
  <c r="E59" i="19"/>
  <c r="F59" i="19"/>
  <c r="G59" i="19"/>
  <c r="H59" i="19"/>
  <c r="I59" i="19"/>
  <c r="J59" i="19"/>
  <c r="K59" i="19"/>
  <c r="L59" i="19"/>
  <c r="M59" i="19"/>
  <c r="N59" i="19"/>
  <c r="O59" i="19"/>
  <c r="P59" i="19"/>
  <c r="C60" i="19"/>
  <c r="D60" i="19"/>
  <c r="E60" i="19"/>
  <c r="F60" i="19"/>
  <c r="G60" i="19"/>
  <c r="H60" i="19"/>
  <c r="I60" i="19"/>
  <c r="J60" i="19"/>
  <c r="K60" i="19"/>
  <c r="L60" i="19"/>
  <c r="M60" i="19"/>
  <c r="N60" i="19"/>
  <c r="O60" i="19"/>
  <c r="P60" i="19"/>
  <c r="E6" i="19"/>
  <c r="H6" i="19"/>
  <c r="K6" i="19"/>
  <c r="E7" i="19"/>
  <c r="H7" i="19"/>
  <c r="K7" i="19"/>
  <c r="N7" i="19"/>
  <c r="P7" i="19"/>
  <c r="D8" i="19"/>
  <c r="E8" i="19"/>
  <c r="F8" i="19"/>
  <c r="G8" i="19"/>
  <c r="H8" i="19"/>
  <c r="I8" i="19"/>
  <c r="J8" i="19"/>
  <c r="K8" i="19"/>
  <c r="L8" i="19"/>
  <c r="M8" i="19"/>
  <c r="N8" i="19"/>
  <c r="O8" i="19"/>
  <c r="P8" i="19"/>
  <c r="D9" i="19"/>
  <c r="E9" i="19"/>
  <c r="F9" i="19"/>
  <c r="G9" i="19"/>
  <c r="H9" i="19"/>
  <c r="I9" i="19"/>
  <c r="J9" i="19"/>
  <c r="K9" i="19"/>
  <c r="L9" i="19"/>
  <c r="M9" i="19"/>
  <c r="N9" i="19"/>
  <c r="O9" i="19"/>
  <c r="P9" i="19"/>
  <c r="D10" i="19"/>
  <c r="E10" i="19"/>
  <c r="F10" i="19"/>
  <c r="G10" i="19"/>
  <c r="H10" i="19"/>
  <c r="I10" i="19"/>
  <c r="J10" i="19"/>
  <c r="K10" i="19"/>
  <c r="L10" i="19"/>
  <c r="M10" i="19"/>
  <c r="N10" i="19"/>
  <c r="O10" i="19"/>
  <c r="P10" i="19"/>
  <c r="D11" i="19"/>
  <c r="E11" i="19"/>
  <c r="F11" i="19"/>
  <c r="G11" i="19"/>
  <c r="H11" i="19"/>
  <c r="I11" i="19"/>
  <c r="J11" i="19"/>
  <c r="K11" i="19"/>
  <c r="L11" i="19"/>
  <c r="M11" i="19"/>
  <c r="N11" i="19"/>
  <c r="O11" i="19"/>
  <c r="P11" i="19"/>
  <c r="D12" i="19"/>
  <c r="E12" i="19"/>
  <c r="F12" i="19"/>
  <c r="G12" i="19"/>
  <c r="H12" i="19"/>
  <c r="I12" i="19"/>
  <c r="J12" i="19"/>
  <c r="K12" i="19"/>
  <c r="L12" i="19"/>
  <c r="M12" i="19"/>
  <c r="N12" i="19"/>
  <c r="O12" i="19"/>
  <c r="P12" i="19"/>
  <c r="D13" i="19"/>
  <c r="E13" i="19"/>
  <c r="F13" i="19"/>
  <c r="G13" i="19"/>
  <c r="H13" i="19"/>
  <c r="I13" i="19"/>
  <c r="J13" i="19"/>
  <c r="K13" i="19"/>
  <c r="L13" i="19"/>
  <c r="M13" i="19"/>
  <c r="N13" i="19"/>
  <c r="O13" i="19"/>
  <c r="P13" i="19"/>
  <c r="D14" i="19"/>
  <c r="E14" i="19"/>
  <c r="F14" i="19"/>
  <c r="G14" i="19"/>
  <c r="H14" i="19"/>
  <c r="I14" i="19"/>
  <c r="J14" i="19"/>
  <c r="K14" i="19"/>
  <c r="L14" i="19"/>
  <c r="M14" i="19"/>
  <c r="N14" i="19"/>
  <c r="O14" i="19"/>
  <c r="P14" i="19"/>
  <c r="D15" i="19"/>
  <c r="E15" i="19"/>
  <c r="F15" i="19"/>
  <c r="G15" i="19"/>
  <c r="H15" i="19"/>
  <c r="I15" i="19"/>
  <c r="J15" i="19"/>
  <c r="K15" i="19"/>
  <c r="L15" i="19"/>
  <c r="M15" i="19"/>
  <c r="N15" i="19"/>
  <c r="O15" i="19"/>
  <c r="P15" i="19"/>
  <c r="D16" i="19"/>
  <c r="E16" i="19"/>
  <c r="F16" i="19"/>
  <c r="G16" i="19"/>
  <c r="H16" i="19"/>
  <c r="I16" i="19"/>
  <c r="J16" i="19"/>
  <c r="K16" i="19"/>
  <c r="L16" i="19"/>
  <c r="M16" i="19"/>
  <c r="N16" i="19"/>
  <c r="O16" i="19"/>
  <c r="P16" i="19"/>
  <c r="D17" i="19"/>
  <c r="E17" i="19"/>
  <c r="F17" i="19"/>
  <c r="G17" i="19"/>
  <c r="H17" i="19"/>
  <c r="I17" i="19"/>
  <c r="J17" i="19"/>
  <c r="K17" i="19"/>
  <c r="L17" i="19"/>
  <c r="M17" i="19"/>
  <c r="N17" i="19"/>
  <c r="O17" i="19"/>
  <c r="P17" i="19"/>
  <c r="D18" i="19"/>
  <c r="E18" i="19"/>
  <c r="F18" i="19"/>
  <c r="G18" i="19"/>
  <c r="H18" i="19"/>
  <c r="I18" i="19"/>
  <c r="J18" i="19"/>
  <c r="K18" i="19"/>
  <c r="L18" i="19"/>
  <c r="M18" i="19"/>
  <c r="N18" i="19"/>
  <c r="O18" i="19"/>
  <c r="P18" i="19"/>
  <c r="D19" i="19"/>
  <c r="E19" i="19"/>
  <c r="F19" i="19"/>
  <c r="G19" i="19"/>
  <c r="H19" i="19"/>
  <c r="I19" i="19"/>
  <c r="J19" i="19"/>
  <c r="K19" i="19"/>
  <c r="L19" i="19"/>
  <c r="M19" i="19"/>
  <c r="N19" i="19"/>
  <c r="O19" i="19"/>
  <c r="P19" i="19"/>
  <c r="D20" i="19"/>
  <c r="E20" i="19"/>
  <c r="F20" i="19"/>
  <c r="G20" i="19"/>
  <c r="H20" i="19"/>
  <c r="I20" i="19"/>
  <c r="J20" i="19"/>
  <c r="K20" i="19"/>
  <c r="L20" i="19"/>
  <c r="M20" i="19"/>
  <c r="N20" i="19"/>
  <c r="O20" i="19"/>
  <c r="P20" i="19"/>
  <c r="D21" i="19"/>
  <c r="E21" i="19"/>
  <c r="F21" i="19"/>
  <c r="G21" i="19"/>
  <c r="H21" i="19"/>
  <c r="I21" i="19"/>
  <c r="J21" i="19"/>
  <c r="K21" i="19"/>
  <c r="L21" i="19"/>
  <c r="M21" i="19"/>
  <c r="N21" i="19"/>
  <c r="O21" i="19"/>
  <c r="P21" i="19"/>
  <c r="D22" i="19"/>
  <c r="E22" i="19"/>
  <c r="F22" i="19"/>
  <c r="G22" i="19"/>
  <c r="H22" i="19"/>
  <c r="I22" i="19"/>
  <c r="J22" i="19"/>
  <c r="K22" i="19"/>
  <c r="L22" i="19"/>
  <c r="M22" i="19"/>
  <c r="N22" i="19"/>
  <c r="O22" i="19"/>
  <c r="P22" i="19"/>
  <c r="D23" i="19"/>
  <c r="E23" i="19"/>
  <c r="F23" i="19"/>
  <c r="G23" i="19"/>
  <c r="H23" i="19"/>
  <c r="I23" i="19"/>
  <c r="J23" i="19"/>
  <c r="K23" i="19"/>
  <c r="L23" i="19"/>
  <c r="M23" i="19"/>
  <c r="N23" i="19"/>
  <c r="O23" i="19"/>
  <c r="P23" i="19"/>
  <c r="D24" i="19"/>
  <c r="E24" i="19"/>
  <c r="F24" i="19"/>
  <c r="G24" i="19"/>
  <c r="H24" i="19"/>
  <c r="I24" i="19"/>
  <c r="J24" i="19"/>
  <c r="K24" i="19"/>
  <c r="L24" i="19"/>
  <c r="M24" i="19"/>
  <c r="N24" i="19"/>
  <c r="O24" i="19"/>
  <c r="P24" i="19"/>
  <c r="D25" i="19"/>
  <c r="E25" i="19"/>
  <c r="F25" i="19"/>
  <c r="G25" i="19"/>
  <c r="H25" i="19"/>
  <c r="I25" i="19"/>
  <c r="J25" i="19"/>
  <c r="K25" i="19"/>
  <c r="L25" i="19"/>
  <c r="M25" i="19"/>
  <c r="N25" i="19"/>
  <c r="O25" i="19"/>
  <c r="P25" i="19"/>
  <c r="D26" i="19"/>
  <c r="E26" i="19"/>
  <c r="F26" i="19"/>
  <c r="G26" i="19"/>
  <c r="H26" i="19"/>
  <c r="I26" i="19"/>
  <c r="J26" i="19"/>
  <c r="K26" i="19"/>
  <c r="L26" i="19"/>
  <c r="M26" i="19"/>
  <c r="N26" i="19"/>
  <c r="O26" i="19"/>
  <c r="P26" i="19"/>
  <c r="D27" i="19"/>
  <c r="E27" i="19"/>
  <c r="F27" i="19"/>
  <c r="G27" i="19"/>
  <c r="H27" i="19"/>
  <c r="I27" i="19"/>
  <c r="J27" i="19"/>
  <c r="K27" i="19"/>
  <c r="L27" i="19"/>
  <c r="M27" i="19"/>
  <c r="N27" i="19"/>
  <c r="O27" i="19"/>
  <c r="P27" i="19"/>
  <c r="D28" i="19"/>
  <c r="E28" i="19"/>
  <c r="F28" i="19"/>
  <c r="G28" i="19"/>
  <c r="H28" i="19"/>
  <c r="I28" i="19"/>
  <c r="J28" i="19"/>
  <c r="K28" i="19"/>
  <c r="L28" i="19"/>
  <c r="M28" i="19"/>
  <c r="N28" i="19"/>
  <c r="O28" i="19"/>
  <c r="P28" i="19"/>
  <c r="D29" i="19"/>
  <c r="E29" i="19"/>
  <c r="F29" i="19"/>
  <c r="G29" i="19"/>
  <c r="H29" i="19"/>
  <c r="I29" i="19"/>
  <c r="J29" i="19"/>
  <c r="K29" i="19"/>
  <c r="L29" i="19"/>
  <c r="M29" i="19"/>
  <c r="N29" i="19"/>
  <c r="O29" i="19"/>
  <c r="P29" i="19"/>
  <c r="D30" i="19"/>
  <c r="E30" i="19"/>
  <c r="F30" i="19"/>
  <c r="G30" i="19"/>
  <c r="H30" i="19"/>
  <c r="I30" i="19"/>
  <c r="J30" i="19"/>
  <c r="K30" i="19"/>
  <c r="L30" i="19"/>
  <c r="M30" i="19"/>
  <c r="N30" i="19"/>
  <c r="O30" i="19"/>
  <c r="P30" i="19"/>
  <c r="D31" i="19"/>
  <c r="E31" i="19"/>
  <c r="F31" i="19"/>
  <c r="G31" i="19"/>
  <c r="H31" i="19"/>
  <c r="I31" i="19"/>
  <c r="J31" i="19"/>
  <c r="K31" i="19"/>
  <c r="L31" i="19"/>
  <c r="M31" i="19"/>
  <c r="N31" i="19"/>
  <c r="O31" i="19"/>
  <c r="P31" i="19"/>
  <c r="D32" i="19"/>
  <c r="E32" i="19"/>
  <c r="F32" i="19"/>
  <c r="G32" i="19"/>
  <c r="H32" i="19"/>
  <c r="I32" i="19"/>
  <c r="J32" i="19"/>
  <c r="K32" i="19"/>
  <c r="L32" i="19"/>
  <c r="M32" i="19"/>
  <c r="N32" i="19"/>
  <c r="O32" i="19"/>
  <c r="P32" i="19"/>
  <c r="D33" i="19"/>
  <c r="E33" i="19"/>
  <c r="F33" i="19"/>
  <c r="G33" i="19"/>
  <c r="H33" i="19"/>
  <c r="I33" i="19"/>
  <c r="J33" i="19"/>
  <c r="K33" i="19"/>
  <c r="L33" i="19"/>
  <c r="M33" i="19"/>
  <c r="N33" i="19"/>
  <c r="O33" i="19"/>
  <c r="P33" i="19"/>
  <c r="D34" i="19"/>
  <c r="E34" i="19"/>
  <c r="F34" i="19"/>
  <c r="G34" i="19"/>
  <c r="H34" i="19"/>
  <c r="I34" i="19"/>
  <c r="J34" i="19"/>
  <c r="K34" i="19"/>
  <c r="L34" i="19"/>
  <c r="M34" i="19"/>
  <c r="N34" i="19"/>
  <c r="O34" i="19"/>
  <c r="P34" i="19"/>
  <c r="D35" i="19"/>
  <c r="E35" i="19"/>
  <c r="F35" i="19"/>
  <c r="G35" i="19"/>
  <c r="H35" i="19"/>
  <c r="I35" i="19"/>
  <c r="J35" i="19"/>
  <c r="K35" i="19"/>
  <c r="L35" i="19"/>
  <c r="M35" i="19"/>
  <c r="N35" i="19"/>
  <c r="O35" i="19"/>
  <c r="P35" i="19"/>
  <c r="D36" i="19"/>
  <c r="E36" i="19"/>
  <c r="F36" i="19"/>
  <c r="G36" i="19"/>
  <c r="H36" i="19"/>
  <c r="I36" i="19"/>
  <c r="J36" i="19"/>
  <c r="K36" i="19"/>
  <c r="L36" i="19"/>
  <c r="M36" i="19"/>
  <c r="N36" i="19"/>
  <c r="O36" i="19"/>
  <c r="P36" i="19"/>
  <c r="D37" i="19"/>
  <c r="E37" i="19"/>
  <c r="F37" i="19"/>
  <c r="G37" i="19"/>
  <c r="H37" i="19"/>
  <c r="I37" i="19"/>
  <c r="J37" i="19"/>
  <c r="K37" i="19"/>
  <c r="L37" i="19"/>
  <c r="M37" i="19"/>
  <c r="N37" i="19"/>
  <c r="O37" i="19"/>
  <c r="P37" i="19"/>
  <c r="D38" i="19"/>
  <c r="E38" i="19"/>
  <c r="F38" i="19"/>
  <c r="G38" i="19"/>
  <c r="H38" i="19"/>
  <c r="I38" i="19"/>
  <c r="J38" i="19"/>
  <c r="K38" i="19"/>
  <c r="L38" i="19"/>
  <c r="M38" i="19"/>
  <c r="N38" i="19"/>
  <c r="O38" i="19"/>
  <c r="P38" i="19"/>
  <c r="D39" i="19"/>
  <c r="E39" i="19"/>
  <c r="F39" i="19"/>
  <c r="G39" i="19"/>
  <c r="H39" i="19"/>
  <c r="I39" i="19"/>
  <c r="J39" i="19"/>
  <c r="K39" i="19"/>
  <c r="L39" i="19"/>
  <c r="M39" i="19"/>
  <c r="N39" i="19"/>
  <c r="O39" i="19"/>
  <c r="P39" i="19"/>
  <c r="D40" i="19"/>
  <c r="E40" i="19"/>
  <c r="F40" i="19"/>
  <c r="G40" i="19"/>
  <c r="H40" i="19"/>
  <c r="I40" i="19"/>
  <c r="J40" i="19"/>
  <c r="K40" i="19"/>
  <c r="L40" i="19"/>
  <c r="M40" i="19"/>
  <c r="N40" i="19"/>
  <c r="O40" i="19"/>
  <c r="P40" i="19"/>
  <c r="D41" i="19"/>
  <c r="E41" i="19"/>
  <c r="F41" i="19"/>
  <c r="G41" i="19"/>
  <c r="H41" i="19"/>
  <c r="I41" i="19"/>
  <c r="J41" i="19"/>
  <c r="K41" i="19"/>
  <c r="L41" i="19"/>
  <c r="M41" i="19"/>
  <c r="N41" i="19"/>
  <c r="O41" i="19"/>
  <c r="P41" i="19"/>
  <c r="D42" i="19"/>
  <c r="E42" i="19"/>
  <c r="F42" i="19"/>
  <c r="G42" i="19"/>
  <c r="H42" i="19"/>
  <c r="I42" i="19"/>
  <c r="J42" i="19"/>
  <c r="K42" i="19"/>
  <c r="L42" i="19"/>
  <c r="M42" i="19"/>
  <c r="N42" i="19"/>
  <c r="O42" i="19"/>
  <c r="P42" i="19"/>
  <c r="D43" i="19"/>
  <c r="E43" i="19"/>
  <c r="F43" i="19"/>
  <c r="G43" i="19"/>
  <c r="H43" i="19"/>
  <c r="I43" i="19"/>
  <c r="J43" i="19"/>
  <c r="K43" i="19"/>
  <c r="L43" i="19"/>
  <c r="M43" i="19"/>
  <c r="N43" i="19"/>
  <c r="O43" i="19"/>
  <c r="P43" i="19"/>
  <c r="D44" i="19"/>
  <c r="E44" i="19"/>
  <c r="F44" i="19"/>
  <c r="G44" i="19"/>
  <c r="H44" i="19"/>
  <c r="I44" i="19"/>
  <c r="J44" i="19"/>
  <c r="K44" i="19"/>
  <c r="L44" i="19"/>
  <c r="M44" i="19"/>
  <c r="N44" i="19"/>
  <c r="O44" i="19"/>
  <c r="P44" i="19"/>
  <c r="D45" i="19"/>
  <c r="E45" i="19"/>
  <c r="F45" i="19"/>
  <c r="G45" i="19"/>
  <c r="H45" i="19"/>
  <c r="I45" i="19"/>
  <c r="J45" i="19"/>
  <c r="K45" i="19"/>
  <c r="L45" i="19"/>
  <c r="M45" i="19"/>
  <c r="N45" i="19"/>
  <c r="O45" i="19"/>
  <c r="P45" i="19"/>
  <c r="D46" i="19"/>
  <c r="E46" i="19"/>
  <c r="F46" i="19"/>
  <c r="G46" i="19"/>
  <c r="H46" i="19"/>
  <c r="I46" i="19"/>
  <c r="J46" i="19"/>
  <c r="K46" i="19"/>
  <c r="L46" i="19"/>
  <c r="M46" i="19"/>
  <c r="N46" i="19"/>
  <c r="O46" i="19"/>
  <c r="P46" i="19"/>
  <c r="D47" i="19"/>
  <c r="E47" i="19"/>
  <c r="F47" i="19"/>
  <c r="G47" i="19"/>
  <c r="H47" i="19"/>
  <c r="I47" i="19"/>
  <c r="J47" i="19"/>
  <c r="K47" i="19"/>
  <c r="L47" i="19"/>
  <c r="M47" i="19"/>
  <c r="N47" i="19"/>
  <c r="O47" i="19"/>
  <c r="P47" i="19"/>
  <c r="D48" i="19"/>
  <c r="E48" i="19"/>
  <c r="F48" i="19"/>
  <c r="G48" i="19"/>
  <c r="H48" i="19"/>
  <c r="I48" i="19"/>
  <c r="J48" i="19"/>
  <c r="K48" i="19"/>
  <c r="L48" i="19"/>
  <c r="M48" i="19"/>
  <c r="N48" i="19"/>
  <c r="O48" i="19"/>
  <c r="P48" i="19"/>
  <c r="D49" i="19"/>
  <c r="E49" i="19"/>
  <c r="F49" i="19"/>
  <c r="G49" i="19"/>
  <c r="H49" i="19"/>
  <c r="I49" i="19"/>
  <c r="J49" i="19"/>
  <c r="K49" i="19"/>
  <c r="L49" i="19"/>
  <c r="M49" i="19"/>
  <c r="N49" i="19"/>
  <c r="O49" i="19"/>
  <c r="P49" i="19"/>
  <c r="D50" i="19"/>
  <c r="E50" i="19"/>
  <c r="F50" i="19"/>
  <c r="G50" i="19"/>
  <c r="H50" i="19"/>
  <c r="I50" i="19"/>
  <c r="J50" i="19"/>
  <c r="K50" i="19"/>
  <c r="L50" i="19"/>
  <c r="M50" i="19"/>
  <c r="N50" i="19"/>
  <c r="O50" i="19"/>
  <c r="P50" i="19"/>
  <c r="D51" i="19"/>
  <c r="E51" i="19"/>
  <c r="F51" i="19"/>
  <c r="G51" i="19"/>
  <c r="H51" i="19"/>
  <c r="I51" i="19"/>
  <c r="J51" i="19"/>
  <c r="K51" i="19"/>
  <c r="L51" i="19"/>
  <c r="M51" i="19"/>
  <c r="N51" i="19"/>
  <c r="O51" i="19"/>
  <c r="P51" i="19"/>
  <c r="D52" i="19"/>
  <c r="E52" i="19"/>
  <c r="F52" i="19"/>
  <c r="G52" i="19"/>
  <c r="H52" i="19"/>
  <c r="I52" i="19"/>
  <c r="J52" i="19"/>
  <c r="K52" i="19"/>
  <c r="L52" i="19"/>
  <c r="M52" i="19"/>
  <c r="N52" i="19"/>
  <c r="O52" i="19"/>
  <c r="P52" i="19"/>
  <c r="C8" i="19"/>
  <c r="C9" i="19"/>
  <c r="C10" i="19"/>
  <c r="C11" i="19"/>
  <c r="C12" i="19"/>
  <c r="C13" i="19"/>
  <c r="C14" i="19"/>
  <c r="C15" i="19"/>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C47" i="19"/>
  <c r="C48" i="19"/>
  <c r="C49" i="19"/>
  <c r="C50" i="19"/>
  <c r="C51" i="19"/>
  <c r="C52" i="19"/>
  <c r="Q9" i="11"/>
  <c r="Q19" i="11" s="1"/>
  <c r="F6" i="19" s="1"/>
  <c r="H3" i="9"/>
  <c r="K1" i="9" s="1"/>
  <c r="F6" i="6"/>
  <c r="F7" i="6" s="1"/>
  <c r="D36" i="16"/>
  <c r="E36" i="16"/>
  <c r="F36" i="16"/>
  <c r="G36" i="16"/>
  <c r="H36" i="16"/>
  <c r="I36" i="16"/>
  <c r="J36" i="16"/>
  <c r="K36" i="16"/>
  <c r="L36" i="16"/>
  <c r="M36" i="16"/>
  <c r="N36" i="16"/>
  <c r="O36" i="16"/>
  <c r="F5" i="16"/>
  <c r="G5" i="16"/>
  <c r="H5" i="16"/>
  <c r="J5" i="16"/>
  <c r="K5" i="16"/>
  <c r="L5" i="16"/>
  <c r="N5" i="16"/>
  <c r="O5" i="16"/>
  <c r="D6" i="16"/>
  <c r="E6" i="16"/>
  <c r="F6" i="16"/>
  <c r="G6" i="16"/>
  <c r="H6" i="16"/>
  <c r="I6" i="16"/>
  <c r="J6" i="16"/>
  <c r="K6" i="16"/>
  <c r="L6" i="16"/>
  <c r="M6" i="16"/>
  <c r="N6" i="16"/>
  <c r="O6" i="16"/>
  <c r="D7" i="16"/>
  <c r="E7" i="16"/>
  <c r="F7" i="16"/>
  <c r="G7" i="16"/>
  <c r="H7" i="16"/>
  <c r="I7" i="16"/>
  <c r="J7" i="16"/>
  <c r="K7" i="16"/>
  <c r="L7" i="16"/>
  <c r="M7" i="16"/>
  <c r="N7" i="16"/>
  <c r="O7" i="16"/>
  <c r="D8" i="16"/>
  <c r="E8" i="16"/>
  <c r="F8" i="16"/>
  <c r="G8" i="16"/>
  <c r="H8" i="16"/>
  <c r="I8" i="16"/>
  <c r="J8" i="16"/>
  <c r="K8" i="16"/>
  <c r="L8" i="16"/>
  <c r="M8" i="16"/>
  <c r="N8" i="16"/>
  <c r="O8" i="16"/>
  <c r="D9" i="16"/>
  <c r="E9" i="16"/>
  <c r="F9" i="16"/>
  <c r="G9" i="16"/>
  <c r="H9" i="16"/>
  <c r="I9" i="16"/>
  <c r="J9" i="16"/>
  <c r="K9" i="16"/>
  <c r="L9" i="16"/>
  <c r="M9" i="16"/>
  <c r="N9" i="16"/>
  <c r="O9" i="16"/>
  <c r="D10" i="16"/>
  <c r="E10" i="16"/>
  <c r="F10" i="16"/>
  <c r="G10" i="16"/>
  <c r="H10" i="16"/>
  <c r="I10" i="16"/>
  <c r="J10" i="16"/>
  <c r="K10" i="16"/>
  <c r="L10" i="16"/>
  <c r="M10" i="16"/>
  <c r="N10" i="16"/>
  <c r="O10" i="16"/>
  <c r="D11" i="16"/>
  <c r="E11" i="16"/>
  <c r="F11" i="16"/>
  <c r="G11" i="16"/>
  <c r="H11" i="16"/>
  <c r="I11" i="16"/>
  <c r="J11" i="16"/>
  <c r="K11" i="16"/>
  <c r="L11" i="16"/>
  <c r="M11" i="16"/>
  <c r="N11" i="16"/>
  <c r="O11" i="16"/>
  <c r="D12" i="16"/>
  <c r="E12" i="16"/>
  <c r="F12" i="16"/>
  <c r="G12" i="16"/>
  <c r="H12" i="16"/>
  <c r="I12" i="16"/>
  <c r="J12" i="16"/>
  <c r="K12" i="16"/>
  <c r="L12" i="16"/>
  <c r="M12" i="16"/>
  <c r="N12" i="16"/>
  <c r="O12" i="16"/>
  <c r="D13" i="16"/>
  <c r="E13" i="16"/>
  <c r="F13" i="16"/>
  <c r="G13" i="16"/>
  <c r="H13" i="16"/>
  <c r="I13" i="16"/>
  <c r="J13" i="16"/>
  <c r="K13" i="16"/>
  <c r="L13" i="16"/>
  <c r="M13" i="16"/>
  <c r="N13" i="16"/>
  <c r="O13" i="16"/>
  <c r="D14" i="16"/>
  <c r="E14" i="16"/>
  <c r="F14" i="16"/>
  <c r="G14" i="16"/>
  <c r="H14" i="16"/>
  <c r="I14" i="16"/>
  <c r="J14" i="16"/>
  <c r="K14" i="16"/>
  <c r="L14" i="16"/>
  <c r="M14" i="16"/>
  <c r="N14" i="16"/>
  <c r="O14" i="16"/>
  <c r="D15" i="16"/>
  <c r="E15" i="16"/>
  <c r="F15" i="16"/>
  <c r="G15" i="16"/>
  <c r="H15" i="16"/>
  <c r="I15" i="16"/>
  <c r="J15" i="16"/>
  <c r="K15" i="16"/>
  <c r="L15" i="16"/>
  <c r="M15" i="16"/>
  <c r="N15" i="16"/>
  <c r="O15" i="16"/>
  <c r="D16" i="16"/>
  <c r="E16" i="16"/>
  <c r="F16" i="16"/>
  <c r="G16" i="16"/>
  <c r="H16" i="16"/>
  <c r="I16" i="16"/>
  <c r="J16" i="16"/>
  <c r="K16" i="16"/>
  <c r="L16" i="16"/>
  <c r="M16" i="16"/>
  <c r="N16" i="16"/>
  <c r="O16" i="16"/>
  <c r="D17" i="16"/>
  <c r="E17" i="16"/>
  <c r="F17" i="16"/>
  <c r="G17" i="16"/>
  <c r="H17" i="16"/>
  <c r="I17" i="16"/>
  <c r="J17" i="16"/>
  <c r="K17" i="16"/>
  <c r="L17" i="16"/>
  <c r="M17" i="16"/>
  <c r="N17" i="16"/>
  <c r="O17" i="16"/>
  <c r="D18" i="16"/>
  <c r="E18" i="16"/>
  <c r="F18" i="16"/>
  <c r="G18" i="16"/>
  <c r="H18" i="16"/>
  <c r="I18" i="16"/>
  <c r="J18" i="16"/>
  <c r="K18" i="16"/>
  <c r="L18" i="16"/>
  <c r="M18" i="16"/>
  <c r="N18" i="16"/>
  <c r="O18" i="16"/>
  <c r="D19" i="16"/>
  <c r="E19" i="16"/>
  <c r="F19" i="16"/>
  <c r="G19" i="16"/>
  <c r="H19" i="16"/>
  <c r="I19" i="16"/>
  <c r="J19" i="16"/>
  <c r="K19" i="16"/>
  <c r="L19" i="16"/>
  <c r="M19" i="16"/>
  <c r="N19" i="16"/>
  <c r="O19" i="16"/>
  <c r="D23" i="16"/>
  <c r="E23" i="16"/>
  <c r="F23" i="16"/>
  <c r="G23" i="16"/>
  <c r="H23" i="16"/>
  <c r="I23" i="16"/>
  <c r="J23" i="16"/>
  <c r="K23" i="16"/>
  <c r="L23" i="16"/>
  <c r="M23" i="16"/>
  <c r="N23" i="16"/>
  <c r="O23" i="16"/>
  <c r="D24" i="16"/>
  <c r="E24" i="16"/>
  <c r="F24" i="16"/>
  <c r="G24" i="16"/>
  <c r="H24" i="16"/>
  <c r="I24" i="16"/>
  <c r="J24" i="16"/>
  <c r="K24" i="16"/>
  <c r="L24" i="16"/>
  <c r="M24" i="16"/>
  <c r="N24" i="16"/>
  <c r="O24" i="16"/>
  <c r="D25" i="16"/>
  <c r="E25" i="16"/>
  <c r="F25" i="16"/>
  <c r="G25" i="16"/>
  <c r="H25" i="16"/>
  <c r="I25" i="16"/>
  <c r="J25" i="16"/>
  <c r="K25" i="16"/>
  <c r="L25" i="16"/>
  <c r="M25" i="16"/>
  <c r="N25" i="16"/>
  <c r="O25" i="16"/>
  <c r="D26" i="16"/>
  <c r="E26" i="16"/>
  <c r="F26" i="16"/>
  <c r="G26" i="16"/>
  <c r="H26" i="16"/>
  <c r="I26" i="16"/>
  <c r="J26" i="16"/>
  <c r="K26" i="16"/>
  <c r="L26" i="16"/>
  <c r="M26" i="16"/>
  <c r="N26" i="16"/>
  <c r="O26" i="16"/>
  <c r="D27" i="16"/>
  <c r="E27" i="16"/>
  <c r="F27" i="16"/>
  <c r="G27" i="16"/>
  <c r="H27" i="16"/>
  <c r="I27" i="16"/>
  <c r="J27" i="16"/>
  <c r="K27" i="16"/>
  <c r="L27" i="16"/>
  <c r="M27" i="16"/>
  <c r="N27" i="16"/>
  <c r="O27" i="16"/>
  <c r="D28" i="16"/>
  <c r="E28" i="16"/>
  <c r="F28" i="16"/>
  <c r="G28" i="16"/>
  <c r="H28" i="16"/>
  <c r="I28" i="16"/>
  <c r="J28" i="16"/>
  <c r="K28" i="16"/>
  <c r="L28" i="16"/>
  <c r="M28" i="16"/>
  <c r="N28" i="16"/>
  <c r="O28" i="16"/>
  <c r="D29" i="16"/>
  <c r="E29" i="16"/>
  <c r="F29" i="16"/>
  <c r="G29" i="16"/>
  <c r="H29" i="16"/>
  <c r="I29" i="16"/>
  <c r="J29" i="16"/>
  <c r="K29" i="16"/>
  <c r="L29" i="16"/>
  <c r="M29" i="16"/>
  <c r="N29" i="16"/>
  <c r="O29" i="16"/>
  <c r="D30" i="16"/>
  <c r="E30" i="16"/>
  <c r="F30" i="16"/>
  <c r="G30" i="16"/>
  <c r="H30" i="16"/>
  <c r="I30" i="16"/>
  <c r="J30" i="16"/>
  <c r="K30" i="16"/>
  <c r="L30" i="16"/>
  <c r="M30" i="16"/>
  <c r="N30" i="16"/>
  <c r="O30" i="16"/>
  <c r="D31" i="16"/>
  <c r="E31" i="16"/>
  <c r="F31" i="16"/>
  <c r="G31" i="16"/>
  <c r="H31" i="16"/>
  <c r="I31" i="16"/>
  <c r="J31" i="16"/>
  <c r="K31" i="16"/>
  <c r="L31" i="16"/>
  <c r="M31" i="16"/>
  <c r="N31" i="16"/>
  <c r="O31" i="16"/>
  <c r="D32" i="16"/>
  <c r="E32" i="16"/>
  <c r="F32" i="16"/>
  <c r="G32" i="16"/>
  <c r="H32" i="16"/>
  <c r="I32" i="16"/>
  <c r="J32" i="16"/>
  <c r="K32" i="16"/>
  <c r="L32" i="16"/>
  <c r="M32" i="16"/>
  <c r="N32" i="16"/>
  <c r="O32" i="16"/>
  <c r="D33" i="16"/>
  <c r="E33" i="16"/>
  <c r="F33" i="16"/>
  <c r="G33" i="16"/>
  <c r="H33" i="16"/>
  <c r="I33" i="16"/>
  <c r="J33" i="16"/>
  <c r="K33" i="16"/>
  <c r="L33" i="16"/>
  <c r="M33" i="16"/>
  <c r="N33" i="16"/>
  <c r="O33" i="16"/>
  <c r="D34" i="16"/>
  <c r="E34" i="16"/>
  <c r="F34" i="16"/>
  <c r="G34" i="16"/>
  <c r="H34" i="16"/>
  <c r="I34" i="16"/>
  <c r="J34" i="16"/>
  <c r="K34" i="16"/>
  <c r="L34" i="16"/>
  <c r="M34" i="16"/>
  <c r="N34" i="16"/>
  <c r="O34" i="16"/>
  <c r="D35" i="16"/>
  <c r="E35" i="16"/>
  <c r="F35" i="16"/>
  <c r="G35" i="16"/>
  <c r="H35" i="16"/>
  <c r="I35" i="16"/>
  <c r="J35" i="16"/>
  <c r="K35" i="16"/>
  <c r="L35" i="16"/>
  <c r="M35" i="16"/>
  <c r="N35" i="16"/>
  <c r="O35" i="16"/>
  <c r="C23" i="16"/>
  <c r="C24" i="16"/>
  <c r="C25" i="16"/>
  <c r="C26" i="16"/>
  <c r="C27" i="16"/>
  <c r="C28" i="16"/>
  <c r="C29" i="16"/>
  <c r="C30" i="16"/>
  <c r="C31" i="16"/>
  <c r="C32" i="16"/>
  <c r="C33" i="16"/>
  <c r="C34" i="16"/>
  <c r="C35" i="16"/>
  <c r="C36" i="16"/>
  <c r="C6" i="16"/>
  <c r="C7" i="16"/>
  <c r="C8" i="16"/>
  <c r="C9" i="16"/>
  <c r="C10" i="16"/>
  <c r="C11" i="16"/>
  <c r="C12" i="16"/>
  <c r="C13" i="16"/>
  <c r="C14" i="16"/>
  <c r="C15" i="16"/>
  <c r="C16" i="16"/>
  <c r="C17" i="16"/>
  <c r="C18" i="16"/>
  <c r="C19" i="16"/>
  <c r="W122" i="7"/>
  <c r="X122" i="7"/>
  <c r="Y122" i="7"/>
  <c r="Z122" i="7"/>
  <c r="AA122" i="7"/>
  <c r="AB122" i="7"/>
  <c r="AC122" i="7"/>
  <c r="AD122" i="7"/>
  <c r="AE122" i="7"/>
  <c r="AF122" i="7"/>
  <c r="AG122" i="7"/>
  <c r="AH122" i="7"/>
  <c r="W123" i="7"/>
  <c r="X123" i="7"/>
  <c r="Y123" i="7"/>
  <c r="Z123" i="7"/>
  <c r="AA123" i="7"/>
  <c r="AB123" i="7"/>
  <c r="AC123" i="7"/>
  <c r="AD123" i="7"/>
  <c r="AE123" i="7"/>
  <c r="AF123" i="7"/>
  <c r="AG123" i="7"/>
  <c r="AH123" i="7"/>
  <c r="W124" i="7"/>
  <c r="X124" i="7"/>
  <c r="Y124" i="7"/>
  <c r="Z124" i="7"/>
  <c r="AA124" i="7"/>
  <c r="AB124" i="7"/>
  <c r="AC124" i="7"/>
  <c r="AD124" i="7"/>
  <c r="AE124" i="7"/>
  <c r="AF124" i="7"/>
  <c r="AG124" i="7"/>
  <c r="AH124" i="7"/>
  <c r="W125" i="7"/>
  <c r="X125" i="7"/>
  <c r="Y125" i="7"/>
  <c r="Z125" i="7"/>
  <c r="AA125" i="7"/>
  <c r="AB125" i="7"/>
  <c r="AC125" i="7"/>
  <c r="AD125" i="7"/>
  <c r="AE125" i="7"/>
  <c r="AF125" i="7"/>
  <c r="AG125" i="7"/>
  <c r="AH125" i="7"/>
  <c r="W126" i="7"/>
  <c r="X126" i="7"/>
  <c r="Y126" i="7"/>
  <c r="Z126" i="7"/>
  <c r="AA126" i="7"/>
  <c r="AB126" i="7"/>
  <c r="AC126" i="7"/>
  <c r="AD126" i="7"/>
  <c r="AE126" i="7"/>
  <c r="AF126" i="7"/>
  <c r="AG126" i="7"/>
  <c r="AH126" i="7"/>
  <c r="W127" i="7"/>
  <c r="X127" i="7"/>
  <c r="Y127" i="7"/>
  <c r="Z127" i="7"/>
  <c r="AA127" i="7"/>
  <c r="AB127" i="7"/>
  <c r="AC127" i="7"/>
  <c r="AD127" i="7"/>
  <c r="AE127" i="7"/>
  <c r="AF127" i="7"/>
  <c r="AG127" i="7"/>
  <c r="AH127" i="7"/>
  <c r="W128" i="7"/>
  <c r="X128" i="7"/>
  <c r="Y128" i="7"/>
  <c r="Z128" i="7"/>
  <c r="AA128" i="7"/>
  <c r="AB128" i="7"/>
  <c r="AC128" i="7"/>
  <c r="AD128" i="7"/>
  <c r="AE128" i="7"/>
  <c r="AF128" i="7"/>
  <c r="AG128" i="7"/>
  <c r="AH128" i="7"/>
  <c r="W129" i="7"/>
  <c r="X129" i="7"/>
  <c r="Y129" i="7"/>
  <c r="Z129" i="7"/>
  <c r="AA129" i="7"/>
  <c r="AB129" i="7"/>
  <c r="AC129" i="7"/>
  <c r="AD129" i="7"/>
  <c r="AE129" i="7"/>
  <c r="AF129" i="7"/>
  <c r="AG129" i="7"/>
  <c r="AH129" i="7"/>
  <c r="W130" i="7"/>
  <c r="X130" i="7"/>
  <c r="Y130" i="7"/>
  <c r="Z130" i="7"/>
  <c r="AA130" i="7"/>
  <c r="AB130" i="7"/>
  <c r="AC130" i="7"/>
  <c r="AD130" i="7"/>
  <c r="AE130" i="7"/>
  <c r="AF130" i="7"/>
  <c r="AG130" i="7"/>
  <c r="AH130" i="7"/>
  <c r="W131" i="7"/>
  <c r="X131" i="7"/>
  <c r="Y131" i="7"/>
  <c r="Z131" i="7"/>
  <c r="AA131" i="7"/>
  <c r="AB131" i="7"/>
  <c r="AC131" i="7"/>
  <c r="AD131" i="7"/>
  <c r="AE131" i="7"/>
  <c r="AF131" i="7"/>
  <c r="AG131" i="7"/>
  <c r="AH131" i="7"/>
  <c r="W132" i="7"/>
  <c r="X132" i="7"/>
  <c r="Y132" i="7"/>
  <c r="Z132" i="7"/>
  <c r="AA132" i="7"/>
  <c r="AB132" i="7"/>
  <c r="AC132" i="7"/>
  <c r="AD132" i="7"/>
  <c r="AE132" i="7"/>
  <c r="AF132" i="7"/>
  <c r="AG132" i="7"/>
  <c r="AH132" i="7"/>
  <c r="W133" i="7"/>
  <c r="X133" i="7"/>
  <c r="Y133" i="7"/>
  <c r="Z133" i="7"/>
  <c r="AA133" i="7"/>
  <c r="AB133" i="7"/>
  <c r="AC133" i="7"/>
  <c r="AD133" i="7"/>
  <c r="AE133" i="7"/>
  <c r="AF133" i="7"/>
  <c r="AG133" i="7"/>
  <c r="AH133" i="7"/>
  <c r="W134" i="7"/>
  <c r="X134" i="7"/>
  <c r="Y134" i="7"/>
  <c r="Z134" i="7"/>
  <c r="AA134" i="7"/>
  <c r="AB134" i="7"/>
  <c r="AC134" i="7"/>
  <c r="AD134" i="7"/>
  <c r="AE134" i="7"/>
  <c r="AF134" i="7"/>
  <c r="AG134" i="7"/>
  <c r="AH134" i="7"/>
  <c r="W135" i="7"/>
  <c r="X135" i="7"/>
  <c r="Y135" i="7"/>
  <c r="Z135" i="7"/>
  <c r="AA135" i="7"/>
  <c r="AB135" i="7"/>
  <c r="AC135" i="7"/>
  <c r="AD135" i="7"/>
  <c r="AE135" i="7"/>
  <c r="AF135" i="7"/>
  <c r="AG135" i="7"/>
  <c r="AH135" i="7"/>
  <c r="W136" i="7"/>
  <c r="X136" i="7"/>
  <c r="Y136" i="7"/>
  <c r="Z136" i="7"/>
  <c r="AA136" i="7"/>
  <c r="AB136" i="7"/>
  <c r="AC136" i="7"/>
  <c r="AD136" i="7"/>
  <c r="AE136" i="7"/>
  <c r="AF136" i="7"/>
  <c r="AG136" i="7"/>
  <c r="AH136" i="7"/>
  <c r="W137" i="7"/>
  <c r="X137" i="7"/>
  <c r="Y137" i="7"/>
  <c r="Z137" i="7"/>
  <c r="AA137" i="7"/>
  <c r="AB137" i="7"/>
  <c r="AC137" i="7"/>
  <c r="AD137" i="7"/>
  <c r="AE137" i="7"/>
  <c r="AF137" i="7"/>
  <c r="AG137" i="7"/>
  <c r="AH137" i="7"/>
  <c r="W138" i="7"/>
  <c r="X138" i="7"/>
  <c r="Y138" i="7"/>
  <c r="Z138" i="7"/>
  <c r="AA138" i="7"/>
  <c r="AB138" i="7"/>
  <c r="AC138" i="7"/>
  <c r="AD138" i="7"/>
  <c r="AE138" i="7"/>
  <c r="AF138" i="7"/>
  <c r="AG138" i="7"/>
  <c r="AH138" i="7"/>
  <c r="W139" i="7"/>
  <c r="X139" i="7"/>
  <c r="Y139" i="7"/>
  <c r="Z139" i="7"/>
  <c r="AA139" i="7"/>
  <c r="AB139" i="7"/>
  <c r="AC139" i="7"/>
  <c r="AD139" i="7"/>
  <c r="AE139" i="7"/>
  <c r="AF139" i="7"/>
  <c r="AG139" i="7"/>
  <c r="AH139" i="7"/>
  <c r="W140" i="7"/>
  <c r="X140" i="7"/>
  <c r="Y140" i="7"/>
  <c r="Z140" i="7"/>
  <c r="AA140" i="7"/>
  <c r="AB140" i="7"/>
  <c r="AC140" i="7"/>
  <c r="AD140" i="7"/>
  <c r="AE140" i="7"/>
  <c r="AF140" i="7"/>
  <c r="AG140" i="7"/>
  <c r="AH140" i="7"/>
  <c r="W141" i="7"/>
  <c r="X141" i="7"/>
  <c r="Y141" i="7"/>
  <c r="Z141" i="7"/>
  <c r="AA141" i="7"/>
  <c r="AB141" i="7"/>
  <c r="AC141" i="7"/>
  <c r="AD141" i="7"/>
  <c r="AE141" i="7"/>
  <c r="AF141" i="7"/>
  <c r="AG141" i="7"/>
  <c r="AH141" i="7"/>
  <c r="W145" i="7"/>
  <c r="X145" i="7"/>
  <c r="Y145" i="7"/>
  <c r="Z145" i="7"/>
  <c r="AA145" i="7"/>
  <c r="AB145" i="7"/>
  <c r="AC145" i="7"/>
  <c r="AD145" i="7"/>
  <c r="AE145" i="7"/>
  <c r="AF145" i="7"/>
  <c r="AG145" i="7"/>
  <c r="AH145" i="7"/>
  <c r="W146" i="7"/>
  <c r="X146" i="7"/>
  <c r="Y146" i="7"/>
  <c r="Z146" i="7"/>
  <c r="AA146" i="7"/>
  <c r="AB146" i="7"/>
  <c r="AC146" i="7"/>
  <c r="AD146" i="7"/>
  <c r="AE146" i="7"/>
  <c r="AF146" i="7"/>
  <c r="AG146" i="7"/>
  <c r="AH146" i="7"/>
  <c r="W147" i="7"/>
  <c r="X147" i="7"/>
  <c r="Y147" i="7"/>
  <c r="Z147" i="7"/>
  <c r="AA147" i="7"/>
  <c r="AB147" i="7"/>
  <c r="AC147" i="7"/>
  <c r="AD147" i="7"/>
  <c r="AE147" i="7"/>
  <c r="AF147" i="7"/>
  <c r="AG147" i="7"/>
  <c r="AH147" i="7"/>
  <c r="W148" i="7"/>
  <c r="X148" i="7"/>
  <c r="Y148" i="7"/>
  <c r="Z148" i="7"/>
  <c r="AA148" i="7"/>
  <c r="AB148" i="7"/>
  <c r="AC148" i="7"/>
  <c r="AD148" i="7"/>
  <c r="AE148" i="7"/>
  <c r="AF148" i="7"/>
  <c r="AG148" i="7"/>
  <c r="AH148" i="7"/>
  <c r="W149" i="7"/>
  <c r="X149" i="7"/>
  <c r="Y149" i="7"/>
  <c r="Z149" i="7"/>
  <c r="AA149" i="7"/>
  <c r="AB149" i="7"/>
  <c r="AC149" i="7"/>
  <c r="AD149" i="7"/>
  <c r="AE149" i="7"/>
  <c r="AF149" i="7"/>
  <c r="AG149" i="7"/>
  <c r="AH149" i="7"/>
  <c r="W150" i="7"/>
  <c r="X150" i="7"/>
  <c r="Y150" i="7"/>
  <c r="Z150" i="7"/>
  <c r="AA150" i="7"/>
  <c r="AB150" i="7"/>
  <c r="AC150" i="7"/>
  <c r="AD150" i="7"/>
  <c r="AE150" i="7"/>
  <c r="AF150" i="7"/>
  <c r="AG150" i="7"/>
  <c r="AH150" i="7"/>
  <c r="W151" i="7"/>
  <c r="X151" i="7"/>
  <c r="Y151" i="7"/>
  <c r="Z151" i="7"/>
  <c r="AA151" i="7"/>
  <c r="AB151" i="7"/>
  <c r="AC151" i="7"/>
  <c r="AD151" i="7"/>
  <c r="AE151" i="7"/>
  <c r="AF151" i="7"/>
  <c r="AG151" i="7"/>
  <c r="AH151" i="7"/>
  <c r="W152" i="7"/>
  <c r="X152" i="7"/>
  <c r="Y152" i="7"/>
  <c r="Z152" i="7"/>
  <c r="AA152" i="7"/>
  <c r="AB152" i="7"/>
  <c r="AC152" i="7"/>
  <c r="AD152" i="7"/>
  <c r="AE152" i="7"/>
  <c r="AF152" i="7"/>
  <c r="AG152" i="7"/>
  <c r="AH152" i="7"/>
  <c r="W153" i="7"/>
  <c r="X153" i="7"/>
  <c r="Y153" i="7"/>
  <c r="Z153" i="7"/>
  <c r="AA153" i="7"/>
  <c r="AB153" i="7"/>
  <c r="AC153" i="7"/>
  <c r="AD153" i="7"/>
  <c r="AE153" i="7"/>
  <c r="AF153" i="7"/>
  <c r="AG153" i="7"/>
  <c r="AH153" i="7"/>
  <c r="W154" i="7"/>
  <c r="X154" i="7"/>
  <c r="Y154" i="7"/>
  <c r="Z154" i="7"/>
  <c r="AA154" i="7"/>
  <c r="AB154" i="7"/>
  <c r="AC154" i="7"/>
  <c r="AD154" i="7"/>
  <c r="AE154" i="7"/>
  <c r="AF154" i="7"/>
  <c r="AG154" i="7"/>
  <c r="AH154" i="7"/>
  <c r="W155" i="7"/>
  <c r="X155" i="7"/>
  <c r="Y155" i="7"/>
  <c r="Z155" i="7"/>
  <c r="AA155" i="7"/>
  <c r="AB155" i="7"/>
  <c r="AC155" i="7"/>
  <c r="AD155" i="7"/>
  <c r="AE155" i="7"/>
  <c r="AF155" i="7"/>
  <c r="AG155" i="7"/>
  <c r="AH155" i="7"/>
  <c r="W156" i="7"/>
  <c r="X156" i="7"/>
  <c r="Y156" i="7"/>
  <c r="Z156" i="7"/>
  <c r="AA156" i="7"/>
  <c r="AB156" i="7"/>
  <c r="AC156" i="7"/>
  <c r="AD156" i="7"/>
  <c r="AE156" i="7"/>
  <c r="AF156" i="7"/>
  <c r="AG156" i="7"/>
  <c r="AH156" i="7"/>
  <c r="W157" i="7"/>
  <c r="X157" i="7"/>
  <c r="Y157" i="7"/>
  <c r="Z157" i="7"/>
  <c r="AA157" i="7"/>
  <c r="AB157" i="7"/>
  <c r="AC157" i="7"/>
  <c r="AD157" i="7"/>
  <c r="AE157" i="7"/>
  <c r="AF157" i="7"/>
  <c r="AG157" i="7"/>
  <c r="AH157" i="7"/>
  <c r="W158" i="7"/>
  <c r="X158" i="7"/>
  <c r="Y158" i="7"/>
  <c r="Z158" i="7"/>
  <c r="AA158" i="7"/>
  <c r="AB158" i="7"/>
  <c r="AC158" i="7"/>
  <c r="AD158" i="7"/>
  <c r="AE158" i="7"/>
  <c r="AF158" i="7"/>
  <c r="AG158" i="7"/>
  <c r="AH158" i="7"/>
  <c r="W159" i="7"/>
  <c r="X159" i="7"/>
  <c r="Y159" i="7"/>
  <c r="Z159" i="7"/>
  <c r="AA159" i="7"/>
  <c r="AB159" i="7"/>
  <c r="AC159" i="7"/>
  <c r="AD159" i="7"/>
  <c r="AE159" i="7"/>
  <c r="AF159" i="7"/>
  <c r="AG159" i="7"/>
  <c r="AH159" i="7"/>
  <c r="W160" i="7"/>
  <c r="X160" i="7"/>
  <c r="Y160" i="7"/>
  <c r="Z160" i="7"/>
  <c r="AA160" i="7"/>
  <c r="AB160" i="7"/>
  <c r="AC160" i="7"/>
  <c r="AD160" i="7"/>
  <c r="AE160" i="7"/>
  <c r="AF160" i="7"/>
  <c r="AG160" i="7"/>
  <c r="AH160" i="7"/>
  <c r="V123" i="7"/>
  <c r="V124" i="7"/>
  <c r="V125" i="7"/>
  <c r="V126" i="7"/>
  <c r="V127" i="7"/>
  <c r="V128" i="7"/>
  <c r="V129" i="7"/>
  <c r="V130" i="7"/>
  <c r="V131" i="7"/>
  <c r="V132" i="7"/>
  <c r="V133" i="7"/>
  <c r="V134" i="7"/>
  <c r="V135" i="7"/>
  <c r="V136" i="7"/>
  <c r="V137" i="7"/>
  <c r="V138" i="7"/>
  <c r="V139" i="7"/>
  <c r="V140" i="7"/>
  <c r="V141" i="7"/>
  <c r="V145" i="7"/>
  <c r="V146" i="7"/>
  <c r="V147" i="7"/>
  <c r="V148" i="7"/>
  <c r="V149" i="7"/>
  <c r="V150" i="7"/>
  <c r="V151" i="7"/>
  <c r="V152" i="7"/>
  <c r="V153" i="7"/>
  <c r="V154" i="7"/>
  <c r="V155" i="7"/>
  <c r="V156" i="7"/>
  <c r="V157" i="7"/>
  <c r="V158" i="7"/>
  <c r="V159" i="7"/>
  <c r="V160" i="7"/>
  <c r="V122" i="7"/>
  <c r="U6" i="14"/>
  <c r="V6" i="14"/>
  <c r="W6" i="14"/>
  <c r="X6" i="14"/>
  <c r="Y6" i="14"/>
  <c r="Z6" i="14"/>
  <c r="AA6" i="14"/>
  <c r="AB6" i="14"/>
  <c r="AC6" i="14"/>
  <c r="AD6" i="14"/>
  <c r="AE6" i="14"/>
  <c r="AF6" i="14"/>
  <c r="AG6" i="14"/>
  <c r="AH6" i="14"/>
  <c r="U7" i="14"/>
  <c r="V7" i="14"/>
  <c r="W7" i="14"/>
  <c r="X7" i="14"/>
  <c r="Y7" i="14"/>
  <c r="Z7" i="14"/>
  <c r="AA7" i="14"/>
  <c r="AB7" i="14"/>
  <c r="AC7" i="14"/>
  <c r="AD7" i="14"/>
  <c r="AE7" i="14"/>
  <c r="AF7" i="14"/>
  <c r="AG7" i="14"/>
  <c r="AH7" i="14"/>
  <c r="U8" i="14"/>
  <c r="V8" i="14"/>
  <c r="W8" i="14"/>
  <c r="X8" i="14"/>
  <c r="Y8" i="14"/>
  <c r="Z8" i="14"/>
  <c r="AA8" i="14"/>
  <c r="AB8" i="14"/>
  <c r="AC8" i="14"/>
  <c r="AD8" i="14"/>
  <c r="AE8" i="14"/>
  <c r="AF8" i="14"/>
  <c r="AG8" i="14"/>
  <c r="AH8" i="14"/>
  <c r="U9" i="14"/>
  <c r="V9" i="14"/>
  <c r="W9" i="14"/>
  <c r="X9" i="14"/>
  <c r="Y9" i="14"/>
  <c r="Z9" i="14"/>
  <c r="AA9" i="14"/>
  <c r="AB9" i="14"/>
  <c r="AC9" i="14"/>
  <c r="AD9" i="14"/>
  <c r="AE9" i="14"/>
  <c r="AF9" i="14"/>
  <c r="AG9" i="14"/>
  <c r="AH9" i="14"/>
  <c r="U10" i="14"/>
  <c r="V10" i="14"/>
  <c r="W10" i="14"/>
  <c r="X10" i="14"/>
  <c r="Y10" i="14"/>
  <c r="Z10" i="14"/>
  <c r="AA10" i="14"/>
  <c r="AB10" i="14"/>
  <c r="AC10" i="14"/>
  <c r="AD10" i="14"/>
  <c r="AE10" i="14"/>
  <c r="AF10" i="14"/>
  <c r="AG10" i="14"/>
  <c r="AH10" i="14"/>
  <c r="U11" i="14"/>
  <c r="V11" i="14"/>
  <c r="W11" i="14"/>
  <c r="X11" i="14"/>
  <c r="Y11" i="14"/>
  <c r="Z11" i="14"/>
  <c r="AA11" i="14"/>
  <c r="AB11" i="14"/>
  <c r="AC11" i="14"/>
  <c r="AD11" i="14"/>
  <c r="AE11" i="14"/>
  <c r="AF11" i="14"/>
  <c r="AG11" i="14"/>
  <c r="AH11" i="14"/>
  <c r="U12" i="14"/>
  <c r="V12" i="14"/>
  <c r="W12" i="14"/>
  <c r="X12" i="14"/>
  <c r="Y12" i="14"/>
  <c r="Z12" i="14"/>
  <c r="AA12" i="14"/>
  <c r="AB12" i="14"/>
  <c r="AC12" i="14"/>
  <c r="AD12" i="14"/>
  <c r="AE12" i="14"/>
  <c r="AF12" i="14"/>
  <c r="AG12" i="14"/>
  <c r="AH12" i="14"/>
  <c r="U13" i="14"/>
  <c r="V13" i="14"/>
  <c r="W13" i="14"/>
  <c r="X13" i="14"/>
  <c r="Y13" i="14"/>
  <c r="Z13" i="14"/>
  <c r="AA13" i="14"/>
  <c r="AB13" i="14"/>
  <c r="AC13" i="14"/>
  <c r="AD13" i="14"/>
  <c r="AE13" i="14"/>
  <c r="AF13" i="14"/>
  <c r="AG13" i="14"/>
  <c r="AH13" i="14"/>
  <c r="U14" i="14"/>
  <c r="V14" i="14"/>
  <c r="W14" i="14"/>
  <c r="X14" i="14"/>
  <c r="Y14" i="14"/>
  <c r="Z14" i="14"/>
  <c r="AA14" i="14"/>
  <c r="AB14" i="14"/>
  <c r="AC14" i="14"/>
  <c r="AD14" i="14"/>
  <c r="AE14" i="14"/>
  <c r="AF14" i="14"/>
  <c r="AG14" i="14"/>
  <c r="AH14" i="14"/>
  <c r="U15" i="14"/>
  <c r="V15" i="14"/>
  <c r="W15" i="14"/>
  <c r="X15" i="14"/>
  <c r="Y15" i="14"/>
  <c r="Z15" i="14"/>
  <c r="AA15" i="14"/>
  <c r="AB15" i="14"/>
  <c r="AC15" i="14"/>
  <c r="AD15" i="14"/>
  <c r="AE15" i="14"/>
  <c r="AF15" i="14"/>
  <c r="AG15" i="14"/>
  <c r="AH15" i="14"/>
  <c r="U16" i="14"/>
  <c r="V16" i="14"/>
  <c r="W16" i="14"/>
  <c r="X16" i="14"/>
  <c r="Y16" i="14"/>
  <c r="Z16" i="14"/>
  <c r="AA16" i="14"/>
  <c r="AB16" i="14"/>
  <c r="AC16" i="14"/>
  <c r="AD16" i="14"/>
  <c r="AE16" i="14"/>
  <c r="AF16" i="14"/>
  <c r="AG16" i="14"/>
  <c r="AH16" i="14"/>
  <c r="U17" i="14"/>
  <c r="V17" i="14"/>
  <c r="W17" i="14"/>
  <c r="X17" i="14"/>
  <c r="Y17" i="14"/>
  <c r="Z17" i="14"/>
  <c r="AA17" i="14"/>
  <c r="AB17" i="14"/>
  <c r="AC17" i="14"/>
  <c r="AD17" i="14"/>
  <c r="AE17" i="14"/>
  <c r="AF17" i="14"/>
  <c r="AG17" i="14"/>
  <c r="AH17" i="14"/>
  <c r="U18" i="14"/>
  <c r="V18" i="14"/>
  <c r="W18" i="14"/>
  <c r="X18" i="14"/>
  <c r="Y18" i="14"/>
  <c r="Z18" i="14"/>
  <c r="AA18" i="14"/>
  <c r="AB18" i="14"/>
  <c r="AC18" i="14"/>
  <c r="AD18" i="14"/>
  <c r="AE18" i="14"/>
  <c r="AF18" i="14"/>
  <c r="AG18" i="14"/>
  <c r="AH18" i="14"/>
  <c r="U19" i="14"/>
  <c r="V19" i="14"/>
  <c r="W19" i="14"/>
  <c r="X19" i="14"/>
  <c r="Y19" i="14"/>
  <c r="Z19" i="14"/>
  <c r="AA19" i="14"/>
  <c r="AB19" i="14"/>
  <c r="AC19" i="14"/>
  <c r="AD19" i="14"/>
  <c r="AE19" i="14"/>
  <c r="AF19" i="14"/>
  <c r="AG19" i="14"/>
  <c r="AH19" i="14"/>
  <c r="U20" i="14"/>
  <c r="V20" i="14"/>
  <c r="W20" i="14"/>
  <c r="X20" i="14"/>
  <c r="Y20" i="14"/>
  <c r="Z20" i="14"/>
  <c r="AA20" i="14"/>
  <c r="AB20" i="14"/>
  <c r="AC20" i="14"/>
  <c r="AD20" i="14"/>
  <c r="AE20" i="14"/>
  <c r="AF20" i="14"/>
  <c r="AG20" i="14"/>
  <c r="AH20" i="14"/>
  <c r="U21" i="14"/>
  <c r="V21" i="14"/>
  <c r="W21" i="14"/>
  <c r="X21" i="14"/>
  <c r="Y21" i="14"/>
  <c r="Z21" i="14"/>
  <c r="AA21" i="14"/>
  <c r="AB21" i="14"/>
  <c r="AC21" i="14"/>
  <c r="AD21" i="14"/>
  <c r="AE21" i="14"/>
  <c r="AF21" i="14"/>
  <c r="AG21" i="14"/>
  <c r="AH21" i="14"/>
  <c r="U22" i="14"/>
  <c r="V22" i="14"/>
  <c r="W22" i="14"/>
  <c r="X22" i="14"/>
  <c r="Y22" i="14"/>
  <c r="Z22" i="14"/>
  <c r="AA22" i="14"/>
  <c r="AB22" i="14"/>
  <c r="AC22" i="14"/>
  <c r="AD22" i="14"/>
  <c r="AE22" i="14"/>
  <c r="AF22" i="14"/>
  <c r="AG22" i="14"/>
  <c r="AH22" i="14"/>
  <c r="U23" i="14"/>
  <c r="V23" i="14"/>
  <c r="W23" i="14"/>
  <c r="X23" i="14"/>
  <c r="Y23" i="14"/>
  <c r="Z23" i="14"/>
  <c r="AA23" i="14"/>
  <c r="AB23" i="14"/>
  <c r="AC23" i="14"/>
  <c r="AD23" i="14"/>
  <c r="AE23" i="14"/>
  <c r="AF23" i="14"/>
  <c r="AG23" i="14"/>
  <c r="AH23" i="14"/>
  <c r="U24" i="14"/>
  <c r="V24" i="14"/>
  <c r="W24" i="14"/>
  <c r="X24" i="14"/>
  <c r="Y24" i="14"/>
  <c r="Z24" i="14"/>
  <c r="AA24" i="14"/>
  <c r="AB24" i="14"/>
  <c r="AC24" i="14"/>
  <c r="AD24" i="14"/>
  <c r="AE24" i="14"/>
  <c r="AF24" i="14"/>
  <c r="AG24" i="14"/>
  <c r="AH24" i="14"/>
  <c r="U25" i="14"/>
  <c r="V25" i="14"/>
  <c r="W25" i="14"/>
  <c r="X25" i="14"/>
  <c r="Y25" i="14"/>
  <c r="Z25" i="14"/>
  <c r="AA25" i="14"/>
  <c r="AB25" i="14"/>
  <c r="AC25" i="14"/>
  <c r="AD25" i="14"/>
  <c r="AE25" i="14"/>
  <c r="AF25" i="14"/>
  <c r="AG25" i="14"/>
  <c r="AH25" i="14"/>
  <c r="U26" i="14"/>
  <c r="V26" i="14"/>
  <c r="W26" i="14"/>
  <c r="X26" i="14"/>
  <c r="Y26" i="14"/>
  <c r="Z26" i="14"/>
  <c r="AA26" i="14"/>
  <c r="AB26" i="14"/>
  <c r="AC26" i="14"/>
  <c r="AD26" i="14"/>
  <c r="AE26" i="14"/>
  <c r="AF26" i="14"/>
  <c r="AG26" i="14"/>
  <c r="AH26" i="14"/>
  <c r="AG27" i="14"/>
  <c r="AH27" i="14"/>
  <c r="AG28" i="14"/>
  <c r="AH28" i="14"/>
  <c r="AG29" i="14"/>
  <c r="AH29" i="14"/>
  <c r="U30" i="14"/>
  <c r="V30" i="14"/>
  <c r="W30" i="14"/>
  <c r="X30" i="14"/>
  <c r="Y30" i="14"/>
  <c r="Z30" i="14"/>
  <c r="AA30" i="14"/>
  <c r="AB30" i="14"/>
  <c r="AC30" i="14"/>
  <c r="AD30" i="14"/>
  <c r="AE30" i="14"/>
  <c r="AF30" i="14"/>
  <c r="AG30" i="14"/>
  <c r="AH30" i="14"/>
  <c r="U31" i="14"/>
  <c r="V31" i="14"/>
  <c r="W31" i="14"/>
  <c r="X31" i="14"/>
  <c r="Y31" i="14"/>
  <c r="Z31" i="14"/>
  <c r="AA31" i="14"/>
  <c r="AB31" i="14"/>
  <c r="AC31" i="14"/>
  <c r="AD31" i="14"/>
  <c r="AE31" i="14"/>
  <c r="AF31" i="14"/>
  <c r="AG31" i="14"/>
  <c r="AH31" i="14"/>
  <c r="U32" i="14"/>
  <c r="V32" i="14"/>
  <c r="W32" i="14"/>
  <c r="X32" i="14"/>
  <c r="Y32" i="14"/>
  <c r="Z32" i="14"/>
  <c r="AA32" i="14"/>
  <c r="AB32" i="14"/>
  <c r="AC32" i="14"/>
  <c r="AD32" i="14"/>
  <c r="AE32" i="14"/>
  <c r="AF32" i="14"/>
  <c r="AG32" i="14"/>
  <c r="AH32" i="14"/>
  <c r="U33" i="14"/>
  <c r="V33" i="14"/>
  <c r="W33" i="14"/>
  <c r="X33" i="14"/>
  <c r="Y33" i="14"/>
  <c r="Z33" i="14"/>
  <c r="AA33" i="14"/>
  <c r="AB33" i="14"/>
  <c r="AC33" i="14"/>
  <c r="AD33" i="14"/>
  <c r="AE33" i="14"/>
  <c r="AF33" i="14"/>
  <c r="AG33" i="14"/>
  <c r="AH33" i="14"/>
  <c r="U34" i="14"/>
  <c r="V34" i="14"/>
  <c r="W34" i="14"/>
  <c r="X34" i="14"/>
  <c r="Y34" i="14"/>
  <c r="Z34" i="14"/>
  <c r="AA34" i="14"/>
  <c r="AB34" i="14"/>
  <c r="AC34" i="14"/>
  <c r="AD34" i="14"/>
  <c r="AE34" i="14"/>
  <c r="AF34" i="14"/>
  <c r="AG34" i="14"/>
  <c r="AH34" i="14"/>
  <c r="U35" i="14"/>
  <c r="V35" i="14"/>
  <c r="W35" i="14"/>
  <c r="X35" i="14"/>
  <c r="Y35" i="14"/>
  <c r="Z35" i="14"/>
  <c r="AA35" i="14"/>
  <c r="AB35" i="14"/>
  <c r="AC35" i="14"/>
  <c r="AD35" i="14"/>
  <c r="AE35" i="14"/>
  <c r="AF35" i="14"/>
  <c r="AG35" i="14"/>
  <c r="AH35" i="14"/>
  <c r="U36" i="14"/>
  <c r="V36" i="14"/>
  <c r="W36" i="14"/>
  <c r="X36" i="14"/>
  <c r="Y36" i="14"/>
  <c r="Z36" i="14"/>
  <c r="AA36" i="14"/>
  <c r="AB36" i="14"/>
  <c r="AC36" i="14"/>
  <c r="AD36" i="14"/>
  <c r="AE36" i="14"/>
  <c r="AF36" i="14"/>
  <c r="AG36" i="14"/>
  <c r="AH36" i="14"/>
  <c r="U37" i="14"/>
  <c r="V37" i="14"/>
  <c r="W37" i="14"/>
  <c r="X37" i="14"/>
  <c r="Y37" i="14"/>
  <c r="Z37" i="14"/>
  <c r="AA37" i="14"/>
  <c r="AB37" i="14"/>
  <c r="AC37" i="14"/>
  <c r="AD37" i="14"/>
  <c r="AE37" i="14"/>
  <c r="AF37" i="14"/>
  <c r="AG37" i="14"/>
  <c r="AH37" i="14"/>
  <c r="U38" i="14"/>
  <c r="V38" i="14"/>
  <c r="W38" i="14"/>
  <c r="X38" i="14"/>
  <c r="Y38" i="14"/>
  <c r="Z38" i="14"/>
  <c r="AA38" i="14"/>
  <c r="AB38" i="14"/>
  <c r="AC38" i="14"/>
  <c r="AD38" i="14"/>
  <c r="AE38" i="14"/>
  <c r="AF38" i="14"/>
  <c r="AG38" i="14"/>
  <c r="AH38" i="14"/>
  <c r="U39" i="14"/>
  <c r="V39" i="14"/>
  <c r="W39" i="14"/>
  <c r="X39" i="14"/>
  <c r="Y39" i="14"/>
  <c r="Z39" i="14"/>
  <c r="AA39" i="14"/>
  <c r="AB39" i="14"/>
  <c r="AC39" i="14"/>
  <c r="AD39" i="14"/>
  <c r="AE39" i="14"/>
  <c r="AF39" i="14"/>
  <c r="AG39" i="14"/>
  <c r="AH39" i="14"/>
  <c r="U40" i="14"/>
  <c r="V40" i="14"/>
  <c r="W40" i="14"/>
  <c r="X40" i="14"/>
  <c r="Y40" i="14"/>
  <c r="Z40" i="14"/>
  <c r="AA40" i="14"/>
  <c r="AB40" i="14"/>
  <c r="AC40" i="14"/>
  <c r="AD40" i="14"/>
  <c r="AE40" i="14"/>
  <c r="AF40" i="14"/>
  <c r="AG40" i="14"/>
  <c r="AH40" i="14"/>
  <c r="U41" i="14"/>
  <c r="V41" i="14"/>
  <c r="W41" i="14"/>
  <c r="X41" i="14"/>
  <c r="Y41" i="14"/>
  <c r="Z41" i="14"/>
  <c r="AA41" i="14"/>
  <c r="AB41" i="14"/>
  <c r="AC41" i="14"/>
  <c r="AD41" i="14"/>
  <c r="AE41" i="14"/>
  <c r="AF41" i="14"/>
  <c r="AG41" i="14"/>
  <c r="AH41" i="14"/>
  <c r="U42" i="14"/>
  <c r="V42" i="14"/>
  <c r="W42" i="14"/>
  <c r="X42" i="14"/>
  <c r="Y42" i="14"/>
  <c r="Z42" i="14"/>
  <c r="AA42" i="14"/>
  <c r="AB42" i="14"/>
  <c r="AC42" i="14"/>
  <c r="AD42" i="14"/>
  <c r="AE42" i="14"/>
  <c r="AF42" i="14"/>
  <c r="AG42" i="14"/>
  <c r="AH42" i="14"/>
  <c r="U43" i="14"/>
  <c r="V43" i="14"/>
  <c r="W43" i="14"/>
  <c r="X43" i="14"/>
  <c r="Y43" i="14"/>
  <c r="Z43" i="14"/>
  <c r="AA43" i="14"/>
  <c r="AB43" i="14"/>
  <c r="AC43" i="14"/>
  <c r="AD43" i="14"/>
  <c r="AE43" i="14"/>
  <c r="AF43" i="14"/>
  <c r="AG43" i="14"/>
  <c r="AH43" i="14"/>
  <c r="U44" i="14"/>
  <c r="V44" i="14"/>
  <c r="W44" i="14"/>
  <c r="X44" i="14"/>
  <c r="Y44" i="14"/>
  <c r="Z44" i="14"/>
  <c r="AA44" i="14"/>
  <c r="AB44" i="14"/>
  <c r="AC44" i="14"/>
  <c r="AD44" i="14"/>
  <c r="AE44" i="14"/>
  <c r="AF44" i="14"/>
  <c r="AG44" i="14"/>
  <c r="AH44" i="14"/>
  <c r="U45" i="14"/>
  <c r="V45" i="14"/>
  <c r="W45" i="14"/>
  <c r="X45" i="14"/>
  <c r="Y45" i="14"/>
  <c r="Z45" i="14"/>
  <c r="AA45" i="14"/>
  <c r="AB45" i="14"/>
  <c r="AC45" i="14"/>
  <c r="AD45" i="14"/>
  <c r="AE45" i="14"/>
  <c r="AF45" i="14"/>
  <c r="AG45" i="14"/>
  <c r="AH45" i="14"/>
  <c r="P6" i="14"/>
  <c r="Q6" i="14"/>
  <c r="P7" i="14"/>
  <c r="Q7" i="14"/>
  <c r="P8" i="14"/>
  <c r="Q8" i="14"/>
  <c r="P9" i="14"/>
  <c r="Q9" i="14"/>
  <c r="P10" i="14"/>
  <c r="Q10" i="14"/>
  <c r="P11" i="14"/>
  <c r="Q11" i="14"/>
  <c r="P12" i="14"/>
  <c r="Q12" i="14"/>
  <c r="P13" i="14"/>
  <c r="Q13" i="14"/>
  <c r="P14" i="14"/>
  <c r="Q14" i="14"/>
  <c r="P15" i="14"/>
  <c r="Q15" i="14"/>
  <c r="P16" i="14"/>
  <c r="Q16" i="14"/>
  <c r="P17" i="14"/>
  <c r="Q17" i="14"/>
  <c r="P18" i="14"/>
  <c r="Q18" i="14"/>
  <c r="P19" i="14"/>
  <c r="Q19" i="14"/>
  <c r="P20" i="14"/>
  <c r="Q20" i="14"/>
  <c r="P21" i="14"/>
  <c r="Q21" i="14"/>
  <c r="P22" i="14"/>
  <c r="Q22" i="14"/>
  <c r="P23" i="14"/>
  <c r="Q23" i="14"/>
  <c r="P24" i="14"/>
  <c r="Q24" i="14"/>
  <c r="P25" i="14"/>
  <c r="Q25" i="14"/>
  <c r="P26" i="14"/>
  <c r="Q26" i="14"/>
  <c r="P27" i="14"/>
  <c r="Q27" i="14"/>
  <c r="P28" i="14"/>
  <c r="Q28" i="14"/>
  <c r="P29" i="14"/>
  <c r="Q29" i="14"/>
  <c r="P30" i="14"/>
  <c r="Q30" i="14"/>
  <c r="P31" i="14"/>
  <c r="Q31" i="14"/>
  <c r="P32" i="14"/>
  <c r="Q32" i="14"/>
  <c r="P33" i="14"/>
  <c r="Q33" i="14"/>
  <c r="P34" i="14"/>
  <c r="Q34" i="14"/>
  <c r="P35" i="14"/>
  <c r="Q35" i="14"/>
  <c r="P36" i="14"/>
  <c r="Q36" i="14"/>
  <c r="P37" i="14"/>
  <c r="Q37" i="14"/>
  <c r="P38" i="14"/>
  <c r="Q38" i="14"/>
  <c r="P39" i="14"/>
  <c r="Q39" i="14"/>
  <c r="P40" i="14"/>
  <c r="Q40" i="14"/>
  <c r="P41" i="14"/>
  <c r="Q41" i="14"/>
  <c r="P42" i="14"/>
  <c r="Q42" i="14"/>
  <c r="P43" i="14"/>
  <c r="Q43" i="14"/>
  <c r="P44" i="14"/>
  <c r="Q44" i="14"/>
  <c r="P45" i="14"/>
  <c r="Q45" i="14"/>
  <c r="D6" i="14"/>
  <c r="E6" i="14"/>
  <c r="F6" i="14"/>
  <c r="G6" i="14"/>
  <c r="H6" i="14"/>
  <c r="I6" i="14"/>
  <c r="J6" i="14"/>
  <c r="K6" i="14"/>
  <c r="L6" i="14"/>
  <c r="M6" i="14"/>
  <c r="N6" i="14"/>
  <c r="O6" i="14"/>
  <c r="D7" i="14"/>
  <c r="E7" i="14"/>
  <c r="F7" i="14"/>
  <c r="G7" i="14"/>
  <c r="H7" i="14"/>
  <c r="I7" i="14"/>
  <c r="J7" i="14"/>
  <c r="K7" i="14"/>
  <c r="L7" i="14"/>
  <c r="M7" i="14"/>
  <c r="N7" i="14"/>
  <c r="O7" i="14"/>
  <c r="D8" i="14"/>
  <c r="E8" i="14"/>
  <c r="F8" i="14"/>
  <c r="G8" i="14"/>
  <c r="H8" i="14"/>
  <c r="I8" i="14"/>
  <c r="J8" i="14"/>
  <c r="K8" i="14"/>
  <c r="L8" i="14"/>
  <c r="M8" i="14"/>
  <c r="N8" i="14"/>
  <c r="O8" i="14"/>
  <c r="D9" i="14"/>
  <c r="E9" i="14"/>
  <c r="F9" i="14"/>
  <c r="G9" i="14"/>
  <c r="H9" i="14"/>
  <c r="I9" i="14"/>
  <c r="J9" i="14"/>
  <c r="K9" i="14"/>
  <c r="L9" i="14"/>
  <c r="M9" i="14"/>
  <c r="N9" i="14"/>
  <c r="O9" i="14"/>
  <c r="D10" i="14"/>
  <c r="E10" i="14"/>
  <c r="F10" i="14"/>
  <c r="G10" i="14"/>
  <c r="H10" i="14"/>
  <c r="I10" i="14"/>
  <c r="J10" i="14"/>
  <c r="K10" i="14"/>
  <c r="L10" i="14"/>
  <c r="M10" i="14"/>
  <c r="N10" i="14"/>
  <c r="O10" i="14"/>
  <c r="D11" i="14"/>
  <c r="E11" i="14"/>
  <c r="F11" i="14"/>
  <c r="G11" i="14"/>
  <c r="H11" i="14"/>
  <c r="I11" i="14"/>
  <c r="J11" i="14"/>
  <c r="K11" i="14"/>
  <c r="L11" i="14"/>
  <c r="M11" i="14"/>
  <c r="N11" i="14"/>
  <c r="O11" i="14"/>
  <c r="D12" i="14"/>
  <c r="E12" i="14"/>
  <c r="F12" i="14"/>
  <c r="G12" i="14"/>
  <c r="H12" i="14"/>
  <c r="I12" i="14"/>
  <c r="J12" i="14"/>
  <c r="K12" i="14"/>
  <c r="L12" i="14"/>
  <c r="M12" i="14"/>
  <c r="N12" i="14"/>
  <c r="O12" i="14"/>
  <c r="D13" i="14"/>
  <c r="E13" i="14"/>
  <c r="F13" i="14"/>
  <c r="G13" i="14"/>
  <c r="H13" i="14"/>
  <c r="I13" i="14"/>
  <c r="J13" i="14"/>
  <c r="K13" i="14"/>
  <c r="L13" i="14"/>
  <c r="M13" i="14"/>
  <c r="N13" i="14"/>
  <c r="O13" i="14"/>
  <c r="D14" i="14"/>
  <c r="E14" i="14"/>
  <c r="F14" i="14"/>
  <c r="G14" i="14"/>
  <c r="H14" i="14"/>
  <c r="I14" i="14"/>
  <c r="J14" i="14"/>
  <c r="K14" i="14"/>
  <c r="L14" i="14"/>
  <c r="M14" i="14"/>
  <c r="N14" i="14"/>
  <c r="O14" i="14"/>
  <c r="D15" i="14"/>
  <c r="E15" i="14"/>
  <c r="F15" i="14"/>
  <c r="G15" i="14"/>
  <c r="H15" i="14"/>
  <c r="I15" i="14"/>
  <c r="J15" i="14"/>
  <c r="K15" i="14"/>
  <c r="L15" i="14"/>
  <c r="M15" i="14"/>
  <c r="N15" i="14"/>
  <c r="O15" i="14"/>
  <c r="D16" i="14"/>
  <c r="E16" i="14"/>
  <c r="F16" i="14"/>
  <c r="G16" i="14"/>
  <c r="H16" i="14"/>
  <c r="I16" i="14"/>
  <c r="J16" i="14"/>
  <c r="K16" i="14"/>
  <c r="L16" i="14"/>
  <c r="M16" i="14"/>
  <c r="N16" i="14"/>
  <c r="O16" i="14"/>
  <c r="D17" i="14"/>
  <c r="E17" i="14"/>
  <c r="F17" i="14"/>
  <c r="G17" i="14"/>
  <c r="H17" i="14"/>
  <c r="I17" i="14"/>
  <c r="J17" i="14"/>
  <c r="K17" i="14"/>
  <c r="L17" i="14"/>
  <c r="M17" i="14"/>
  <c r="N17" i="14"/>
  <c r="O17" i="14"/>
  <c r="D18" i="14"/>
  <c r="E18" i="14"/>
  <c r="F18" i="14"/>
  <c r="G18" i="14"/>
  <c r="H18" i="14"/>
  <c r="I18" i="14"/>
  <c r="J18" i="14"/>
  <c r="K18" i="14"/>
  <c r="L18" i="14"/>
  <c r="M18" i="14"/>
  <c r="N18" i="14"/>
  <c r="O18" i="14"/>
  <c r="D19" i="14"/>
  <c r="E19" i="14"/>
  <c r="F19" i="14"/>
  <c r="G19" i="14"/>
  <c r="H19" i="14"/>
  <c r="I19" i="14"/>
  <c r="J19" i="14"/>
  <c r="K19" i="14"/>
  <c r="L19" i="14"/>
  <c r="M19" i="14"/>
  <c r="N19" i="14"/>
  <c r="O19" i="14"/>
  <c r="D20" i="14"/>
  <c r="E20" i="14"/>
  <c r="F20" i="14"/>
  <c r="G20" i="14"/>
  <c r="H20" i="14"/>
  <c r="I20" i="14"/>
  <c r="J20" i="14"/>
  <c r="K20" i="14"/>
  <c r="L20" i="14"/>
  <c r="M20" i="14"/>
  <c r="N20" i="14"/>
  <c r="O20" i="14"/>
  <c r="D21" i="14"/>
  <c r="E21" i="14"/>
  <c r="F21" i="14"/>
  <c r="G21" i="14"/>
  <c r="H21" i="14"/>
  <c r="I21" i="14"/>
  <c r="J21" i="14"/>
  <c r="K21" i="14"/>
  <c r="L21" i="14"/>
  <c r="M21" i="14"/>
  <c r="N21" i="14"/>
  <c r="O21" i="14"/>
  <c r="D22" i="14"/>
  <c r="E22" i="14"/>
  <c r="F22" i="14"/>
  <c r="G22" i="14"/>
  <c r="H22" i="14"/>
  <c r="I22" i="14"/>
  <c r="J22" i="14"/>
  <c r="K22" i="14"/>
  <c r="L22" i="14"/>
  <c r="M22" i="14"/>
  <c r="N22" i="14"/>
  <c r="O22" i="14"/>
  <c r="D23" i="14"/>
  <c r="E23" i="14"/>
  <c r="F23" i="14"/>
  <c r="G23" i="14"/>
  <c r="H23" i="14"/>
  <c r="I23" i="14"/>
  <c r="J23" i="14"/>
  <c r="K23" i="14"/>
  <c r="L23" i="14"/>
  <c r="M23" i="14"/>
  <c r="N23" i="14"/>
  <c r="O23" i="14"/>
  <c r="D24" i="14"/>
  <c r="E24" i="14"/>
  <c r="F24" i="14"/>
  <c r="G24" i="14"/>
  <c r="H24" i="14"/>
  <c r="I24" i="14"/>
  <c r="J24" i="14"/>
  <c r="K24" i="14"/>
  <c r="L24" i="14"/>
  <c r="M24" i="14"/>
  <c r="N24" i="14"/>
  <c r="O24" i="14"/>
  <c r="D25" i="14"/>
  <c r="E25" i="14"/>
  <c r="F25" i="14"/>
  <c r="G25" i="14"/>
  <c r="H25" i="14"/>
  <c r="I25" i="14"/>
  <c r="J25" i="14"/>
  <c r="K25" i="14"/>
  <c r="L25" i="14"/>
  <c r="M25" i="14"/>
  <c r="N25" i="14"/>
  <c r="O25" i="14"/>
  <c r="D26" i="14"/>
  <c r="E26" i="14"/>
  <c r="F26" i="14"/>
  <c r="G26" i="14"/>
  <c r="H26" i="14"/>
  <c r="I26" i="14"/>
  <c r="J26" i="14"/>
  <c r="K26" i="14"/>
  <c r="L26" i="14"/>
  <c r="M26" i="14"/>
  <c r="N26" i="14"/>
  <c r="O26" i="14"/>
  <c r="D30" i="14"/>
  <c r="E30" i="14"/>
  <c r="F30" i="14"/>
  <c r="G30" i="14"/>
  <c r="H30" i="14"/>
  <c r="I30" i="14"/>
  <c r="J30" i="14"/>
  <c r="K30" i="14"/>
  <c r="L30" i="14"/>
  <c r="M30" i="14"/>
  <c r="N30" i="14"/>
  <c r="O30" i="14"/>
  <c r="D31" i="14"/>
  <c r="E31" i="14"/>
  <c r="F31" i="14"/>
  <c r="G31" i="14"/>
  <c r="H31" i="14"/>
  <c r="I31" i="14"/>
  <c r="J31" i="14"/>
  <c r="K31" i="14"/>
  <c r="L31" i="14"/>
  <c r="M31" i="14"/>
  <c r="N31" i="14"/>
  <c r="O31" i="14"/>
  <c r="D32" i="14"/>
  <c r="E32" i="14"/>
  <c r="F32" i="14"/>
  <c r="G32" i="14"/>
  <c r="H32" i="14"/>
  <c r="I32" i="14"/>
  <c r="J32" i="14"/>
  <c r="K32" i="14"/>
  <c r="L32" i="14"/>
  <c r="M32" i="14"/>
  <c r="N32" i="14"/>
  <c r="O32" i="14"/>
  <c r="D33" i="14"/>
  <c r="E33" i="14"/>
  <c r="F33" i="14"/>
  <c r="G33" i="14"/>
  <c r="H33" i="14"/>
  <c r="I33" i="14"/>
  <c r="J33" i="14"/>
  <c r="K33" i="14"/>
  <c r="L33" i="14"/>
  <c r="M33" i="14"/>
  <c r="N33" i="14"/>
  <c r="O33" i="14"/>
  <c r="D34" i="14"/>
  <c r="E34" i="14"/>
  <c r="F34" i="14"/>
  <c r="G34" i="14"/>
  <c r="H34" i="14"/>
  <c r="I34" i="14"/>
  <c r="J34" i="14"/>
  <c r="K34" i="14"/>
  <c r="L34" i="14"/>
  <c r="M34" i="14"/>
  <c r="N34" i="14"/>
  <c r="O34" i="14"/>
  <c r="D35" i="14"/>
  <c r="E35" i="14"/>
  <c r="F35" i="14"/>
  <c r="G35" i="14"/>
  <c r="H35" i="14"/>
  <c r="I35" i="14"/>
  <c r="J35" i="14"/>
  <c r="K35" i="14"/>
  <c r="L35" i="14"/>
  <c r="M35" i="14"/>
  <c r="N35" i="14"/>
  <c r="O35" i="14"/>
  <c r="D36" i="14"/>
  <c r="E36" i="14"/>
  <c r="F36" i="14"/>
  <c r="G36" i="14"/>
  <c r="H36" i="14"/>
  <c r="I36" i="14"/>
  <c r="J36" i="14"/>
  <c r="K36" i="14"/>
  <c r="L36" i="14"/>
  <c r="M36" i="14"/>
  <c r="N36" i="14"/>
  <c r="O36" i="14"/>
  <c r="D37" i="14"/>
  <c r="E37" i="14"/>
  <c r="F37" i="14"/>
  <c r="G37" i="14"/>
  <c r="H37" i="14"/>
  <c r="I37" i="14"/>
  <c r="J37" i="14"/>
  <c r="K37" i="14"/>
  <c r="L37" i="14"/>
  <c r="M37" i="14"/>
  <c r="N37" i="14"/>
  <c r="O37" i="14"/>
  <c r="D38" i="14"/>
  <c r="E38" i="14"/>
  <c r="F38" i="14"/>
  <c r="G38" i="14"/>
  <c r="H38" i="14"/>
  <c r="I38" i="14"/>
  <c r="J38" i="14"/>
  <c r="K38" i="14"/>
  <c r="L38" i="14"/>
  <c r="M38" i="14"/>
  <c r="N38" i="14"/>
  <c r="O38" i="14"/>
  <c r="D39" i="14"/>
  <c r="E39" i="14"/>
  <c r="F39" i="14"/>
  <c r="G39" i="14"/>
  <c r="H39" i="14"/>
  <c r="I39" i="14"/>
  <c r="J39" i="14"/>
  <c r="K39" i="14"/>
  <c r="L39" i="14"/>
  <c r="M39" i="14"/>
  <c r="N39" i="14"/>
  <c r="O39" i="14"/>
  <c r="D40" i="14"/>
  <c r="E40" i="14"/>
  <c r="F40" i="14"/>
  <c r="G40" i="14"/>
  <c r="H40" i="14"/>
  <c r="I40" i="14"/>
  <c r="J40" i="14"/>
  <c r="K40" i="14"/>
  <c r="L40" i="14"/>
  <c r="M40" i="14"/>
  <c r="N40" i="14"/>
  <c r="O40" i="14"/>
  <c r="D41" i="14"/>
  <c r="E41" i="14"/>
  <c r="F41" i="14"/>
  <c r="G41" i="14"/>
  <c r="H41" i="14"/>
  <c r="I41" i="14"/>
  <c r="J41" i="14"/>
  <c r="K41" i="14"/>
  <c r="L41" i="14"/>
  <c r="M41" i="14"/>
  <c r="N41" i="14"/>
  <c r="O41" i="14"/>
  <c r="D42" i="14"/>
  <c r="E42" i="14"/>
  <c r="F42" i="14"/>
  <c r="G42" i="14"/>
  <c r="H42" i="14"/>
  <c r="I42" i="14"/>
  <c r="J42" i="14"/>
  <c r="K42" i="14"/>
  <c r="L42" i="14"/>
  <c r="M42" i="14"/>
  <c r="N42" i="14"/>
  <c r="O42" i="14"/>
  <c r="D43" i="14"/>
  <c r="E43" i="14"/>
  <c r="F43" i="14"/>
  <c r="G43" i="14"/>
  <c r="H43" i="14"/>
  <c r="I43" i="14"/>
  <c r="J43" i="14"/>
  <c r="K43" i="14"/>
  <c r="L43" i="14"/>
  <c r="M43" i="14"/>
  <c r="N43" i="14"/>
  <c r="O43" i="14"/>
  <c r="D44" i="14"/>
  <c r="E44" i="14"/>
  <c r="F44" i="14"/>
  <c r="G44" i="14"/>
  <c r="H44" i="14"/>
  <c r="I44" i="14"/>
  <c r="J44" i="14"/>
  <c r="K44" i="14"/>
  <c r="L44" i="14"/>
  <c r="M44" i="14"/>
  <c r="N44" i="14"/>
  <c r="O44" i="14"/>
  <c r="D45" i="14"/>
  <c r="E45" i="14"/>
  <c r="F45" i="14"/>
  <c r="G45" i="14"/>
  <c r="H45" i="14"/>
  <c r="I45" i="14"/>
  <c r="J45" i="14"/>
  <c r="K45" i="14"/>
  <c r="L45" i="14"/>
  <c r="M45" i="14"/>
  <c r="N45" i="14"/>
  <c r="O45" i="14"/>
  <c r="C39" i="14"/>
  <c r="C40" i="14"/>
  <c r="C41" i="14"/>
  <c r="C42" i="14"/>
  <c r="C43" i="14"/>
  <c r="C44" i="14"/>
  <c r="C10" i="14"/>
  <c r="C11" i="14"/>
  <c r="C12" i="14"/>
  <c r="C13" i="14"/>
  <c r="C14" i="14"/>
  <c r="C15" i="14"/>
  <c r="C16" i="14"/>
  <c r="C17" i="14"/>
  <c r="C18" i="14"/>
  <c r="C19" i="14"/>
  <c r="C20" i="14"/>
  <c r="C21" i="14"/>
  <c r="C22" i="14"/>
  <c r="C23" i="14"/>
  <c r="C24" i="14"/>
  <c r="C25" i="14"/>
  <c r="C26" i="14"/>
  <c r="C27" i="14"/>
  <c r="C28" i="14"/>
  <c r="C29" i="14"/>
  <c r="C30" i="14"/>
  <c r="C31" i="14"/>
  <c r="C33" i="14"/>
  <c r="C34" i="14"/>
  <c r="C35" i="14"/>
  <c r="C36" i="14"/>
  <c r="C37" i="14"/>
  <c r="C38" i="14"/>
  <c r="C7" i="14"/>
  <c r="C8" i="14"/>
  <c r="C9" i="14"/>
  <c r="F1" i="6" l="1"/>
  <c r="C21" i="16" s="1"/>
  <c r="F5" i="6"/>
  <c r="B2" i="16" s="1"/>
  <c r="B7" i="20"/>
  <c r="B1" i="20"/>
  <c r="B2" i="17" s="1"/>
  <c r="B3" i="20"/>
  <c r="B2" i="20"/>
  <c r="B4" i="20"/>
  <c r="B5" i="20"/>
  <c r="F4" i="6"/>
  <c r="F3" i="6"/>
  <c r="C38" i="16" s="1"/>
  <c r="K5" i="9"/>
  <c r="Q18" i="11"/>
  <c r="C6" i="19" s="1"/>
  <c r="Q21" i="11"/>
  <c r="Q20" i="11"/>
  <c r="I6" i="19" s="1"/>
  <c r="K3" i="9"/>
  <c r="K2" i="9"/>
  <c r="K4" i="9"/>
  <c r="B2" i="15" s="1"/>
  <c r="F2" i="6"/>
  <c r="C4" i="16" s="1"/>
  <c r="N38" i="20" l="1"/>
  <c r="L6" i="19"/>
  <c r="B2" i="1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DF9B977-CDA2-4A44-99BB-3B416D02D868}" name="Spørring - Bare_fylke" description="Tilkobling til spørringen Bare_fylke i arbeidsboken." type="100" refreshedVersion="7" minRefreshableVersion="5">
    <extLst>
      <ext xmlns:x15="http://schemas.microsoft.com/office/spreadsheetml/2010/11/main" uri="{DE250136-89BD-433C-8126-D09CA5730AF9}">
        <x15:connection id="33e4bed7-4184-4ade-b581-1870d760bf20"/>
      </ext>
    </extLst>
  </connection>
  <connection id="2" xr16:uid="{CA5CAE62-3325-4725-9EF3-89797D0310ED}" name="Spørring - fylker" description="Tilkobling til spørringen fylker i arbeidsboken." type="100" refreshedVersion="7" minRefreshableVersion="5">
    <extLst>
      <ext xmlns:x15="http://schemas.microsoft.com/office/spreadsheetml/2010/11/main" uri="{DE250136-89BD-433C-8126-D09CA5730AF9}">
        <x15:connection id="097f99f7-ea3a-4e86-93e6-1fb2da716f5f"/>
      </ext>
    </extLst>
  </connection>
  <connection id="3" xr16:uid="{012CC13F-154E-47B7-BF40-DCBC1728F4A6}" keepAlive="1" name="Spørring - Sysselsatte_2_nivå_2008_2021_1" description="Tilkobling til spørringen Sysselsatte_2_nivå_2008_2021_1 i arbeidsboken." type="5" refreshedVersion="0" background="1">
    <dbPr connection="Provider=Microsoft.Mashup.OleDb.1;Data Source=$Workbook$;Location=Sysselsatte_2_nivå_2008_2021_1;Extended Properties=&quot;&quot;" command="SELECT * FROM [Sysselsatte_2_nivå_2008_2021_1]"/>
  </connection>
  <connection id="4" xr16:uid="{2ECF20E4-F00D-47CD-8AD7-822C158D82B6}" keepAlive="1" name="Spørring - Sysselsatte_2_nivå_2008_2021_2" description="Tilkobling til spørringen Sysselsatte_2_nivå_2008_2021_2 i arbeidsboken." type="5" refreshedVersion="0" background="1">
    <dbPr connection="Provider=Microsoft.Mashup.OleDb.1;Data Source=$Workbook$;Location=Sysselsatte_2_nivå_2008_2021_2;Extended Properties=&quot;&quot;" command="SELECT * FROM [Sysselsatte_2_nivå_2008_2021_2]"/>
  </connection>
  <connection id="5" xr16:uid="{509BA440-0A4B-4BB4-B274-57AEC47FB263}" name="Spørring - T_samla_primærnæring" description="Tilkobling til spørringen T_samla_primærnæring i arbeidsboken." type="100" refreshedVersion="7" minRefreshableVersion="5">
    <extLst>
      <ext xmlns:x15="http://schemas.microsoft.com/office/spreadsheetml/2010/11/main" uri="{DE250136-89BD-433C-8126-D09CA5730AF9}">
        <x15:connection id="3b0224fa-450a-4e73-815c-72228b5a7e98"/>
      </ext>
    </extLst>
  </connection>
  <connection id="6" xr16:uid="{D4D62A2D-40BE-4D54-B40C-8153CB3085CE}" name="Spørring - T_samla_sysselsatte" description="Tilkobling til spørringen T_samla_sysselsatte i arbeidsboken." type="100" refreshedVersion="7" minRefreshableVersion="5">
    <extLst>
      <ext xmlns:x15="http://schemas.microsoft.com/office/spreadsheetml/2010/11/main" uri="{DE250136-89BD-433C-8126-D09CA5730AF9}">
        <x15:connection id="d5f723e6-e504-41ad-8928-08a04ef81c22"/>
      </ext>
    </extLst>
  </connection>
  <connection id="7" xr16:uid="{481EB33F-3E79-404D-85B9-8ED36572FAA1}" name="Spørring - Tab_kommune" description="Tilkobling til spørringen Tab_kommune i arbeidsboken." type="100" refreshedVersion="7" minRefreshableVersion="5">
    <extLst>
      <ext xmlns:x15="http://schemas.microsoft.com/office/spreadsheetml/2010/11/main" uri="{DE250136-89BD-433C-8126-D09CA5730AF9}">
        <x15:connection id="865d78e7-2074-467f-9880-790da89aacc9"/>
      </ext>
    </extLst>
  </connection>
  <connection id="8" xr16:uid="{E4C9B362-1019-41AC-BADB-6ADB381D8CE1}" name="Spørring - Tab_næringer" description="Tilkobling til spørringen Tab_næringer i arbeidsboken." type="100" refreshedVersion="7" minRefreshableVersion="5">
    <extLst>
      <ext xmlns:x15="http://schemas.microsoft.com/office/spreadsheetml/2010/11/main" uri="{DE250136-89BD-433C-8126-D09CA5730AF9}">
        <x15:connection id="5d081f5a-45d4-4eeb-a412-806a2c242889"/>
      </ext>
    </extLst>
  </connection>
  <connection id="9" xr16:uid="{F094668B-3519-48E7-AF82-5CAF5D6894CC}" keepAlive="1" name="ThisWorkbookDataModel" description="Datamodel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0" xr16:uid="{3527CEFA-45D4-4624-BE94-76A1AB12FAF6}" name="WorksheetConnection_Sysselsetting_lbruk_2008_2021_v2.xlsx!Tab_kommune" type="102" refreshedVersion="7" minRefreshableVersion="5">
    <extLst>
      <ext xmlns:x15="http://schemas.microsoft.com/office/spreadsheetml/2010/11/main" uri="{DE250136-89BD-433C-8126-D09CA5730AF9}">
        <x15:connection id="Tab_kommune 1">
          <x15:rangePr sourceName="_xlcn.WorksheetConnection_Sysselsetting_lbruk_2008_2021_v2.xlsxTab_kommune1"/>
        </x15:connection>
      </ext>
    </extLst>
  </connection>
  <connection id="11" xr16:uid="{43AE665D-4B3E-4DFB-AFFD-3A07781715B2}" name="WorksheetConnection_Sysselsetting_lbruk_2008_2021_v4.xlsx!Bare_fylke" type="102" refreshedVersion="7" minRefreshableVersion="5">
    <extLst>
      <ext xmlns:x15="http://schemas.microsoft.com/office/spreadsheetml/2010/11/main" uri="{DE250136-89BD-433C-8126-D09CA5730AF9}">
        <x15:connection id="Bare_fylke 1">
          <x15:rangePr sourceName="_xlcn.WorksheetConnection_Sysselsetting_lbruk_2008_2021_v4.xlsxBare_fylke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9">
    <s v="ThisWorkbookDataModel"/>
    <s v="{[Tab_kommune].[fylke].&amp;[Trøndelag]}"/>
    <s v="{[T_samla_sysselsatte].[aar].&amp;[2021]}"/>
    <s v="{[T_samla_sysselsatte].[aar].&amp;[2020]}"/>
    <s v="{[T_samla_sysselsatte].[aar].&amp;[2019]}"/>
    <s v="{[T_samla_sysselsatte].[aar].&amp;[2018]}"/>
    <s v="{[T_samla_sysselsatte].[aar].&amp;[2017]}"/>
    <s v="{[T_samla_sysselsatte].[aar].&amp;[2016]}"/>
    <s v="{[T_samla_sysselsatte].[aar].&amp;[2015]}"/>
    <s v="{[T_samla_sysselsatte].[aar].&amp;[2014]}"/>
    <s v="{[T_samla_sysselsatte].[aar].&amp;[2013]}"/>
    <s v="{[T_samla_sysselsatte].[aar].&amp;[2012]}"/>
    <s v="{[T_samla_sysselsatte].[aar].&amp;[2011]}"/>
    <s v="{[Tab_kommune].[fylke].[All]}"/>
    <s v="{[T_samla_sysselsatte].[aar].&amp;[2010]}"/>
    <s v="{[T_samla_sysselsatte].[aar].&amp;[2008]}"/>
    <s v="{[T_samla_sysselsatte].[aar].&amp;[2009]}"/>
    <s v="{[Tab_næringer].[Hovedgrupper].[All]}"/>
    <s v="{[Tab_kommune].[kommune].[All]}"/>
  </metadataStrings>
  <mdxMetadata count="18">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 n="0" f="s">
      <ms ns="16" c="0"/>
    </mdx>
    <mdx n="0" f="s">
      <ms ns="17" c="0"/>
    </mdx>
    <mdx n="0" f="s">
      <ms ns="18" c="0"/>
    </mdx>
  </mdxMetadata>
  <valueMetadata count="1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valueMetadata>
</metadata>
</file>

<file path=xl/sharedStrings.xml><?xml version="1.0" encoding="utf-8"?>
<sst xmlns="http://schemas.openxmlformats.org/spreadsheetml/2006/main" count="8652" uniqueCount="1341">
  <si>
    <t>Kolonneetiketter</t>
  </si>
  <si>
    <t>2008</t>
  </si>
  <si>
    <t>2009</t>
  </si>
  <si>
    <t>2010</t>
  </si>
  <si>
    <t>2011</t>
  </si>
  <si>
    <t>2012</t>
  </si>
  <si>
    <t>2013</t>
  </si>
  <si>
    <t>2014</t>
  </si>
  <si>
    <t>2015</t>
  </si>
  <si>
    <t>2016</t>
  </si>
  <si>
    <t>2017</t>
  </si>
  <si>
    <t>2018</t>
  </si>
  <si>
    <t>2019</t>
  </si>
  <si>
    <t>2020</t>
  </si>
  <si>
    <t>2021</t>
  </si>
  <si>
    <t>Totalsum</t>
  </si>
  <si>
    <t>Radetiketter</t>
  </si>
  <si>
    <t>00 Uoppgitt</t>
  </si>
  <si>
    <t>01 Jordbruk og tilhørende tjenester, jakt</t>
  </si>
  <si>
    <t>02 Skogbruk og tilhørende tjenester</t>
  </si>
  <si>
    <t>03 Fiske, fangst og akvakultur</t>
  </si>
  <si>
    <t>05 Bryting av steinkull og brunkull</t>
  </si>
  <si>
    <t>06 Utvinning av råolje og naturgass</t>
  </si>
  <si>
    <t>07 Bryting av metallholdig malm</t>
  </si>
  <si>
    <t>08 Bryting og bergverksdrift ellers</t>
  </si>
  <si>
    <t>09 Tjenester til bergverk og utvinning</t>
  </si>
  <si>
    <t>10 Næringsmiddelindustri</t>
  </si>
  <si>
    <t>11 Drikkevareindustri</t>
  </si>
  <si>
    <t>12 Tobakksindustri</t>
  </si>
  <si>
    <t>13 Tekstilindustri</t>
  </si>
  <si>
    <t>14 Bekledningsindustri</t>
  </si>
  <si>
    <t>15 Lær- og lærvareindustri</t>
  </si>
  <si>
    <t>16 Trelast- og trevareindustri</t>
  </si>
  <si>
    <t>17 Papir- og papirvareindustri</t>
  </si>
  <si>
    <t>18 Trykking, grafisk industri</t>
  </si>
  <si>
    <t>19 Petroleums- og kullvareindustri</t>
  </si>
  <si>
    <t>20 Kjemisk industri</t>
  </si>
  <si>
    <t>21 Farmasøytisk industri</t>
  </si>
  <si>
    <t>22 Gummivare- og plastindustri</t>
  </si>
  <si>
    <t>23 Mineralproduktindustri</t>
  </si>
  <si>
    <t>24 Metallindustri</t>
  </si>
  <si>
    <t>25 Metallvareindustri</t>
  </si>
  <si>
    <t>26 Data- og elektronisk industri</t>
  </si>
  <si>
    <t>27 Elektroteknisk industri</t>
  </si>
  <si>
    <t>28 Maskinindustri</t>
  </si>
  <si>
    <t>29 Motorkjøretøyindustri</t>
  </si>
  <si>
    <t>30 Transportmiddelindustri ellers</t>
  </si>
  <si>
    <t>31 Møbelindustri</t>
  </si>
  <si>
    <t>32 Annen industri</t>
  </si>
  <si>
    <t>33 Maskinreparasjon og -installasjon</t>
  </si>
  <si>
    <t>35 Kraftforsyning</t>
  </si>
  <si>
    <t>36 Vannforsyning</t>
  </si>
  <si>
    <t>37 Håndtering av avløpsvann</t>
  </si>
  <si>
    <t>38 Avfallshåndtering</t>
  </si>
  <si>
    <t>39 Miljørydding og miljørensing</t>
  </si>
  <si>
    <t>41 Oppføring av bygninger</t>
  </si>
  <si>
    <t>42 Anleggsvirksomhet</t>
  </si>
  <si>
    <t>43 Spesialisert bygge- og anleggsvirksomhet</t>
  </si>
  <si>
    <t>45 Handel med og reparasjon av motorvogner</t>
  </si>
  <si>
    <t>46 Agentur- og engroshandel, unntatt med motorvogner</t>
  </si>
  <si>
    <t>47 Detaljhandel, unntatt med motorvogner</t>
  </si>
  <si>
    <t>49 Landtransport og rørtransport</t>
  </si>
  <si>
    <t>50 Sjøfart</t>
  </si>
  <si>
    <t>51 Lufttransport</t>
  </si>
  <si>
    <t>52 Transporttjenester og lagring</t>
  </si>
  <si>
    <t>53 Post og distribusjonsvirksomhet</t>
  </si>
  <si>
    <t>55 Overnattingsvirksomhet</t>
  </si>
  <si>
    <t>56 Serveringsvirksomhet</t>
  </si>
  <si>
    <t>58 Forlagsvirksomhet</t>
  </si>
  <si>
    <t>59 Film- og TV-produksjon, musikkutgivelse</t>
  </si>
  <si>
    <t>60 Radio- og fjernsynskringkasting</t>
  </si>
  <si>
    <t>61 Telekommunikasjon</t>
  </si>
  <si>
    <t>62 IT-tjenester</t>
  </si>
  <si>
    <t>63 Informasjonstjenester</t>
  </si>
  <si>
    <t>64 Finansieringsvirksomhet</t>
  </si>
  <si>
    <t>65 Forsikring og pensjonskasser</t>
  </si>
  <si>
    <t>66 Finans-, forsikringshjelpetjenester</t>
  </si>
  <si>
    <t>68 Omsetning og drift av fast eiendom</t>
  </si>
  <si>
    <t>69 Juridisk og regnskapsmessig tjenesteyting</t>
  </si>
  <si>
    <t>70 Hovedkontortjenester, administrativ rådgivning</t>
  </si>
  <si>
    <t>71 Arkitekter og tekniske konsulenter</t>
  </si>
  <si>
    <t>72 Forskning og utviklingsarbeid</t>
  </si>
  <si>
    <t>73 Reklamevirksomhet og markedsundersøkelser</t>
  </si>
  <si>
    <t>74 Annen faglig, vitenskapelig og teknisk virksomhet</t>
  </si>
  <si>
    <t>75 Veterinærtjenester</t>
  </si>
  <si>
    <t>77 Utleie- og leasingvirksomhet</t>
  </si>
  <si>
    <t>78 Arbeidskrafttjenester</t>
  </si>
  <si>
    <t>79 Reisebyråer og reisearrangører</t>
  </si>
  <si>
    <t>80 Vakttjeneste og etterforsking</t>
  </si>
  <si>
    <t>81 Tjenester tilknyttet eiendomsdrift</t>
  </si>
  <si>
    <t>82 Forretningsmessig tjenesteyting ellers</t>
  </si>
  <si>
    <t>84 Off.adm., forsvar, sosialforsikring</t>
  </si>
  <si>
    <t>85 Undervisning</t>
  </si>
  <si>
    <t>86 Helsetjenester</t>
  </si>
  <si>
    <t>87 Pleie og omsorg i institusjon</t>
  </si>
  <si>
    <t>88 Omsorg uten botilbud, barnehager mv.</t>
  </si>
  <si>
    <t>90 Kunstnerisk virksomhet og underholdning</t>
  </si>
  <si>
    <t>91 Bibliotek, muséer o.a. kulturvirksomhet</t>
  </si>
  <si>
    <t>92 Lotteri og totalisatorspill</t>
  </si>
  <si>
    <t>93 Sports- og fritidsaktiviteter</t>
  </si>
  <si>
    <t>94 Aktiviteter i medlemsorgansiasjoner</t>
  </si>
  <si>
    <t>95 Reparasjon av varer til personlig bruk</t>
  </si>
  <si>
    <t>96 Annen personlig tjenesteyting</t>
  </si>
  <si>
    <t>97 Lønnet arbeid i private husholdninger</t>
  </si>
  <si>
    <t>99 Internasjonale organer</t>
  </si>
  <si>
    <t>K-0301 Oslo</t>
  </si>
  <si>
    <t>K-1101 Eigersund</t>
  </si>
  <si>
    <t>K-1103 Stavanger</t>
  </si>
  <si>
    <t>K-1106 Haugesund</t>
  </si>
  <si>
    <t>K-1108 Sandnes</t>
  </si>
  <si>
    <t>K-1111 Sokndal</t>
  </si>
  <si>
    <t>K-1112 Lund</t>
  </si>
  <si>
    <t>K-1114 Bjerkreim</t>
  </si>
  <si>
    <t>K-1119 Hå</t>
  </si>
  <si>
    <t>K-1120 Klepp</t>
  </si>
  <si>
    <t>K-1121 Time</t>
  </si>
  <si>
    <t>K-1122 Gjesdal</t>
  </si>
  <si>
    <t>K-1124 Sola</t>
  </si>
  <si>
    <t>K-1127 Randaberg</t>
  </si>
  <si>
    <t>K-1130 Strand</t>
  </si>
  <si>
    <t>K-1133 Hjelmeland</t>
  </si>
  <si>
    <t>K-1134 Suldal</t>
  </si>
  <si>
    <t>K-1135 Sauda</t>
  </si>
  <si>
    <t>K-1144 Kvitsøy</t>
  </si>
  <si>
    <t>K-1145 Bokn</t>
  </si>
  <si>
    <t>K-1146 Tysvær</t>
  </si>
  <si>
    <t>K-1149 Karmøy</t>
  </si>
  <si>
    <t>K-1151 Utsira</t>
  </si>
  <si>
    <t>K-1160 Vindafjord</t>
  </si>
  <si>
    <t>K-1505 Kristiansund</t>
  </si>
  <si>
    <t>K-1506 Molde</t>
  </si>
  <si>
    <t>K-1507 Ålesund</t>
  </si>
  <si>
    <t>K-1511 Vanylven</t>
  </si>
  <si>
    <t>K-1514 Sande</t>
  </si>
  <si>
    <t>K-1515 Herøy (Møre og Romsdal)</t>
  </si>
  <si>
    <t>K-1516 Ulstein</t>
  </si>
  <si>
    <t>K-1517 Hareid</t>
  </si>
  <si>
    <t>K-1520 Ørsta</t>
  </si>
  <si>
    <t>K-1525 Stranda</t>
  </si>
  <si>
    <t>K-1528 Sykkylven</t>
  </si>
  <si>
    <t>K-1531 Sula</t>
  </si>
  <si>
    <t>K-1532 Giske</t>
  </si>
  <si>
    <t>K-1535 Vestnes</t>
  </si>
  <si>
    <t>K-1539 Rauma</t>
  </si>
  <si>
    <t>K-1547 Aukra</t>
  </si>
  <si>
    <t>K-1554 Averøy</t>
  </si>
  <si>
    <t>K-1557 Gjemnes</t>
  </si>
  <si>
    <t>K-1560 Tingvoll</t>
  </si>
  <si>
    <t>K-1563 Sunndal</t>
  </si>
  <si>
    <t>K-1566 Surnadal</t>
  </si>
  <si>
    <t>K-1573 Smøla</t>
  </si>
  <si>
    <t>K-1576 Aure</t>
  </si>
  <si>
    <t>K-1577 Volda</t>
  </si>
  <si>
    <t>K-1578 Fjord</t>
  </si>
  <si>
    <t>K-1579 Hustadvika</t>
  </si>
  <si>
    <t>K-1804 Bodø</t>
  </si>
  <si>
    <t>K-1806 Narvik</t>
  </si>
  <si>
    <t>K-1811 Bindal</t>
  </si>
  <si>
    <t>K-1812 Sømna</t>
  </si>
  <si>
    <t>K-1813 Brønnøy</t>
  </si>
  <si>
    <t>K-1815 Vega</t>
  </si>
  <si>
    <t>K-1816 Vevelstad</t>
  </si>
  <si>
    <t>K-1818 Herøy (Nordland)</t>
  </si>
  <si>
    <t>K-1820 Alstahaug</t>
  </si>
  <si>
    <t>K-1822 Leirfjord</t>
  </si>
  <si>
    <t>K-1824 Vefsn</t>
  </si>
  <si>
    <t>K-1825 Grane</t>
  </si>
  <si>
    <t>K-1826 Hattfjelldal</t>
  </si>
  <si>
    <t>K-1827 Dønna</t>
  </si>
  <si>
    <t>K-1828 Nesna</t>
  </si>
  <si>
    <t>K-1832 Hemnes</t>
  </si>
  <si>
    <t>K-1833 Rana</t>
  </si>
  <si>
    <t>K-1834 Lurøy</t>
  </si>
  <si>
    <t>K-1835 Træna</t>
  </si>
  <si>
    <t>K-1836 Rødøy</t>
  </si>
  <si>
    <t>K-1837 Meløy</t>
  </si>
  <si>
    <t>K-1838 Gildeskål</t>
  </si>
  <si>
    <t>K-1839 Beiarn</t>
  </si>
  <si>
    <t>K-1840 Saltdal</t>
  </si>
  <si>
    <t>K-1841 Fauske - Fuosko</t>
  </si>
  <si>
    <t>K-1845 Sørfold</t>
  </si>
  <si>
    <t>K-1848 Steigen</t>
  </si>
  <si>
    <t>K-1851 Lødingen</t>
  </si>
  <si>
    <t>K-1853 Evenes - Evenássi</t>
  </si>
  <si>
    <t>K-1856 Røst</t>
  </si>
  <si>
    <t>K-1857 Værøy</t>
  </si>
  <si>
    <t>K-1859 Flakstad</t>
  </si>
  <si>
    <t>K-1860 Vestvågøy</t>
  </si>
  <si>
    <t>K-1865 Vågan</t>
  </si>
  <si>
    <t>K-1866 Hadsel</t>
  </si>
  <si>
    <t>K-1867 Bø</t>
  </si>
  <si>
    <t>K-1868 Øksnes</t>
  </si>
  <si>
    <t>K-1870 Sortland - Suortá</t>
  </si>
  <si>
    <t>K-1871 Andøy</t>
  </si>
  <si>
    <t>K-1874 Moskenes</t>
  </si>
  <si>
    <t>K-1875 Hamarøy</t>
  </si>
  <si>
    <t>K-3001 Halden</t>
  </si>
  <si>
    <t>K-3002 Moss</t>
  </si>
  <si>
    <t>K-3003 Sarpsborg</t>
  </si>
  <si>
    <t>K-3004 Fredrikstad</t>
  </si>
  <si>
    <t>K-3005 Drammen</t>
  </si>
  <si>
    <t>K-3006 Kongsberg</t>
  </si>
  <si>
    <t>K-3007 Ringerike</t>
  </si>
  <si>
    <t>K-3011 Hvaler</t>
  </si>
  <si>
    <t>K-3012 Aremark</t>
  </si>
  <si>
    <t>K-3013 Marker</t>
  </si>
  <si>
    <t>K-3014 Indre Østfold</t>
  </si>
  <si>
    <t>K-3015 Skiptvet</t>
  </si>
  <si>
    <t>K-3016 Rakkestad</t>
  </si>
  <si>
    <t>K-3017 Råde</t>
  </si>
  <si>
    <t>K-3018 Våler (Viken)</t>
  </si>
  <si>
    <t>K-3019 Vestby</t>
  </si>
  <si>
    <t>K-3020 Nordre Follo</t>
  </si>
  <si>
    <t>K-3021 Ås</t>
  </si>
  <si>
    <t>K-3022 Frogn</t>
  </si>
  <si>
    <t>K-3023 Nesodden</t>
  </si>
  <si>
    <t>K-3024 Bærum</t>
  </si>
  <si>
    <t>K-3025 Asker</t>
  </si>
  <si>
    <t>K-3026 Aurskog-Høland</t>
  </si>
  <si>
    <t>K-3027 Rælingen</t>
  </si>
  <si>
    <t>K-3028 Enebakk</t>
  </si>
  <si>
    <t>K-3029 Lørenskog</t>
  </si>
  <si>
    <t>K-3030 Lillestrøm</t>
  </si>
  <si>
    <t>K-3031 Nittedal</t>
  </si>
  <si>
    <t>K-3032 Gjerdrum</t>
  </si>
  <si>
    <t>K-3033 Ullensaker</t>
  </si>
  <si>
    <t>K-3034 Nes</t>
  </si>
  <si>
    <t>K-3035 Eidsvoll</t>
  </si>
  <si>
    <t>K-3036 Nannestad</t>
  </si>
  <si>
    <t>K-3037 Hurdal</t>
  </si>
  <si>
    <t>K-3038 Hole</t>
  </si>
  <si>
    <t>K-3039 Flå</t>
  </si>
  <si>
    <t>K-3040 Nesbyen</t>
  </si>
  <si>
    <t>K-3041 Gol</t>
  </si>
  <si>
    <t>K-3042 Hemsedal</t>
  </si>
  <si>
    <t>K-3043 Ål</t>
  </si>
  <si>
    <t>K-3044 Hol</t>
  </si>
  <si>
    <t>K-3045 Sigdal</t>
  </si>
  <si>
    <t>K-3046 Krødsherad</t>
  </si>
  <si>
    <t>K-3047 Modum</t>
  </si>
  <si>
    <t>K-3048 Øvre Eiker</t>
  </si>
  <si>
    <t>K-3049 Lier</t>
  </si>
  <si>
    <t>K-3050 Flesberg</t>
  </si>
  <si>
    <t>K-3051 Rollag</t>
  </si>
  <si>
    <t>K-3052 Nore og Uvdal</t>
  </si>
  <si>
    <t>K-3053 Jevnaker</t>
  </si>
  <si>
    <t>K-3054 Lunner</t>
  </si>
  <si>
    <t>K-3401 Kongsvinger</t>
  </si>
  <si>
    <t>K-3403 Hamar</t>
  </si>
  <si>
    <t>K-3405 Lillehammer</t>
  </si>
  <si>
    <t>K-3407 Gjøvik</t>
  </si>
  <si>
    <t>K-3411 Ringsaker</t>
  </si>
  <si>
    <t>K-3412 Løten</t>
  </si>
  <si>
    <t>K-3413 Stange</t>
  </si>
  <si>
    <t>K-3414 Nord-Odal</t>
  </si>
  <si>
    <t>K-3415 Sør-Odal</t>
  </si>
  <si>
    <t>K-3416 Eidskog</t>
  </si>
  <si>
    <t>K-3417 Grue</t>
  </si>
  <si>
    <t>K-3418 Åsnes</t>
  </si>
  <si>
    <t>K-3419 Våler (Innlandet)</t>
  </si>
  <si>
    <t>K-3420 Elverum</t>
  </si>
  <si>
    <t>K-3421 Trysil</t>
  </si>
  <si>
    <t>K-3422 Åmot</t>
  </si>
  <si>
    <t>K-3423 Stor-Elvdal</t>
  </si>
  <si>
    <t>K-3424 Rendalen</t>
  </si>
  <si>
    <t>K-3425 Engerdal</t>
  </si>
  <si>
    <t>K-3426 Tolga</t>
  </si>
  <si>
    <t>K-3427 Tynset</t>
  </si>
  <si>
    <t>K-3428 Alvdal</t>
  </si>
  <si>
    <t>K-3429 Folldal</t>
  </si>
  <si>
    <t>K-3430 Os</t>
  </si>
  <si>
    <t>K-3431 Dovre</t>
  </si>
  <si>
    <t>K-3432 Lesja</t>
  </si>
  <si>
    <t>K-3433 Skjåk</t>
  </si>
  <si>
    <t>K-3434 Lom</t>
  </si>
  <si>
    <t>K-3435 Vågå</t>
  </si>
  <si>
    <t>K-3436 Nord-Fron</t>
  </si>
  <si>
    <t>K-3437 Sel</t>
  </si>
  <si>
    <t>K-3438 Sør-Fron</t>
  </si>
  <si>
    <t>K-3439 Ringebu</t>
  </si>
  <si>
    <t>K-3440 Øyer</t>
  </si>
  <si>
    <t>K-3441 Gausdal</t>
  </si>
  <si>
    <t>K-3442 Østre Toten</t>
  </si>
  <si>
    <t>K-3443 Vestre Toten</t>
  </si>
  <si>
    <t>K-3446 Gran</t>
  </si>
  <si>
    <t>K-3447 Søndre Land</t>
  </si>
  <si>
    <t>K-3448 Nordre Land</t>
  </si>
  <si>
    <t>K-3449 Sør-Aurdal</t>
  </si>
  <si>
    <t>K-3450 Etnedal</t>
  </si>
  <si>
    <t>K-3451 Nord-Aurdal</t>
  </si>
  <si>
    <t>K-3452 Vestre Slidre</t>
  </si>
  <si>
    <t>K-3453 Øystre Slidre</t>
  </si>
  <si>
    <t>K-3454 Vang</t>
  </si>
  <si>
    <t>K-3801 Horten</t>
  </si>
  <si>
    <t>K-3802 Holmestrand</t>
  </si>
  <si>
    <t>K-3803 Tønsberg</t>
  </si>
  <si>
    <t>K-3804 Sandefjord</t>
  </si>
  <si>
    <t>K-3805 Larvik</t>
  </si>
  <si>
    <t>K-3806 Porsgrunn</t>
  </si>
  <si>
    <t>K-3807 Skien</t>
  </si>
  <si>
    <t>K-3808 Notodden</t>
  </si>
  <si>
    <t>K-3811 Færder</t>
  </si>
  <si>
    <t>K-3812 Siljan</t>
  </si>
  <si>
    <t>K-3813 Bamble</t>
  </si>
  <si>
    <t>K-3814 Kragerø</t>
  </si>
  <si>
    <t>K-3815 Drangedal</t>
  </si>
  <si>
    <t>K-3816 Nome</t>
  </si>
  <si>
    <t>K-3817 Midt-Telemark</t>
  </si>
  <si>
    <t>K-3818 Tinn</t>
  </si>
  <si>
    <t>K-3819 Hjartdal</t>
  </si>
  <si>
    <t>K-3820 Seljord</t>
  </si>
  <si>
    <t>K-3821 Kviteseid</t>
  </si>
  <si>
    <t>K-3822 Nissedal</t>
  </si>
  <si>
    <t>K-3823 Fyresdal</t>
  </si>
  <si>
    <t>K-3824 Tokke</t>
  </si>
  <si>
    <t>K-3825 Vinje</t>
  </si>
  <si>
    <t>K-4201 Risør</t>
  </si>
  <si>
    <t>K-4202 Grimstad</t>
  </si>
  <si>
    <t>K-4203 Arendal</t>
  </si>
  <si>
    <t>K-4204 Kristiansand</t>
  </si>
  <si>
    <t>K-4205 Lindesnes</t>
  </si>
  <si>
    <t>K-4206 Farsund</t>
  </si>
  <si>
    <t>K-4207 Flekkefjord</t>
  </si>
  <si>
    <t>K-4211 Gjerstad</t>
  </si>
  <si>
    <t>K-4212 Vegårshei</t>
  </si>
  <si>
    <t>K-4213 Tvedestrand</t>
  </si>
  <si>
    <t>K-4214 Froland</t>
  </si>
  <si>
    <t>K-4215 Lillesand</t>
  </si>
  <si>
    <t>K-4216 Birkenes</t>
  </si>
  <si>
    <t>K-4217 Åmli</t>
  </si>
  <si>
    <t>K-4218 Iveland</t>
  </si>
  <si>
    <t>K-4219 Evje og Hornnes</t>
  </si>
  <si>
    <t>K-4220 Bygland</t>
  </si>
  <si>
    <t>K-4221 Valle</t>
  </si>
  <si>
    <t>K-4222 Bykle</t>
  </si>
  <si>
    <t>K-4223 Vennesla</t>
  </si>
  <si>
    <t>K-4224 Åseral</t>
  </si>
  <si>
    <t>K-4225 Lyngdal</t>
  </si>
  <si>
    <t>K-4226 Hægebostad</t>
  </si>
  <si>
    <t>K-4227 Kvinesdal</t>
  </si>
  <si>
    <t>K-4228 Sirdal</t>
  </si>
  <si>
    <t>K-4601 Bergen</t>
  </si>
  <si>
    <t>K-4602 Kinn</t>
  </si>
  <si>
    <t>K-4611 Etne</t>
  </si>
  <si>
    <t>K-4612 Sveio</t>
  </si>
  <si>
    <t>K-4613 Bømlo</t>
  </si>
  <si>
    <t>K-4614 Stord</t>
  </si>
  <si>
    <t>K-4615 Fitjar</t>
  </si>
  <si>
    <t>K-4616 Tysnes</t>
  </si>
  <si>
    <t>K-4617 Kvinnherad</t>
  </si>
  <si>
    <t>K-4618 Ullensvang</t>
  </si>
  <si>
    <t>K-4619 Eidfjord</t>
  </si>
  <si>
    <t>K-4620 Ulvik</t>
  </si>
  <si>
    <t>K-4621 Voss</t>
  </si>
  <si>
    <t>K-4622 Kvam</t>
  </si>
  <si>
    <t>K-4623 Samnanger</t>
  </si>
  <si>
    <t>K-4624 Bjørnafjorden</t>
  </si>
  <si>
    <t>K-4625 Austevoll</t>
  </si>
  <si>
    <t>K-4626 Øygarden</t>
  </si>
  <si>
    <t>K-4627 Askøy</t>
  </si>
  <si>
    <t>K-4628 Vaksdal</t>
  </si>
  <si>
    <t>K-4629 Modalen</t>
  </si>
  <si>
    <t>K-4630 Osterøy</t>
  </si>
  <si>
    <t>K-4631 Alver</t>
  </si>
  <si>
    <t>K-4632 Austrheim</t>
  </si>
  <si>
    <t>K-4633 Fedje</t>
  </si>
  <si>
    <t>K-4634 Masfjorden</t>
  </si>
  <si>
    <t>K-4635 Gulen</t>
  </si>
  <si>
    <t>K-4636 Solund</t>
  </si>
  <si>
    <t>K-4637 Hyllestad</t>
  </si>
  <si>
    <t>K-4638 Høyanger</t>
  </si>
  <si>
    <t>K-4639 Vik</t>
  </si>
  <si>
    <t>K-4640 Sogndal</t>
  </si>
  <si>
    <t>K-4641 Aurland</t>
  </si>
  <si>
    <t>K-4642 Lærdal</t>
  </si>
  <si>
    <t>K-4643 Årdal</t>
  </si>
  <si>
    <t>K-4644 Luster</t>
  </si>
  <si>
    <t>K-4645 Askvoll</t>
  </si>
  <si>
    <t>K-4646 Fjaler</t>
  </si>
  <si>
    <t>K-4647 Sunnfjord</t>
  </si>
  <si>
    <t>K-4648 Bremanger</t>
  </si>
  <si>
    <t>K-4649 Stad</t>
  </si>
  <si>
    <t>K-4650 Gloppen</t>
  </si>
  <si>
    <t>K-4651 Stryn</t>
  </si>
  <si>
    <t>K-5001 Trondheim</t>
  </si>
  <si>
    <t>K-5006 Steinkjer</t>
  </si>
  <si>
    <t>K-5007 Namsos</t>
  </si>
  <si>
    <t>K-5014 Frøya</t>
  </si>
  <si>
    <t>K-5020 Osen</t>
  </si>
  <si>
    <t>K-5021 Oppdal</t>
  </si>
  <si>
    <t>K-5022 Rennebu</t>
  </si>
  <si>
    <t>K-5025 Røros</t>
  </si>
  <si>
    <t>K-5026 Holtålen</t>
  </si>
  <si>
    <t>K-5027 Midtre Gauldal</t>
  </si>
  <si>
    <t>K-5028 Melhus</t>
  </si>
  <si>
    <t>K-5029 Skaun</t>
  </si>
  <si>
    <t>K-5031 Malvik</t>
  </si>
  <si>
    <t>K-5032 Selbu</t>
  </si>
  <si>
    <t>K-5033 Tydal</t>
  </si>
  <si>
    <t>K-5034 Meråker</t>
  </si>
  <si>
    <t>K-5035 Stjørdal</t>
  </si>
  <si>
    <t>K-5036 Frosta</t>
  </si>
  <si>
    <t>K-5037 Levanger</t>
  </si>
  <si>
    <t>K-5038 Verdal</t>
  </si>
  <si>
    <t>K-5041 Snåase - Snåsa</t>
  </si>
  <si>
    <t>K-5042 Lierne</t>
  </si>
  <si>
    <t>K-5043 Raarvihke - Røyrvik</t>
  </si>
  <si>
    <t>K-5044 Namsskogan</t>
  </si>
  <si>
    <t>K-5045 Grong</t>
  </si>
  <si>
    <t>K-5046 Høylandet</t>
  </si>
  <si>
    <t>K-5047 Overhalla</t>
  </si>
  <si>
    <t>K-5049 Flatanger</t>
  </si>
  <si>
    <t>K-5052 Leka</t>
  </si>
  <si>
    <t>K-5053 Inderøy</t>
  </si>
  <si>
    <t>K-5054 Indre Fosen</t>
  </si>
  <si>
    <t>K-5055 Heim</t>
  </si>
  <si>
    <t>K-5056 Hitra</t>
  </si>
  <si>
    <t>K-5057 Ørland</t>
  </si>
  <si>
    <t>K-5058 Åfjord</t>
  </si>
  <si>
    <t>K-5059 Orkland</t>
  </si>
  <si>
    <t>K-5060 Nærøysund</t>
  </si>
  <si>
    <t>K-5061 Rindal</t>
  </si>
  <si>
    <t>K-5401 Tromsø</t>
  </si>
  <si>
    <t>K-5402 Harstad</t>
  </si>
  <si>
    <t>K-5403 Alta</t>
  </si>
  <si>
    <t>K-5404 Vardø</t>
  </si>
  <si>
    <t>K-5405 Vadsø</t>
  </si>
  <si>
    <t>K-5406 Hammerfest</t>
  </si>
  <si>
    <t>K-5411 Kvæfjord</t>
  </si>
  <si>
    <t>K-5412 Tjeldsund</t>
  </si>
  <si>
    <t>K-5413 Ibestad</t>
  </si>
  <si>
    <t>K-5414 Gratangen</t>
  </si>
  <si>
    <t>K-5415 Loabák - Lavangen</t>
  </si>
  <si>
    <t>K-5416 Bardu</t>
  </si>
  <si>
    <t>K-5417 Salangen</t>
  </si>
  <si>
    <t>K-5418 Målselv</t>
  </si>
  <si>
    <t>K-5419 Sørreisa</t>
  </si>
  <si>
    <t>K-5420 Dyrøy</t>
  </si>
  <si>
    <t>K-5421 Senja</t>
  </si>
  <si>
    <t>K-5422 Balsfjord</t>
  </si>
  <si>
    <t>K-5423 Karlsøy</t>
  </si>
  <si>
    <t>K-5424 Lyngen</t>
  </si>
  <si>
    <t>K-5425 Storfjord - Omasvuotna - Omasvuono</t>
  </si>
  <si>
    <t>K-5426 Gáivuotna - Kåfjord - Kaivuono</t>
  </si>
  <si>
    <t>K-5427 Skjervøy</t>
  </si>
  <si>
    <t>K-5428 Nordreisa</t>
  </si>
  <si>
    <t>K-5429 Kvænangen</t>
  </si>
  <si>
    <t>K-5430 Guovdageaidnu - Kautokeino</t>
  </si>
  <si>
    <t>K-5432 Loppa</t>
  </si>
  <si>
    <t>K-5433 Hasvik</t>
  </si>
  <si>
    <t>K-5434 Måsøy</t>
  </si>
  <si>
    <t>K-5435 Nordkapp</t>
  </si>
  <si>
    <t>K-5436 Porsanger - Porsángu - Porsanki </t>
  </si>
  <si>
    <t>K-5437 Kárásjohka - Karasjok</t>
  </si>
  <si>
    <t>K-5438 Lebesby</t>
  </si>
  <si>
    <t>K-5439 Gamvik</t>
  </si>
  <si>
    <t>K-5440 Berlevåg</t>
  </si>
  <si>
    <t>K-5441 Deatnu - Tana</t>
  </si>
  <si>
    <t>K-5442 Unjárga - Nesseby</t>
  </si>
  <si>
    <t>K-5443 Båtsfjord</t>
  </si>
  <si>
    <t>K-5444 Sør-Varanger</t>
  </si>
  <si>
    <t>K_kommune</t>
  </si>
  <si>
    <t>Knr_kommune</t>
  </si>
  <si>
    <t>K-1515 Herøy (M&amp;R)</t>
  </si>
  <si>
    <t>K-1818 Herøy (Nor)</t>
  </si>
  <si>
    <t>K-1841 Fauske</t>
  </si>
  <si>
    <t>K-1853 Evenes</t>
  </si>
  <si>
    <t>K-1870 Sortland</t>
  </si>
  <si>
    <t>K-3018 Våler (Vik)</t>
  </si>
  <si>
    <t>K-3419 Våler (Innl)</t>
  </si>
  <si>
    <t>K-5041 Snåsa</t>
  </si>
  <si>
    <t>K-5043 Røyrvik</t>
  </si>
  <si>
    <t>K-5415 Lavangen</t>
  </si>
  <si>
    <t>K-5425 Storfjord</t>
  </si>
  <si>
    <t>K-5426 Kåfjord</t>
  </si>
  <si>
    <t>K-5430 Kautokeino</t>
  </si>
  <si>
    <t>K-5436 Porsanger</t>
  </si>
  <si>
    <t>K-5437 Karasjok</t>
  </si>
  <si>
    <t>K-5441 Tana</t>
  </si>
  <si>
    <t>K-5442 Nesseby</t>
  </si>
  <si>
    <t>kommune</t>
  </si>
  <si>
    <t>Oslo</t>
  </si>
  <si>
    <t>Eigersund</t>
  </si>
  <si>
    <t>Stavanger</t>
  </si>
  <si>
    <t>Haugesund</t>
  </si>
  <si>
    <t>Sandnes</t>
  </si>
  <si>
    <t>Sokndal</t>
  </si>
  <si>
    <t>Lund</t>
  </si>
  <si>
    <t>Bjerkreim</t>
  </si>
  <si>
    <t>Hå</t>
  </si>
  <si>
    <t>Klepp</t>
  </si>
  <si>
    <t>Time</t>
  </si>
  <si>
    <t>Gjesdal</t>
  </si>
  <si>
    <t>Sola</t>
  </si>
  <si>
    <t>Randaberg</t>
  </si>
  <si>
    <t>Strand</t>
  </si>
  <si>
    <t>Hjelmeland</t>
  </si>
  <si>
    <t>Suldal</t>
  </si>
  <si>
    <t>Sauda</t>
  </si>
  <si>
    <t>Kvitsøy</t>
  </si>
  <si>
    <t>Bokn</t>
  </si>
  <si>
    <t>Tysvær</t>
  </si>
  <si>
    <t>Karmøy</t>
  </si>
  <si>
    <t>Utsira</t>
  </si>
  <si>
    <t>Vindafjord</t>
  </si>
  <si>
    <t>Kristiansund</t>
  </si>
  <si>
    <t>Molde</t>
  </si>
  <si>
    <t>Ålesund</t>
  </si>
  <si>
    <t>Vanylven</t>
  </si>
  <si>
    <t>Sande</t>
  </si>
  <si>
    <t>Ulstein</t>
  </si>
  <si>
    <t>Hareid</t>
  </si>
  <si>
    <t>Ørsta</t>
  </si>
  <si>
    <t>Stranda</t>
  </si>
  <si>
    <t>Sykkylven</t>
  </si>
  <si>
    <t>Sula</t>
  </si>
  <si>
    <t>Giske</t>
  </si>
  <si>
    <t>Vestnes</t>
  </si>
  <si>
    <t>Rauma</t>
  </si>
  <si>
    <t>Aukra</t>
  </si>
  <si>
    <t>Averøy</t>
  </si>
  <si>
    <t>Gjemnes</t>
  </si>
  <si>
    <t>Tingvoll</t>
  </si>
  <si>
    <t>Sunndal</t>
  </si>
  <si>
    <t>Surnadal</t>
  </si>
  <si>
    <t>Smøla</t>
  </si>
  <si>
    <t>Aure</t>
  </si>
  <si>
    <t>Volda</t>
  </si>
  <si>
    <t>Fjord</t>
  </si>
  <si>
    <t>Hustadvika</t>
  </si>
  <si>
    <t>Bodø</t>
  </si>
  <si>
    <t>Narvik</t>
  </si>
  <si>
    <t>Bindal</t>
  </si>
  <si>
    <t>Sømna</t>
  </si>
  <si>
    <t>Brønnøy</t>
  </si>
  <si>
    <t>Vega</t>
  </si>
  <si>
    <t>Vevelstad</t>
  </si>
  <si>
    <t>Knr</t>
  </si>
  <si>
    <t>0301</t>
  </si>
  <si>
    <t>1101</t>
  </si>
  <si>
    <t>1103</t>
  </si>
  <si>
    <t>1106</t>
  </si>
  <si>
    <t>1108</t>
  </si>
  <si>
    <t>1111</t>
  </si>
  <si>
    <t>1112</t>
  </si>
  <si>
    <t>1114</t>
  </si>
  <si>
    <t>1119</t>
  </si>
  <si>
    <t>1120</t>
  </si>
  <si>
    <t>1121</t>
  </si>
  <si>
    <t>1122</t>
  </si>
  <si>
    <t>1124</t>
  </si>
  <si>
    <t>1127</t>
  </si>
  <si>
    <t>1130</t>
  </si>
  <si>
    <t>1133</t>
  </si>
  <si>
    <t>1134</t>
  </si>
  <si>
    <t>1135</t>
  </si>
  <si>
    <t>1144</t>
  </si>
  <si>
    <t>1145</t>
  </si>
  <si>
    <t>1146</t>
  </si>
  <si>
    <t>1149</t>
  </si>
  <si>
    <t>1151</t>
  </si>
  <si>
    <t>1160</t>
  </si>
  <si>
    <t>1505</t>
  </si>
  <si>
    <t>1506</t>
  </si>
  <si>
    <t>1507</t>
  </si>
  <si>
    <t>1511</t>
  </si>
  <si>
    <t>1514</t>
  </si>
  <si>
    <t>Herøy (M&amp;R)</t>
  </si>
  <si>
    <t>1515</t>
  </si>
  <si>
    <t>1516</t>
  </si>
  <si>
    <t>1517</t>
  </si>
  <si>
    <t>1520</t>
  </si>
  <si>
    <t>1525</t>
  </si>
  <si>
    <t>1528</t>
  </si>
  <si>
    <t>1531</t>
  </si>
  <si>
    <t>1532</t>
  </si>
  <si>
    <t>1535</t>
  </si>
  <si>
    <t>1539</t>
  </si>
  <si>
    <t>1547</t>
  </si>
  <si>
    <t>1554</t>
  </si>
  <si>
    <t>1557</t>
  </si>
  <si>
    <t>1560</t>
  </si>
  <si>
    <t>1563</t>
  </si>
  <si>
    <t>1566</t>
  </si>
  <si>
    <t>1573</t>
  </si>
  <si>
    <t>1576</t>
  </si>
  <si>
    <t>1577</t>
  </si>
  <si>
    <t>1578</t>
  </si>
  <si>
    <t>1579</t>
  </si>
  <si>
    <t>1804</t>
  </si>
  <si>
    <t>1806</t>
  </si>
  <si>
    <t>1811</t>
  </si>
  <si>
    <t>1812</t>
  </si>
  <si>
    <t>1813</t>
  </si>
  <si>
    <t>1815</t>
  </si>
  <si>
    <t>1816</t>
  </si>
  <si>
    <t>Herøy (Nor)</t>
  </si>
  <si>
    <t>1818</t>
  </si>
  <si>
    <t>Alstahaug</t>
  </si>
  <si>
    <t>1820</t>
  </si>
  <si>
    <t>Leirfjord</t>
  </si>
  <si>
    <t>1822</t>
  </si>
  <si>
    <t>Vefsn</t>
  </si>
  <si>
    <t>1824</t>
  </si>
  <si>
    <t>Grane</t>
  </si>
  <si>
    <t>1825</t>
  </si>
  <si>
    <t>Hattfjelldal</t>
  </si>
  <si>
    <t>1826</t>
  </si>
  <si>
    <t>Dønna</t>
  </si>
  <si>
    <t>1827</t>
  </si>
  <si>
    <t>Nesna</t>
  </si>
  <si>
    <t>1828</t>
  </si>
  <si>
    <t>Hemnes</t>
  </si>
  <si>
    <t>1832</t>
  </si>
  <si>
    <t>Rana</t>
  </si>
  <si>
    <t>1833</t>
  </si>
  <si>
    <t>Lurøy</t>
  </si>
  <si>
    <t>1834</t>
  </si>
  <si>
    <t>Træna</t>
  </si>
  <si>
    <t>1835</t>
  </si>
  <si>
    <t>Rødøy</t>
  </si>
  <si>
    <t>1836</t>
  </si>
  <si>
    <t>Meløy</t>
  </si>
  <si>
    <t>1837</t>
  </si>
  <si>
    <t>Gildeskål</t>
  </si>
  <si>
    <t>1838</t>
  </si>
  <si>
    <t>Beiarn</t>
  </si>
  <si>
    <t>1839</t>
  </si>
  <si>
    <t>Saltdal</t>
  </si>
  <si>
    <t>1840</t>
  </si>
  <si>
    <t>Fauske</t>
  </si>
  <si>
    <t>1841</t>
  </si>
  <si>
    <t>Sørfold</t>
  </si>
  <si>
    <t>1845</t>
  </si>
  <si>
    <t>Steigen</t>
  </si>
  <si>
    <t>1848</t>
  </si>
  <si>
    <t>Lødingen</t>
  </si>
  <si>
    <t>1851</t>
  </si>
  <si>
    <t>Evenes</t>
  </si>
  <si>
    <t>1853</t>
  </si>
  <si>
    <t>Røst</t>
  </si>
  <si>
    <t>1856</t>
  </si>
  <si>
    <t>Værøy</t>
  </si>
  <si>
    <t>1857</t>
  </si>
  <si>
    <t>Flakstad</t>
  </si>
  <si>
    <t>1859</t>
  </si>
  <si>
    <t>Vestvågøy</t>
  </si>
  <si>
    <t>1860</t>
  </si>
  <si>
    <t>Vågan</t>
  </si>
  <si>
    <t>1865</t>
  </si>
  <si>
    <t>Hadsel</t>
  </si>
  <si>
    <t>1866</t>
  </si>
  <si>
    <t>Bø</t>
  </si>
  <si>
    <t>1867</t>
  </si>
  <si>
    <t>Øksnes</t>
  </si>
  <si>
    <t>1868</t>
  </si>
  <si>
    <t>Sortland</t>
  </si>
  <si>
    <t>1870</t>
  </si>
  <si>
    <t>Andøy</t>
  </si>
  <si>
    <t>1871</t>
  </si>
  <si>
    <t>Moskenes</t>
  </si>
  <si>
    <t>1874</t>
  </si>
  <si>
    <t>Hamarøy</t>
  </si>
  <si>
    <t>1875</t>
  </si>
  <si>
    <t>Halden</t>
  </si>
  <si>
    <t>3001</t>
  </si>
  <si>
    <t>Moss</t>
  </si>
  <si>
    <t>3002</t>
  </si>
  <si>
    <t>Sarpsborg</t>
  </si>
  <si>
    <t>3003</t>
  </si>
  <si>
    <t>Fredrikstad</t>
  </si>
  <si>
    <t>3004</t>
  </si>
  <si>
    <t>Drammen</t>
  </si>
  <si>
    <t>3005</t>
  </si>
  <si>
    <t>Kongsberg</t>
  </si>
  <si>
    <t>3006</t>
  </si>
  <si>
    <t>Ringerike</t>
  </si>
  <si>
    <t>3007</t>
  </si>
  <si>
    <t>Hvaler</t>
  </si>
  <si>
    <t>3011</t>
  </si>
  <si>
    <t>Aremark</t>
  </si>
  <si>
    <t>3012</t>
  </si>
  <si>
    <t>Marker</t>
  </si>
  <si>
    <t>3013</t>
  </si>
  <si>
    <t>Indre Østfold</t>
  </si>
  <si>
    <t>3014</t>
  </si>
  <si>
    <t>Skiptvet</t>
  </si>
  <si>
    <t>3015</t>
  </si>
  <si>
    <t>Rakkestad</t>
  </si>
  <si>
    <t>3016</t>
  </si>
  <si>
    <t>Råde</t>
  </si>
  <si>
    <t>3017</t>
  </si>
  <si>
    <t>Våler (Vik)</t>
  </si>
  <si>
    <t>3018</t>
  </si>
  <si>
    <t>Vestby</t>
  </si>
  <si>
    <t>3019</t>
  </si>
  <si>
    <t>Nordre Follo</t>
  </si>
  <si>
    <t>3020</t>
  </si>
  <si>
    <t>Ås</t>
  </si>
  <si>
    <t>3021</t>
  </si>
  <si>
    <t>Frogn</t>
  </si>
  <si>
    <t>3022</t>
  </si>
  <si>
    <t>Nesodden</t>
  </si>
  <si>
    <t>3023</t>
  </si>
  <si>
    <t>Bærum</t>
  </si>
  <si>
    <t>3024</t>
  </si>
  <si>
    <t>Asker</t>
  </si>
  <si>
    <t>3025</t>
  </si>
  <si>
    <t>Aurskog-Høland</t>
  </si>
  <si>
    <t>3026</t>
  </si>
  <si>
    <t>Rælingen</t>
  </si>
  <si>
    <t>3027</t>
  </si>
  <si>
    <t>Enebakk</t>
  </si>
  <si>
    <t>3028</t>
  </si>
  <si>
    <t>Lørenskog</t>
  </si>
  <si>
    <t>3029</t>
  </si>
  <si>
    <t>Lillestrøm</t>
  </si>
  <si>
    <t>3030</t>
  </si>
  <si>
    <t>Nittedal</t>
  </si>
  <si>
    <t>3031</t>
  </si>
  <si>
    <t>Gjerdrum</t>
  </si>
  <si>
    <t>3032</t>
  </si>
  <si>
    <t>Ullensaker</t>
  </si>
  <si>
    <t>3033</t>
  </si>
  <si>
    <t>Nes</t>
  </si>
  <si>
    <t>3034</t>
  </si>
  <si>
    <t>Eidsvoll</t>
  </si>
  <si>
    <t>3035</t>
  </si>
  <si>
    <t>Nannestad</t>
  </si>
  <si>
    <t>3036</t>
  </si>
  <si>
    <t>Hurdal</t>
  </si>
  <si>
    <t>3037</t>
  </si>
  <si>
    <t>Hole</t>
  </si>
  <si>
    <t>3038</t>
  </si>
  <si>
    <t>Flå</t>
  </si>
  <si>
    <t>3039</t>
  </si>
  <si>
    <t>Nesbyen</t>
  </si>
  <si>
    <t>3040</t>
  </si>
  <si>
    <t>Gol</t>
  </si>
  <si>
    <t>3041</t>
  </si>
  <si>
    <t>Hemsedal</t>
  </si>
  <si>
    <t>3042</t>
  </si>
  <si>
    <t>Ål</t>
  </si>
  <si>
    <t>3043</t>
  </si>
  <si>
    <t>Hol</t>
  </si>
  <si>
    <t>3044</t>
  </si>
  <si>
    <t>Sigdal</t>
  </si>
  <si>
    <t>3045</t>
  </si>
  <si>
    <t>Krødsherad</t>
  </si>
  <si>
    <t>3046</t>
  </si>
  <si>
    <t>Modum</t>
  </si>
  <si>
    <t>3047</t>
  </si>
  <si>
    <t>Øvre Eiker</t>
  </si>
  <si>
    <t>3048</t>
  </si>
  <si>
    <t>Lier</t>
  </si>
  <si>
    <t>3049</t>
  </si>
  <si>
    <t>Flesberg</t>
  </si>
  <si>
    <t>3050</t>
  </si>
  <si>
    <t>Rollag</t>
  </si>
  <si>
    <t>3051</t>
  </si>
  <si>
    <t>Nore og Uvdal</t>
  </si>
  <si>
    <t>3052</t>
  </si>
  <si>
    <t>Jevnaker</t>
  </si>
  <si>
    <t>3053</t>
  </si>
  <si>
    <t>Lunner</t>
  </si>
  <si>
    <t>3054</t>
  </si>
  <si>
    <t>Kongsvinger</t>
  </si>
  <si>
    <t>3401</t>
  </si>
  <si>
    <t>Hamar</t>
  </si>
  <si>
    <t>3403</t>
  </si>
  <si>
    <t>Lillehammer</t>
  </si>
  <si>
    <t>3405</t>
  </si>
  <si>
    <t>Gjøvik</t>
  </si>
  <si>
    <t>3407</t>
  </si>
  <si>
    <t>Ringsaker</t>
  </si>
  <si>
    <t>3411</t>
  </si>
  <si>
    <t>Løten</t>
  </si>
  <si>
    <t>3412</t>
  </si>
  <si>
    <t>Stange</t>
  </si>
  <si>
    <t>3413</t>
  </si>
  <si>
    <t>Nord-Odal</t>
  </si>
  <si>
    <t>3414</t>
  </si>
  <si>
    <t>Sør-Odal</t>
  </si>
  <si>
    <t>3415</t>
  </si>
  <si>
    <t>Eidskog</t>
  </si>
  <si>
    <t>3416</t>
  </si>
  <si>
    <t>Grue</t>
  </si>
  <si>
    <t>3417</t>
  </si>
  <si>
    <t>Åsnes</t>
  </si>
  <si>
    <t>3418</t>
  </si>
  <si>
    <t>Våler (Innl)</t>
  </si>
  <si>
    <t>3419</t>
  </si>
  <si>
    <t>Elverum</t>
  </si>
  <si>
    <t>3420</t>
  </si>
  <si>
    <t>Trysil</t>
  </si>
  <si>
    <t>3421</t>
  </si>
  <si>
    <t>Åmot</t>
  </si>
  <si>
    <t>3422</t>
  </si>
  <si>
    <t>Stor-Elvdal</t>
  </si>
  <si>
    <t>3423</t>
  </si>
  <si>
    <t>Rendalen</t>
  </si>
  <si>
    <t>3424</t>
  </si>
  <si>
    <t>Engerdal</t>
  </si>
  <si>
    <t>3425</t>
  </si>
  <si>
    <t>Tolga</t>
  </si>
  <si>
    <t>3426</t>
  </si>
  <si>
    <t>Tynset</t>
  </si>
  <si>
    <t>3427</t>
  </si>
  <si>
    <t>Alvdal</t>
  </si>
  <si>
    <t>3428</t>
  </si>
  <si>
    <t>Folldal</t>
  </si>
  <si>
    <t>3429</t>
  </si>
  <si>
    <t>Os</t>
  </si>
  <si>
    <t>3430</t>
  </si>
  <si>
    <t>Dovre</t>
  </si>
  <si>
    <t>3431</t>
  </si>
  <si>
    <t>Lesja</t>
  </si>
  <si>
    <t>3432</t>
  </si>
  <si>
    <t>Skjåk</t>
  </si>
  <si>
    <t>3433</t>
  </si>
  <si>
    <t>Lom</t>
  </si>
  <si>
    <t>3434</t>
  </si>
  <si>
    <t>Vågå</t>
  </si>
  <si>
    <t>3435</t>
  </si>
  <si>
    <t>Nord-Fron</t>
  </si>
  <si>
    <t>3436</t>
  </si>
  <si>
    <t>Sel</t>
  </si>
  <si>
    <t>3437</t>
  </si>
  <si>
    <t>Sør-Fron</t>
  </si>
  <si>
    <t>3438</t>
  </si>
  <si>
    <t>Ringebu</t>
  </si>
  <si>
    <t>3439</t>
  </si>
  <si>
    <t>Øyer</t>
  </si>
  <si>
    <t>3440</t>
  </si>
  <si>
    <t>Gausdal</t>
  </si>
  <si>
    <t>3441</t>
  </si>
  <si>
    <t>Østre Toten</t>
  </si>
  <si>
    <t>3442</t>
  </si>
  <si>
    <t>Vestre Toten</t>
  </si>
  <si>
    <t>3443</t>
  </si>
  <si>
    <t>Gran</t>
  </si>
  <si>
    <t>3446</t>
  </si>
  <si>
    <t>Søndre Land</t>
  </si>
  <si>
    <t>3447</t>
  </si>
  <si>
    <t>Nordre Land</t>
  </si>
  <si>
    <t>3448</t>
  </si>
  <si>
    <t>Sør-Aurdal</t>
  </si>
  <si>
    <t>3449</t>
  </si>
  <si>
    <t>Etnedal</t>
  </si>
  <si>
    <t>3450</t>
  </si>
  <si>
    <t>Nord-Aurdal</t>
  </si>
  <si>
    <t>3451</t>
  </si>
  <si>
    <t>Vestre Slidre</t>
  </si>
  <si>
    <t>3452</t>
  </si>
  <si>
    <t>Øystre Slidre</t>
  </si>
  <si>
    <t>3453</t>
  </si>
  <si>
    <t>Vang</t>
  </si>
  <si>
    <t>3454</t>
  </si>
  <si>
    <t>Horten</t>
  </si>
  <si>
    <t>3801</t>
  </si>
  <si>
    <t>Holmestrand</t>
  </si>
  <si>
    <t>3802</t>
  </si>
  <si>
    <t>Tønsberg</t>
  </si>
  <si>
    <t>3803</t>
  </si>
  <si>
    <t>Sandefjord</t>
  </si>
  <si>
    <t>3804</t>
  </si>
  <si>
    <t>Larvik</t>
  </si>
  <si>
    <t>3805</t>
  </si>
  <si>
    <t>Porsgrunn</t>
  </si>
  <si>
    <t>3806</t>
  </si>
  <si>
    <t>Skien</t>
  </si>
  <si>
    <t>3807</t>
  </si>
  <si>
    <t>Notodden</t>
  </si>
  <si>
    <t>3808</t>
  </si>
  <si>
    <t>Færder</t>
  </si>
  <si>
    <t>3811</t>
  </si>
  <si>
    <t>Siljan</t>
  </si>
  <si>
    <t>3812</t>
  </si>
  <si>
    <t>Bamble</t>
  </si>
  <si>
    <t>3813</t>
  </si>
  <si>
    <t>Kragerø</t>
  </si>
  <si>
    <t>3814</t>
  </si>
  <si>
    <t>Drangedal</t>
  </si>
  <si>
    <t>3815</t>
  </si>
  <si>
    <t>Nome</t>
  </si>
  <si>
    <t>3816</t>
  </si>
  <si>
    <t>Midt-Telemark</t>
  </si>
  <si>
    <t>3817</t>
  </si>
  <si>
    <t>Tinn</t>
  </si>
  <si>
    <t>3818</t>
  </si>
  <si>
    <t>Hjartdal</t>
  </si>
  <si>
    <t>3819</t>
  </si>
  <si>
    <t>Seljord</t>
  </si>
  <si>
    <t>3820</t>
  </si>
  <si>
    <t>Kviteseid</t>
  </si>
  <si>
    <t>3821</t>
  </si>
  <si>
    <t>Nissedal</t>
  </si>
  <si>
    <t>3822</t>
  </si>
  <si>
    <t>Fyresdal</t>
  </si>
  <si>
    <t>3823</t>
  </si>
  <si>
    <t>Tokke</t>
  </si>
  <si>
    <t>3824</t>
  </si>
  <si>
    <t>Vinje</t>
  </si>
  <si>
    <t>3825</t>
  </si>
  <si>
    <t>Risør</t>
  </si>
  <si>
    <t>4201</t>
  </si>
  <si>
    <t>Grimstad</t>
  </si>
  <si>
    <t>4202</t>
  </si>
  <si>
    <t>Arendal</t>
  </si>
  <si>
    <t>4203</t>
  </si>
  <si>
    <t>Kristiansand</t>
  </si>
  <si>
    <t>4204</t>
  </si>
  <si>
    <t>Lindesnes</t>
  </si>
  <si>
    <t>4205</t>
  </si>
  <si>
    <t>Farsund</t>
  </si>
  <si>
    <t>4206</t>
  </si>
  <si>
    <t>Flekkefjord</t>
  </si>
  <si>
    <t>4207</t>
  </si>
  <si>
    <t>Gjerstad</t>
  </si>
  <si>
    <t>4211</t>
  </si>
  <si>
    <t>Vegårshei</t>
  </si>
  <si>
    <t>4212</t>
  </si>
  <si>
    <t>Tvedestrand</t>
  </si>
  <si>
    <t>4213</t>
  </si>
  <si>
    <t>Froland</t>
  </si>
  <si>
    <t>4214</t>
  </si>
  <si>
    <t>Lillesand</t>
  </si>
  <si>
    <t>4215</t>
  </si>
  <si>
    <t>Birkenes</t>
  </si>
  <si>
    <t>4216</t>
  </si>
  <si>
    <t>Åmli</t>
  </si>
  <si>
    <t>4217</t>
  </si>
  <si>
    <t>Iveland</t>
  </si>
  <si>
    <t>4218</t>
  </si>
  <si>
    <t>Evje og Hornnes</t>
  </si>
  <si>
    <t>4219</t>
  </si>
  <si>
    <t>Bygland</t>
  </si>
  <si>
    <t>4220</t>
  </si>
  <si>
    <t>Valle</t>
  </si>
  <si>
    <t>4221</t>
  </si>
  <si>
    <t>Bykle</t>
  </si>
  <si>
    <t>4222</t>
  </si>
  <si>
    <t>Vennesla</t>
  </si>
  <si>
    <t>4223</t>
  </si>
  <si>
    <t>Åseral</t>
  </si>
  <si>
    <t>4224</t>
  </si>
  <si>
    <t>Lyngdal</t>
  </si>
  <si>
    <t>4225</t>
  </si>
  <si>
    <t>Hægebostad</t>
  </si>
  <si>
    <t>4226</t>
  </si>
  <si>
    <t>Kvinesdal</t>
  </si>
  <si>
    <t>4227</t>
  </si>
  <si>
    <t>Sirdal</t>
  </si>
  <si>
    <t>4228</t>
  </si>
  <si>
    <t>Bergen</t>
  </si>
  <si>
    <t>4601</t>
  </si>
  <si>
    <t>Kinn</t>
  </si>
  <si>
    <t>4602</t>
  </si>
  <si>
    <t>Etne</t>
  </si>
  <si>
    <t>4611</t>
  </si>
  <si>
    <t>Sveio</t>
  </si>
  <si>
    <t>4612</t>
  </si>
  <si>
    <t>Bømlo</t>
  </si>
  <si>
    <t>4613</t>
  </si>
  <si>
    <t>Stord</t>
  </si>
  <si>
    <t>4614</t>
  </si>
  <si>
    <t>Fitjar</t>
  </si>
  <si>
    <t>4615</t>
  </si>
  <si>
    <t>Tysnes</t>
  </si>
  <si>
    <t>4616</t>
  </si>
  <si>
    <t>Kvinnherad</t>
  </si>
  <si>
    <t>4617</t>
  </si>
  <si>
    <t>Ullensvang</t>
  </si>
  <si>
    <t>4618</t>
  </si>
  <si>
    <t>Eidfjord</t>
  </si>
  <si>
    <t>4619</t>
  </si>
  <si>
    <t>Ulvik</t>
  </si>
  <si>
    <t>4620</t>
  </si>
  <si>
    <t>Voss</t>
  </si>
  <si>
    <t>4621</t>
  </si>
  <si>
    <t>Kvam</t>
  </si>
  <si>
    <t>4622</t>
  </si>
  <si>
    <t>Samnanger</t>
  </si>
  <si>
    <t>4623</t>
  </si>
  <si>
    <t>Bjørnafjorden</t>
  </si>
  <si>
    <t>4624</t>
  </si>
  <si>
    <t>Austevoll</t>
  </si>
  <si>
    <t>4625</t>
  </si>
  <si>
    <t>Øygarden</t>
  </si>
  <si>
    <t>4626</t>
  </si>
  <si>
    <t>Askøy</t>
  </si>
  <si>
    <t>4627</t>
  </si>
  <si>
    <t>Vaksdal</t>
  </si>
  <si>
    <t>4628</t>
  </si>
  <si>
    <t>Modalen</t>
  </si>
  <si>
    <t>4629</t>
  </si>
  <si>
    <t>Osterøy</t>
  </si>
  <si>
    <t>4630</t>
  </si>
  <si>
    <t>Alver</t>
  </si>
  <si>
    <t>4631</t>
  </si>
  <si>
    <t>Austrheim</t>
  </si>
  <si>
    <t>4632</t>
  </si>
  <si>
    <t>Fedje</t>
  </si>
  <si>
    <t>4633</t>
  </si>
  <si>
    <t>Masfjorden</t>
  </si>
  <si>
    <t>4634</t>
  </si>
  <si>
    <t>Gulen</t>
  </si>
  <si>
    <t>4635</t>
  </si>
  <si>
    <t>Solund</t>
  </si>
  <si>
    <t>4636</t>
  </si>
  <si>
    <t>Hyllestad</t>
  </si>
  <si>
    <t>4637</t>
  </si>
  <si>
    <t>Høyanger</t>
  </si>
  <si>
    <t>4638</t>
  </si>
  <si>
    <t>Vik</t>
  </si>
  <si>
    <t>4639</t>
  </si>
  <si>
    <t>Sogndal</t>
  </si>
  <si>
    <t>4640</t>
  </si>
  <si>
    <t>Aurland</t>
  </si>
  <si>
    <t>4641</t>
  </si>
  <si>
    <t>Lærdal</t>
  </si>
  <si>
    <t>4642</t>
  </si>
  <si>
    <t>Årdal</t>
  </si>
  <si>
    <t>4643</t>
  </si>
  <si>
    <t>Luster</t>
  </si>
  <si>
    <t>4644</t>
  </si>
  <si>
    <t>Askvoll</t>
  </si>
  <si>
    <t>4645</t>
  </si>
  <si>
    <t>Fjaler</t>
  </si>
  <si>
    <t>4646</t>
  </si>
  <si>
    <t>Sunnfjord</t>
  </si>
  <si>
    <t>4647</t>
  </si>
  <si>
    <t>Bremanger</t>
  </si>
  <si>
    <t>4648</t>
  </si>
  <si>
    <t>Stad</t>
  </si>
  <si>
    <t>4649</t>
  </si>
  <si>
    <t>Gloppen</t>
  </si>
  <si>
    <t>4650</t>
  </si>
  <si>
    <t>Stryn</t>
  </si>
  <si>
    <t>4651</t>
  </si>
  <si>
    <t>Trondheim</t>
  </si>
  <si>
    <t>5001</t>
  </si>
  <si>
    <t>Steinkjer</t>
  </si>
  <si>
    <t>5006</t>
  </si>
  <si>
    <t>Namsos</t>
  </si>
  <si>
    <t>5007</t>
  </si>
  <si>
    <t>Frøya</t>
  </si>
  <si>
    <t>5014</t>
  </si>
  <si>
    <t>Osen</t>
  </si>
  <si>
    <t>5020</t>
  </si>
  <si>
    <t>Oppdal</t>
  </si>
  <si>
    <t>5021</t>
  </si>
  <si>
    <t>Rennebu</t>
  </si>
  <si>
    <t>5022</t>
  </si>
  <si>
    <t>Røros</t>
  </si>
  <si>
    <t>5025</t>
  </si>
  <si>
    <t>Holtålen</t>
  </si>
  <si>
    <t>5026</t>
  </si>
  <si>
    <t>Midtre Gauldal</t>
  </si>
  <si>
    <t>5027</t>
  </si>
  <si>
    <t>Melhus</t>
  </si>
  <si>
    <t>5028</t>
  </si>
  <si>
    <t>Skaun</t>
  </si>
  <si>
    <t>5029</t>
  </si>
  <si>
    <t>Malvik</t>
  </si>
  <si>
    <t>5031</t>
  </si>
  <si>
    <t>Selbu</t>
  </si>
  <si>
    <t>5032</t>
  </si>
  <si>
    <t>Tydal</t>
  </si>
  <si>
    <t>5033</t>
  </si>
  <si>
    <t>Meråker</t>
  </si>
  <si>
    <t>5034</t>
  </si>
  <si>
    <t>Stjørdal</t>
  </si>
  <si>
    <t>5035</t>
  </si>
  <si>
    <t>Frosta</t>
  </si>
  <si>
    <t>5036</t>
  </si>
  <si>
    <t>Levanger</t>
  </si>
  <si>
    <t>5037</t>
  </si>
  <si>
    <t>Verdal</t>
  </si>
  <si>
    <t>5038</t>
  </si>
  <si>
    <t>Snåsa</t>
  </si>
  <si>
    <t>5041</t>
  </si>
  <si>
    <t>Lierne</t>
  </si>
  <si>
    <t>5042</t>
  </si>
  <si>
    <t>Røyrvik</t>
  </si>
  <si>
    <t>5043</t>
  </si>
  <si>
    <t>Namsskogan</t>
  </si>
  <si>
    <t>5044</t>
  </si>
  <si>
    <t>Grong</t>
  </si>
  <si>
    <t>5045</t>
  </si>
  <si>
    <t>Høylandet</t>
  </si>
  <si>
    <t>5046</t>
  </si>
  <si>
    <t>Overhalla</t>
  </si>
  <si>
    <t>5047</t>
  </si>
  <si>
    <t>Flatanger</t>
  </si>
  <si>
    <t>5049</t>
  </si>
  <si>
    <t>Leka</t>
  </si>
  <si>
    <t>5052</t>
  </si>
  <si>
    <t>Inderøy</t>
  </si>
  <si>
    <t>5053</t>
  </si>
  <si>
    <t>Indre Fosen</t>
  </si>
  <si>
    <t>5054</t>
  </si>
  <si>
    <t>Heim</t>
  </si>
  <si>
    <t>5055</t>
  </si>
  <si>
    <t>Hitra</t>
  </si>
  <si>
    <t>5056</t>
  </si>
  <si>
    <t>Ørland</t>
  </si>
  <si>
    <t>5057</t>
  </si>
  <si>
    <t>Åfjord</t>
  </si>
  <si>
    <t>5058</t>
  </si>
  <si>
    <t>Orkland</t>
  </si>
  <si>
    <t>5059</t>
  </si>
  <si>
    <t>Nærøysund</t>
  </si>
  <si>
    <t>5060</t>
  </si>
  <si>
    <t>Rindal</t>
  </si>
  <si>
    <t>5061</t>
  </si>
  <si>
    <t>Tromsø</t>
  </si>
  <si>
    <t>5401</t>
  </si>
  <si>
    <t>Harstad</t>
  </si>
  <si>
    <t>5402</t>
  </si>
  <si>
    <t>Alta</t>
  </si>
  <si>
    <t>5403</t>
  </si>
  <si>
    <t>Vardø</t>
  </si>
  <si>
    <t>5404</t>
  </si>
  <si>
    <t>Vadsø</t>
  </si>
  <si>
    <t>5405</t>
  </si>
  <si>
    <t>Hammerfest</t>
  </si>
  <si>
    <t>5406</t>
  </si>
  <si>
    <t>Kvæfjord</t>
  </si>
  <si>
    <t>5411</t>
  </si>
  <si>
    <t>Tjeldsund</t>
  </si>
  <si>
    <t>5412</t>
  </si>
  <si>
    <t>Ibestad</t>
  </si>
  <si>
    <t>5413</t>
  </si>
  <si>
    <t>Gratangen</t>
  </si>
  <si>
    <t>5414</t>
  </si>
  <si>
    <t>Lavangen</t>
  </si>
  <si>
    <t>5415</t>
  </si>
  <si>
    <t>Bardu</t>
  </si>
  <si>
    <t>5416</t>
  </si>
  <si>
    <t>Salangen</t>
  </si>
  <si>
    <t>5417</t>
  </si>
  <si>
    <t>Målselv</t>
  </si>
  <si>
    <t>5418</t>
  </si>
  <si>
    <t>Sørreisa</t>
  </si>
  <si>
    <t>5419</t>
  </si>
  <si>
    <t>Dyrøy</t>
  </si>
  <si>
    <t>5420</t>
  </si>
  <si>
    <t>Senja</t>
  </si>
  <si>
    <t>5421</t>
  </si>
  <si>
    <t>Balsfjord</t>
  </si>
  <si>
    <t>5422</t>
  </si>
  <si>
    <t>Karlsøy</t>
  </si>
  <si>
    <t>5423</t>
  </si>
  <si>
    <t>Lyngen</t>
  </si>
  <si>
    <t>5424</t>
  </si>
  <si>
    <t>Storfjord</t>
  </si>
  <si>
    <t>5425</t>
  </si>
  <si>
    <t>Kåfjord</t>
  </si>
  <si>
    <t>5426</t>
  </si>
  <si>
    <t>Skjervøy</t>
  </si>
  <si>
    <t>5427</t>
  </si>
  <si>
    <t>Nordreisa</t>
  </si>
  <si>
    <t>5428</t>
  </si>
  <si>
    <t>Kvænangen</t>
  </si>
  <si>
    <t>5429</t>
  </si>
  <si>
    <t>Kautokeino</t>
  </si>
  <si>
    <t>5430</t>
  </si>
  <si>
    <t>Loppa</t>
  </si>
  <si>
    <t>5432</t>
  </si>
  <si>
    <t>Hasvik</t>
  </si>
  <si>
    <t>5433</t>
  </si>
  <si>
    <t>Måsøy</t>
  </si>
  <si>
    <t>5434</t>
  </si>
  <si>
    <t>Nordkapp</t>
  </si>
  <si>
    <t>5435</t>
  </si>
  <si>
    <t>Porsanger</t>
  </si>
  <si>
    <t>5436</t>
  </si>
  <si>
    <t>Karasjok</t>
  </si>
  <si>
    <t>5437</t>
  </si>
  <si>
    <t>Lebesby</t>
  </si>
  <si>
    <t>5438</t>
  </si>
  <si>
    <t>Gamvik</t>
  </si>
  <si>
    <t>5439</t>
  </si>
  <si>
    <t>Berlevåg</t>
  </si>
  <si>
    <t>5440</t>
  </si>
  <si>
    <t>Tana</t>
  </si>
  <si>
    <t>5441</t>
  </si>
  <si>
    <t>Nesseby</t>
  </si>
  <si>
    <t>5442</t>
  </si>
  <si>
    <t>Båtsfjord</t>
  </si>
  <si>
    <t>5443</t>
  </si>
  <si>
    <t>Sør-Varanger</t>
  </si>
  <si>
    <t>5444</t>
  </si>
  <si>
    <t>fylke</t>
  </si>
  <si>
    <t>Rogaland</t>
  </si>
  <si>
    <t>Møre og Romsdal</t>
  </si>
  <si>
    <t>Nordland</t>
  </si>
  <si>
    <t>Viken</t>
  </si>
  <si>
    <t>Agder</t>
  </si>
  <si>
    <t>Vestland</t>
  </si>
  <si>
    <t>Vestfold og Telemark</t>
  </si>
  <si>
    <t>Innlandet</t>
  </si>
  <si>
    <t>Trøndelag</t>
  </si>
  <si>
    <t>Troms og Finnmark</t>
  </si>
  <si>
    <t>00-99 Alle næringer</t>
  </si>
  <si>
    <t>01-03 Jordbruk, skogbruk og fiske</t>
  </si>
  <si>
    <t>05-09 Bergverksdrift og utvinning</t>
  </si>
  <si>
    <t>10-33 Industri</t>
  </si>
  <si>
    <t>35-39 Elektrisitet, vann og renovasjon</t>
  </si>
  <si>
    <t>41-43 Bygge- og anleggsvirksomhet</t>
  </si>
  <si>
    <t>45-47 Varehandel, reparasjon av motorvogner</t>
  </si>
  <si>
    <t>49-53 Transport og lagring</t>
  </si>
  <si>
    <t>55-56 Overnattings- og serveringsvirksomhet</t>
  </si>
  <si>
    <t>58-63 Informasjon og kommunikasjon</t>
  </si>
  <si>
    <t>64-66 Finansiering og forsikring</t>
  </si>
  <si>
    <t>68-75 Teknisk tjenesteyting, eiendomsdrift</t>
  </si>
  <si>
    <t>77-82 Forretningsmessig tjenesteyting</t>
  </si>
  <si>
    <t>86-88 Helse- og sosialtjenester</t>
  </si>
  <si>
    <t>90-99 Personlig tjenesteyting</t>
  </si>
  <si>
    <t>Hovedgrupper</t>
  </si>
  <si>
    <t>Jordbruk</t>
  </si>
  <si>
    <t>Skogbruk</t>
  </si>
  <si>
    <t>00-00 Uoppgitt</t>
  </si>
  <si>
    <t>01-01 Jordbruk</t>
  </si>
  <si>
    <t>01-02 Skogbruk</t>
  </si>
  <si>
    <t>01-03 Fiske akvakultur</t>
  </si>
  <si>
    <t>85-85 Undervisning</t>
  </si>
  <si>
    <t xml:space="preserve"> </t>
  </si>
  <si>
    <t>Uoppgitt</t>
  </si>
  <si>
    <t>Fiske akvakultur</t>
  </si>
  <si>
    <t>Industri og begverk</t>
  </si>
  <si>
    <t>Strøm, vatn, bygg og anlegg</t>
  </si>
  <si>
    <t>Handel, transport, overnatting og servering</t>
  </si>
  <si>
    <t>Undervisning</t>
  </si>
  <si>
    <t>Helse og omsorg</t>
  </si>
  <si>
    <t>Kunst, underholdning m.m</t>
  </si>
  <si>
    <t>Off adm, forsvar og trygd</t>
  </si>
  <si>
    <t>Finans - tjenstenæringer</t>
  </si>
  <si>
    <t>NR- Hovedgrupper</t>
  </si>
  <si>
    <t>Undergruppper</t>
  </si>
  <si>
    <t>Bergverksdrift og utvinning</t>
  </si>
  <si>
    <t>Industri</t>
  </si>
  <si>
    <t>Elektrisitet, vann og renovasjon</t>
  </si>
  <si>
    <t>Bygge- og anleggsvirksomhet</t>
  </si>
  <si>
    <t>Varehandel, reparasjon av motorvogner</t>
  </si>
  <si>
    <t>Transport og lagring</t>
  </si>
  <si>
    <t>Overnattings- og serveringsvirksomhet</t>
  </si>
  <si>
    <t>Informasjon og kommunikasjon</t>
  </si>
  <si>
    <t>Finansiering og forsikring</t>
  </si>
  <si>
    <t>Teknisk tjenesteyting, eiendomsdrift</t>
  </si>
  <si>
    <t>Forretningsmessig tjenesteyting</t>
  </si>
  <si>
    <t>.adm., forsvar, sosialforsikring</t>
  </si>
  <si>
    <t>Helse- og sosialtjenester</t>
  </si>
  <si>
    <t>Personlig tjenesteyting</t>
  </si>
  <si>
    <t/>
  </si>
  <si>
    <t>Næringer</t>
  </si>
  <si>
    <t>sysselsatte</t>
  </si>
  <si>
    <t>Region</t>
  </si>
  <si>
    <t>Pluss</t>
  </si>
  <si>
    <t>reg</t>
  </si>
  <si>
    <t>plus</t>
  </si>
  <si>
    <t>Inn-Trøndelag</t>
  </si>
  <si>
    <t>Namdalsregionen</t>
  </si>
  <si>
    <t>Orkdalsregionen</t>
  </si>
  <si>
    <t>Fosenregionen</t>
  </si>
  <si>
    <t>Trøndelag Sør</t>
  </si>
  <si>
    <t>Værnesregionen</t>
  </si>
  <si>
    <t>Ekstra</t>
  </si>
  <si>
    <t>xtra</t>
  </si>
  <si>
    <t>Andre næringer</t>
  </si>
  <si>
    <t>Landbruk</t>
  </si>
  <si>
    <t>Jordb_skog</t>
  </si>
  <si>
    <t>Jord_skog_fiske</t>
  </si>
  <si>
    <t>Ekstra_1</t>
  </si>
  <si>
    <t>Ekstra_2</t>
  </si>
  <si>
    <t>Xtra</t>
  </si>
  <si>
    <t>Xtra2</t>
  </si>
  <si>
    <t>aar</t>
  </si>
  <si>
    <t>-</t>
  </si>
  <si>
    <t xml:space="preserve">Trøndealg  </t>
  </si>
  <si>
    <t>All</t>
  </si>
  <si>
    <t>Start</t>
  </si>
  <si>
    <t xml:space="preserve">Trøndelag  </t>
  </si>
  <si>
    <t>Fosen-regionen</t>
  </si>
  <si>
    <t>Kilde: SSB</t>
  </si>
  <si>
    <t>Andel sysselsatte i landbruket av alle sysselsatte i Trøndelag 2008 - 2021 i prosent</t>
  </si>
  <si>
    <t>Utvikling av sysselsatte i landbruket i Trøndelag 2008 - 2021. (År 2008 = 100 %)</t>
  </si>
  <si>
    <t>nr</t>
  </si>
  <si>
    <t>endring</t>
  </si>
  <si>
    <t>(Flere elementer)</t>
  </si>
  <si>
    <t>flere kommuner</t>
  </si>
  <si>
    <t>landet</t>
  </si>
  <si>
    <t>flere fylker</t>
  </si>
  <si>
    <t>år</t>
  </si>
  <si>
    <t>Sum sysselsatte</t>
  </si>
  <si>
    <t>Sum</t>
  </si>
  <si>
    <t>Finans - tjenste-næringer</t>
  </si>
  <si>
    <t>%-andel</t>
  </si>
  <si>
    <t>Sysselsatt i landbruket i 2021</t>
  </si>
  <si>
    <t>Sysselsatt i landbruket i 2008</t>
  </si>
  <si>
    <t>antall</t>
  </si>
  <si>
    <t>Ant. Sysselsatte i alndbruket i 2021</t>
  </si>
  <si>
    <t>r</t>
  </si>
  <si>
    <t>Antall sysselsatte i landbruket i 2021</t>
  </si>
  <si>
    <t>Antall sysselsatte i landbruket 2008</t>
  </si>
  <si>
    <t>Maksimalt 50 kommuner i diagrammene</t>
  </si>
  <si>
    <t>Fiske, fangst og akvakultur</t>
  </si>
  <si>
    <t>Maksimalt 50 kommuner i tabellene</t>
  </si>
  <si>
    <t>Kilde:SSB</t>
  </si>
  <si>
    <t>Under-visning</t>
  </si>
  <si>
    <t>Kunst, under-holdning m.m</t>
  </si>
  <si>
    <t>Fiske, fangst og akva-kultur</t>
  </si>
  <si>
    <t>Finans, tjeneste-næringer</t>
  </si>
  <si>
    <t>Summer av Landbruk</t>
  </si>
  <si>
    <t>Kolonne1</t>
  </si>
  <si>
    <t>Om talla</t>
  </si>
  <si>
    <t>Kontaktperson</t>
  </si>
  <si>
    <t>Måleenhet</t>
  </si>
  <si>
    <t>Sysselsatte personer etter arbeidssted:</t>
  </si>
  <si>
    <t>Tabell 13470: Næringsfordeling blant sysselsatte. 4. kvartal (K) 2008 - 2021</t>
  </si>
  <si>
    <t>Definisjon sysselsatt</t>
  </si>
  <si>
    <t>Personer som utførte inntektsgivende arbeid av minst én times varighet i referanseuka/-dagen, samt personer som har et slikt arbeid, men som var midlertidig fraværende pga. sykdom, ferie, lønnet permisjon e.l. Personer som er inne til førstegangs militærtjeneste regnes som sysselsatte. Sysselsatte er summen av lønnstakere og selvstendig næringsdrivende (eiere). Ufrivillig helt permitterte, med en sammenhengende varighet på inntil 3 måneder, blir regnet som sysselsatte, midlertidig fraværende.</t>
  </si>
  <si>
    <t>Definisjonen gjelder i prinsippet for alle SSBs statistikker hvis ikke annet er sagt. Imidlertid vil statistikkene kunne ha ulike avgrensinger av den populasjon som definisjonen anvendes på. For eksempel vil næringsstatistikker og nasjonalregnskapet dekke sysselsatte i bedrifter hjemmehørende i Norge, mens personbaserte statistikker som Arbeidskraftsundersøkelsene vil dekke sysselsatte personer som er bosatt i Norge i følge Det sentrale folkeregisteret. Personbaserte statistikker vil også ofte ha en øvre og/eller nedre aldersgrense for populasjonen. Personer som har flere sysselsettingsforhold i en gitt referanseuka vil kunne bli behandlet ulikt i statistikkene. I næringsstatistikker vil man ofte telle antall sysselsatte personer i hver bedrift. Summert over alle bedrifter i næringen, vil derfor personer med flere arbeidsforhold telle med for hvert sitt arbeidsforhold. I personbaserte statistikker er som oftest personen enhet, og når man gir fordelinger etter egenskaper ved arbeidsforholdet anvendes ofte verdiene knyttet til hovedarbeidsforholdet.</t>
  </si>
  <si>
    <t>Statsforvalteren i Trønelag</t>
  </si>
  <si>
    <t>7734 Steinkjer</t>
  </si>
  <si>
    <t>Anstein Lyngstad</t>
  </si>
  <si>
    <t>anstein.lyngstad@statsforvalteren.no</t>
  </si>
  <si>
    <t>Kilde:</t>
  </si>
  <si>
    <t>SSB - Statistikkbanken</t>
  </si>
  <si>
    <t>Kommentarer</t>
  </si>
  <si>
    <t>Oppsett utarbeidet for</t>
  </si>
  <si>
    <t>Utarbeidet av</t>
  </si>
  <si>
    <t>jsandberg@vivaldi.net</t>
  </si>
  <si>
    <t>Noen av hovedgruppene er slått sammen
Primærnæringene er delt opp i jordbruk,skobruk og fiske - akvakultur</t>
  </si>
  <si>
    <t>Statistikkloven</t>
  </si>
  <si>
    <t>tlf 74 16 81 81</t>
  </si>
  <si>
    <t>992 61 760</t>
  </si>
  <si>
    <t>Antall sysselsatte i landbruket i Trøndelag 2008 - 2021</t>
  </si>
  <si>
    <t>Sysselsatte i landbruket i Trøndelag kommuevis i perioden 2008 - 2021</t>
  </si>
  <si>
    <t>Statistikkloven er endra slik at åpne registre i større grad enn tidligere blir offentliggjort gjennom SSB. 
Færre en 3 personer blir stående enten som 0 eller 3 i tabellene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</si>
</sst>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
    <numFmt numFmtId="165" formatCode="_-* #,##0_-;\-* #,##0_-;_-* &quot;-&quot;??_-;_-@_-"/>
  </numFmts>
  <fonts count="21" x14ac:knownFonts="1">
    <font>
      <sz val="11"/>
      <color theme="1"/>
      <name val="Calibri"/>
      <family val="2"/>
      <scheme val="minor"/>
    </font>
    <font>
      <sz val="8"/>
      <name val="Calibri"/>
      <family val="2"/>
      <scheme val="minor"/>
    </font>
    <font>
      <sz val="11"/>
      <color theme="1"/>
      <name val="Calibri"/>
      <family val="2"/>
      <scheme val="minor"/>
    </font>
    <font>
      <sz val="9"/>
      <color theme="1"/>
      <name val="Calibri"/>
      <family val="2"/>
      <scheme val="minor"/>
    </font>
    <font>
      <sz val="8"/>
      <color theme="1"/>
      <name val="Calibri"/>
      <family val="2"/>
      <scheme val="minor"/>
    </font>
    <font>
      <sz val="14"/>
      <color theme="1"/>
      <name val="Calibri"/>
      <family val="2"/>
      <scheme val="minor"/>
    </font>
    <font>
      <sz val="18"/>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sz val="24"/>
      <color theme="1"/>
      <name val="Calibri"/>
      <family val="2"/>
      <scheme val="minor"/>
    </font>
    <font>
      <sz val="16"/>
      <color theme="1"/>
      <name val="Calibri"/>
      <family val="2"/>
      <scheme val="minor"/>
    </font>
    <font>
      <b/>
      <sz val="11"/>
      <color theme="1"/>
      <name val="Calibri"/>
      <family val="2"/>
      <scheme val="minor"/>
    </font>
    <font>
      <u/>
      <sz val="11"/>
      <color theme="10"/>
      <name val="Calibri"/>
      <family val="2"/>
      <scheme val="minor"/>
    </font>
    <font>
      <sz val="8"/>
      <color theme="0" tint="-0.249977111117893"/>
      <name val="Calibri"/>
      <family val="2"/>
      <scheme val="minor"/>
    </font>
    <font>
      <b/>
      <sz val="18"/>
      <color theme="1"/>
      <name val="Calibri"/>
      <family val="2"/>
      <scheme val="minor"/>
    </font>
    <font>
      <b/>
      <sz val="8"/>
      <color theme="0" tint="-0.249977111117893"/>
      <name val="Calibri"/>
      <family val="2"/>
      <scheme val="minor"/>
    </font>
    <font>
      <b/>
      <sz val="8"/>
      <color theme="0" tint="-0.499984740745262"/>
      <name val="Calibri"/>
      <family val="2"/>
      <scheme val="minor"/>
    </font>
    <font>
      <u/>
      <sz val="8"/>
      <color theme="8"/>
      <name val="Calibri"/>
      <family val="2"/>
      <scheme val="minor"/>
    </font>
    <font>
      <sz val="6.5"/>
      <color theme="0" tint="-0.499984740745262"/>
      <name val="Calibri"/>
      <family val="2"/>
      <scheme val="minor"/>
    </font>
    <font>
      <sz val="20"/>
      <color theme="1"/>
      <name val="Calibri"/>
      <family val="2"/>
      <scheme val="minor"/>
    </font>
  </fonts>
  <fills count="16">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s>
  <borders count="19">
    <border>
      <left/>
      <right/>
      <top/>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rgb="FFABABAB"/>
      </left>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indexed="65"/>
      </top>
      <bottom/>
      <diagonal/>
    </border>
    <border>
      <left style="thin">
        <color rgb="FFABABAB"/>
      </left>
      <right style="thin">
        <color rgb="FFABABAB"/>
      </right>
      <top style="thin">
        <color indexed="65"/>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right/>
      <top style="thin">
        <color indexed="64"/>
      </top>
      <bottom style="thin">
        <color indexed="64"/>
      </bottom>
      <diagonal/>
    </border>
    <border>
      <left/>
      <right style="thin">
        <color rgb="FFABABAB"/>
      </right>
      <top style="thin">
        <color indexed="64"/>
      </top>
      <bottom style="thin">
        <color indexed="64"/>
      </bottom>
      <diagonal/>
    </border>
    <border>
      <left/>
      <right/>
      <top style="thin">
        <color theme="0" tint="-0.34998626667073579"/>
      </top>
      <bottom style="thin">
        <color theme="0" tint="-0.34998626667073579"/>
      </bottom>
      <diagonal/>
    </border>
    <border>
      <left/>
      <right/>
      <top/>
      <bottom style="thin">
        <color indexed="64"/>
      </bottom>
      <diagonal/>
    </border>
    <border>
      <left style="thin">
        <color rgb="FFABABAB"/>
      </left>
      <right/>
      <top style="thin">
        <color indexed="65"/>
      </top>
      <bottom style="thin">
        <color rgb="FFABABAB"/>
      </bottom>
      <diagonal/>
    </border>
    <border>
      <left style="thin">
        <color rgb="FFABABAB"/>
      </left>
      <right style="thin">
        <color rgb="FFABABAB"/>
      </right>
      <top style="thin">
        <color indexed="65"/>
      </top>
      <bottom style="thin">
        <color rgb="FFABABAB"/>
      </bottom>
      <diagonal/>
    </border>
    <border>
      <left/>
      <right/>
      <top style="thin">
        <color indexed="64"/>
      </top>
      <bottom/>
      <diagonal/>
    </border>
    <border>
      <left/>
      <right/>
      <top style="thin">
        <color theme="0" tint="-0.34998626667073579"/>
      </top>
      <bottom/>
      <diagonal/>
    </border>
    <border>
      <left/>
      <right/>
      <top/>
      <bottom style="thin">
        <color theme="0" tint="-0.34998626667073579"/>
      </bottom>
      <diagonal/>
    </border>
  </borders>
  <cellStyleXfs count="4">
    <xf numFmtId="0" fontId="0" fillId="0" borderId="0"/>
    <xf numFmtId="9" fontId="2" fillId="0" borderId="0" applyFont="0" applyFill="0" applyBorder="0" applyAlignment="0" applyProtection="0"/>
    <xf numFmtId="43" fontId="2" fillId="0" borderId="0" applyFont="0" applyFill="0" applyBorder="0" applyAlignment="0" applyProtection="0"/>
    <xf numFmtId="0" fontId="13" fillId="0" borderId="0" applyNumberFormat="0" applyFill="0" applyBorder="0" applyAlignment="0" applyProtection="0"/>
  </cellStyleXfs>
  <cellXfs count="211">
    <xf numFmtId="0" fontId="0" fillId="0" borderId="0" xfId="0"/>
    <xf numFmtId="0" fontId="0" fillId="0" borderId="0" xfId="0" pivotButton="1"/>
    <xf numFmtId="0" fontId="0" fillId="0" borderId="0" xfId="0" applyAlignment="1">
      <alignment horizontal="left"/>
    </xf>
    <xf numFmtId="0" fontId="0" fillId="2" borderId="0" xfId="0" applyFill="1"/>
    <xf numFmtId="3" fontId="0" fillId="0" borderId="0" xfId="0" applyNumberFormat="1"/>
    <xf numFmtId="0" fontId="0" fillId="0" borderId="0" xfId="0" applyFill="1"/>
    <xf numFmtId="164" fontId="0" fillId="0" borderId="0" xfId="0" applyNumberFormat="1"/>
    <xf numFmtId="10" fontId="0" fillId="0" borderId="0" xfId="0" applyNumberFormat="1"/>
    <xf numFmtId="9" fontId="0" fillId="0" borderId="0" xfId="0" applyNumberFormat="1" applyAlignment="1">
      <alignment horizontal="left"/>
    </xf>
    <xf numFmtId="9" fontId="0" fillId="0" borderId="0" xfId="0" applyNumberFormat="1"/>
    <xf numFmtId="0" fontId="0" fillId="0" borderId="0" xfId="0" applyAlignment="1">
      <alignment horizontal="left" indent="1"/>
    </xf>
    <xf numFmtId="0" fontId="0" fillId="0" borderId="0" xfId="0" applyNumberFormat="1"/>
    <xf numFmtId="165" fontId="0" fillId="0" borderId="0" xfId="0" applyNumberFormat="1"/>
    <xf numFmtId="9" fontId="0" fillId="0" borderId="0" xfId="1" applyFont="1"/>
    <xf numFmtId="0" fontId="5" fillId="3" borderId="0" xfId="0" applyFont="1" applyFill="1" applyAlignment="1">
      <alignment vertical="center"/>
    </xf>
    <xf numFmtId="0" fontId="5" fillId="3" borderId="0" xfId="0" applyFont="1" applyFill="1"/>
    <xf numFmtId="0" fontId="0" fillId="3" borderId="0" xfId="0" applyFill="1" applyAlignment="1">
      <alignment vertical="center"/>
    </xf>
    <xf numFmtId="0" fontId="0" fillId="3" borderId="0" xfId="0" applyFill="1"/>
    <xf numFmtId="0" fontId="0" fillId="3" borderId="0" xfId="0" applyFill="1" applyAlignment="1">
      <alignment horizontal="right" vertical="center"/>
    </xf>
    <xf numFmtId="0" fontId="0" fillId="3" borderId="0" xfId="0" applyFill="1" applyAlignment="1">
      <alignment horizontal="right"/>
    </xf>
    <xf numFmtId="0" fontId="5" fillId="3" borderId="0" xfId="0" applyFont="1" applyFill="1" applyAlignment="1">
      <alignment horizontal="center" vertical="center"/>
    </xf>
    <xf numFmtId="9" fontId="5" fillId="3" borderId="0" xfId="1" applyFont="1" applyFill="1" applyAlignment="1">
      <alignment vertical="center"/>
    </xf>
    <xf numFmtId="0" fontId="3" fillId="3" borderId="0" xfId="0" applyFont="1" applyFill="1" applyAlignment="1">
      <alignment horizontal="center" vertical="center"/>
    </xf>
    <xf numFmtId="9" fontId="0" fillId="3" borderId="0" xfId="1" applyFont="1" applyFill="1" applyAlignment="1">
      <alignment vertical="center"/>
    </xf>
    <xf numFmtId="0" fontId="3" fillId="3" borderId="0" xfId="0" applyFont="1" applyFill="1" applyAlignment="1">
      <alignment horizontal="center" vertical="center" textRotation="90" wrapText="1"/>
    </xf>
    <xf numFmtId="0" fontId="5" fillId="4" borderId="2" xfId="0" applyFont="1" applyFill="1" applyBorder="1" applyAlignment="1">
      <alignment vertical="center"/>
    </xf>
    <xf numFmtId="9" fontId="5" fillId="4" borderId="2" xfId="1" applyFont="1" applyFill="1" applyBorder="1" applyAlignment="1">
      <alignment vertical="center"/>
    </xf>
    <xf numFmtId="0" fontId="4" fillId="4" borderId="3" xfId="0" applyFont="1" applyFill="1" applyBorder="1" applyAlignment="1">
      <alignment vertical="center"/>
    </xf>
    <xf numFmtId="0" fontId="0" fillId="4" borderId="3" xfId="0" applyFill="1" applyBorder="1" applyAlignment="1">
      <alignment vertical="center"/>
    </xf>
    <xf numFmtId="9" fontId="0" fillId="4" borderId="3" xfId="1" applyFont="1" applyFill="1" applyBorder="1" applyAlignment="1">
      <alignment vertical="center"/>
    </xf>
    <xf numFmtId="0" fontId="3" fillId="4" borderId="1" xfId="0" applyFont="1" applyFill="1" applyBorder="1" applyAlignment="1">
      <alignment horizontal="right" vertical="center"/>
    </xf>
    <xf numFmtId="0" fontId="0" fillId="4" borderId="1" xfId="0" applyFill="1" applyBorder="1" applyAlignment="1">
      <alignment horizontal="right" vertical="center"/>
    </xf>
    <xf numFmtId="9" fontId="0" fillId="4" borderId="1" xfId="1" applyFont="1" applyFill="1" applyBorder="1" applyAlignment="1">
      <alignment horizontal="right" vertical="center"/>
    </xf>
    <xf numFmtId="0" fontId="0" fillId="4" borderId="2" xfId="0" applyFill="1" applyBorder="1" applyAlignment="1">
      <alignment vertical="center"/>
    </xf>
    <xf numFmtId="164" fontId="0" fillId="4" borderId="2" xfId="1" applyNumberFormat="1" applyFont="1" applyFill="1" applyBorder="1" applyAlignment="1">
      <alignment vertical="center"/>
    </xf>
    <xf numFmtId="0" fontId="0" fillId="4" borderId="0" xfId="0" applyFill="1" applyBorder="1" applyAlignment="1">
      <alignment vertical="center"/>
    </xf>
    <xf numFmtId="164" fontId="0" fillId="4" borderId="0" xfId="1" applyNumberFormat="1" applyFont="1" applyFill="1" applyBorder="1" applyAlignment="1">
      <alignment vertical="center"/>
    </xf>
    <xf numFmtId="164" fontId="0" fillId="4" borderId="3" xfId="1" applyNumberFormat="1" applyFont="1" applyFill="1" applyBorder="1" applyAlignment="1">
      <alignment vertical="center"/>
    </xf>
    <xf numFmtId="0" fontId="0" fillId="4" borderId="0" xfId="0" applyFill="1" applyAlignment="1">
      <alignment vertical="center"/>
    </xf>
    <xf numFmtId="164" fontId="0" fillId="4" borderId="0" xfId="1" applyNumberFormat="1" applyFont="1" applyFill="1" applyAlignment="1">
      <alignment vertical="center"/>
    </xf>
    <xf numFmtId="164" fontId="0" fillId="4" borderId="0" xfId="1" applyNumberFormat="1" applyFont="1" applyFill="1" applyAlignment="1">
      <alignment horizontal="right" vertical="center"/>
    </xf>
    <xf numFmtId="0" fontId="3" fillId="4" borderId="1" xfId="0" applyFont="1" applyFill="1" applyBorder="1" applyAlignment="1">
      <alignment horizontal="left" vertical="center"/>
    </xf>
    <xf numFmtId="0" fontId="0" fillId="4" borderId="1" xfId="0" applyFill="1" applyBorder="1" applyAlignment="1">
      <alignment vertical="center"/>
    </xf>
    <xf numFmtId="164" fontId="0" fillId="4" borderId="1" xfId="1" applyNumberFormat="1" applyFont="1" applyFill="1" applyBorder="1" applyAlignment="1">
      <alignment vertical="center"/>
    </xf>
    <xf numFmtId="0" fontId="3" fillId="4" borderId="0" xfId="0" applyFont="1" applyFill="1" applyAlignment="1">
      <alignment horizontal="right" vertical="center" textRotation="90" wrapText="1"/>
    </xf>
    <xf numFmtId="0" fontId="0" fillId="4" borderId="3" xfId="0" applyFill="1" applyBorder="1" applyAlignment="1">
      <alignment horizontal="right" vertical="center"/>
    </xf>
    <xf numFmtId="165" fontId="0" fillId="4" borderId="2" xfId="2" applyNumberFormat="1" applyFont="1" applyFill="1" applyBorder="1" applyAlignment="1">
      <alignment vertical="center"/>
    </xf>
    <xf numFmtId="165" fontId="0" fillId="4" borderId="0" xfId="2" applyNumberFormat="1" applyFont="1" applyFill="1" applyBorder="1" applyAlignment="1">
      <alignment vertical="center"/>
    </xf>
    <xf numFmtId="165" fontId="0" fillId="4" borderId="3" xfId="2" applyNumberFormat="1" applyFont="1" applyFill="1" applyBorder="1" applyAlignment="1">
      <alignment vertical="center"/>
    </xf>
    <xf numFmtId="165" fontId="0" fillId="4" borderId="0" xfId="2" applyNumberFormat="1" applyFont="1" applyFill="1" applyBorder="1" applyAlignment="1">
      <alignment horizontal="right" vertical="center"/>
    </xf>
    <xf numFmtId="0" fontId="3" fillId="4" borderId="0" xfId="0" applyFont="1" applyFill="1" applyBorder="1"/>
    <xf numFmtId="0" fontId="3" fillId="4" borderId="3" xfId="0" applyFont="1" applyFill="1" applyBorder="1"/>
    <xf numFmtId="0" fontId="3" fillId="4" borderId="0" xfId="0" applyFont="1" applyFill="1" applyAlignment="1">
      <alignment horizontal="center" vertical="center" textRotation="90" wrapText="1"/>
    </xf>
    <xf numFmtId="0" fontId="0" fillId="4" borderId="0" xfId="0" applyFill="1" applyAlignment="1">
      <alignment horizontal="right" vertical="center"/>
    </xf>
    <xf numFmtId="9" fontId="0" fillId="4" borderId="2" xfId="1" applyFont="1" applyFill="1" applyBorder="1" applyAlignment="1">
      <alignment vertical="center"/>
    </xf>
    <xf numFmtId="9" fontId="0" fillId="4" borderId="0" xfId="1" applyFont="1" applyFill="1" applyBorder="1" applyAlignment="1">
      <alignment vertical="center"/>
    </xf>
    <xf numFmtId="9" fontId="0" fillId="4" borderId="0" xfId="1" applyFont="1" applyFill="1" applyAlignment="1">
      <alignment vertical="center"/>
    </xf>
    <xf numFmtId="0" fontId="3" fillId="4" borderId="0" xfId="0" applyFont="1" applyFill="1"/>
    <xf numFmtId="0" fontId="3" fillId="4" borderId="1" xfId="0" applyFont="1" applyFill="1" applyBorder="1"/>
    <xf numFmtId="9" fontId="0" fillId="4" borderId="1" xfId="1" applyFont="1" applyFill="1" applyBorder="1" applyAlignment="1">
      <alignment vertical="center"/>
    </xf>
    <xf numFmtId="0" fontId="0" fillId="0" borderId="5" xfId="0" applyBorder="1"/>
    <xf numFmtId="0" fontId="0" fillId="0" borderId="9" xfId="0" applyBorder="1"/>
    <xf numFmtId="0" fontId="6" fillId="4" borderId="0" xfId="0" applyFont="1" applyFill="1" applyAlignment="1">
      <alignment vertical="center"/>
    </xf>
    <xf numFmtId="0" fontId="4" fillId="4" borderId="0" xfId="0" applyFont="1" applyFill="1" applyAlignment="1">
      <alignment vertical="center"/>
    </xf>
    <xf numFmtId="0" fontId="0" fillId="3" borderId="0" xfId="0" applyFill="1" applyAlignment="1">
      <alignment wrapText="1"/>
    </xf>
    <xf numFmtId="165" fontId="0" fillId="4" borderId="0" xfId="2" applyNumberFormat="1" applyFont="1" applyFill="1" applyAlignment="1">
      <alignment horizontal="right" vertical="center"/>
    </xf>
    <xf numFmtId="0" fontId="5" fillId="4" borderId="12" xfId="0" applyFont="1" applyFill="1" applyBorder="1" applyAlignment="1">
      <alignment horizontal="left" vertical="center"/>
    </xf>
    <xf numFmtId="0" fontId="0" fillId="4" borderId="12" xfId="0" applyFill="1" applyBorder="1" applyAlignment="1">
      <alignment horizontal="right" vertical="center"/>
    </xf>
    <xf numFmtId="0" fontId="7" fillId="4" borderId="12" xfId="0" applyFont="1" applyFill="1" applyBorder="1" applyAlignment="1">
      <alignment horizontal="right" vertical="center" wrapText="1"/>
    </xf>
    <xf numFmtId="9" fontId="0" fillId="4" borderId="0" xfId="1" applyFont="1" applyFill="1" applyAlignment="1">
      <alignment horizontal="right" vertical="center"/>
    </xf>
    <xf numFmtId="0" fontId="0" fillId="0" borderId="4" xfId="0" applyBorder="1"/>
    <xf numFmtId="0" fontId="8" fillId="0" borderId="0" xfId="0" applyFont="1"/>
    <xf numFmtId="0" fontId="8" fillId="0" borderId="5" xfId="0" applyFont="1" applyBorder="1"/>
    <xf numFmtId="0" fontId="8" fillId="0" borderId="4" xfId="0" applyFont="1" applyBorder="1"/>
    <xf numFmtId="0" fontId="8" fillId="0" borderId="5" xfId="0" applyFont="1" applyBorder="1" applyAlignment="1">
      <alignment horizontal="right"/>
    </xf>
    <xf numFmtId="0" fontId="8" fillId="0" borderId="4" xfId="0" applyFont="1" applyBorder="1" applyAlignment="1">
      <alignment horizontal="left"/>
    </xf>
    <xf numFmtId="3" fontId="8" fillId="0" borderId="5" xfId="0" applyNumberFormat="1" applyFont="1" applyBorder="1"/>
    <xf numFmtId="0" fontId="8" fillId="2" borderId="6" xfId="0" applyFont="1" applyFill="1" applyBorder="1" applyAlignment="1">
      <alignment horizontal="left"/>
    </xf>
    <xf numFmtId="3" fontId="8" fillId="2" borderId="7" xfId="0" applyNumberFormat="1" applyFont="1" applyFill="1" applyBorder="1"/>
    <xf numFmtId="0" fontId="8" fillId="0" borderId="6" xfId="0" applyFont="1" applyBorder="1" applyAlignment="1">
      <alignment horizontal="left"/>
    </xf>
    <xf numFmtId="3" fontId="8" fillId="0" borderId="7" xfId="0" applyNumberFormat="1" applyFont="1" applyBorder="1"/>
    <xf numFmtId="0" fontId="8" fillId="0" borderId="6" xfId="0" applyFont="1" applyFill="1" applyBorder="1" applyAlignment="1">
      <alignment horizontal="left"/>
    </xf>
    <xf numFmtId="3" fontId="8" fillId="0" borderId="7" xfId="0" applyNumberFormat="1" applyFont="1" applyFill="1" applyBorder="1"/>
    <xf numFmtId="3" fontId="8" fillId="0" borderId="15" xfId="0" applyNumberFormat="1" applyFont="1" applyFill="1" applyBorder="1"/>
    <xf numFmtId="0" fontId="8" fillId="0" borderId="14" xfId="0" applyFont="1" applyFill="1" applyBorder="1" applyAlignment="1">
      <alignment horizontal="left"/>
    </xf>
    <xf numFmtId="0" fontId="8" fillId="0" borderId="11" xfId="0" applyFont="1" applyBorder="1" applyAlignment="1">
      <alignment horizontal="right"/>
    </xf>
    <xf numFmtId="0" fontId="8" fillId="0" borderId="8" xfId="0" applyFont="1" applyBorder="1" applyAlignment="1">
      <alignment horizontal="left"/>
    </xf>
    <xf numFmtId="3" fontId="8" fillId="0" borderId="9" xfId="0" applyNumberFormat="1" applyFont="1" applyBorder="1"/>
    <xf numFmtId="9" fontId="8" fillId="0" borderId="0" xfId="1" applyFont="1"/>
    <xf numFmtId="0" fontId="8" fillId="0" borderId="10" xfId="0" applyFont="1" applyBorder="1" applyAlignment="1">
      <alignment horizontal="left"/>
    </xf>
    <xf numFmtId="9" fontId="8" fillId="0" borderId="10" xfId="1" applyFont="1" applyBorder="1" applyAlignment="1">
      <alignment horizontal="right"/>
    </xf>
    <xf numFmtId="0" fontId="8" fillId="0" borderId="13" xfId="0" applyFont="1" applyBorder="1" applyAlignment="1">
      <alignment horizontal="right"/>
    </xf>
    <xf numFmtId="0" fontId="8" fillId="2" borderId="0" xfId="0" applyFont="1" applyFill="1"/>
    <xf numFmtId="9" fontId="8" fillId="2" borderId="0" xfId="1" applyFont="1" applyFill="1"/>
    <xf numFmtId="0" fontId="8" fillId="0" borderId="0" xfId="0" applyFont="1" applyAlignment="1">
      <alignment horizontal="right"/>
    </xf>
    <xf numFmtId="0" fontId="8" fillId="0" borderId="0" xfId="0" applyFont="1" applyAlignment="1">
      <alignment horizontal="left"/>
    </xf>
    <xf numFmtId="0" fontId="0" fillId="0" borderId="0" xfId="0" applyBorder="1" applyAlignment="1">
      <alignment vertical="center"/>
    </xf>
    <xf numFmtId="0" fontId="8" fillId="0" borderId="0" xfId="0" applyFont="1" applyBorder="1" applyAlignment="1">
      <alignment vertical="center"/>
    </xf>
    <xf numFmtId="0" fontId="8" fillId="0" borderId="0" xfId="0" applyFont="1" applyBorder="1" applyAlignment="1">
      <alignment horizontal="left" vertical="center"/>
    </xf>
    <xf numFmtId="3" fontId="8" fillId="0" borderId="0" xfId="0" applyNumberFormat="1" applyFont="1" applyBorder="1" applyAlignment="1">
      <alignment vertical="center"/>
    </xf>
    <xf numFmtId="0" fontId="8" fillId="2" borderId="0" xfId="0" applyFont="1" applyFill="1" applyBorder="1" applyAlignment="1">
      <alignment horizontal="left" vertical="center"/>
    </xf>
    <xf numFmtId="3" fontId="8" fillId="2" borderId="0" xfId="0" applyNumberFormat="1" applyFont="1" applyFill="1" applyBorder="1" applyAlignment="1">
      <alignment vertical="center"/>
    </xf>
    <xf numFmtId="0" fontId="8" fillId="0" borderId="0" xfId="0" applyFont="1" applyFill="1" applyBorder="1" applyAlignment="1">
      <alignment horizontal="left" vertical="center"/>
    </xf>
    <xf numFmtId="3" fontId="8" fillId="0" borderId="0" xfId="0" applyNumberFormat="1" applyFont="1" applyFill="1" applyBorder="1" applyAlignment="1">
      <alignment vertical="center"/>
    </xf>
    <xf numFmtId="0" fontId="8" fillId="0" borderId="13" xfId="0" applyFont="1" applyBorder="1" applyAlignment="1">
      <alignment horizontal="right" vertical="center"/>
    </xf>
    <xf numFmtId="0" fontId="8" fillId="0" borderId="13" xfId="0" applyFont="1" applyBorder="1" applyAlignment="1">
      <alignment vertical="center"/>
    </xf>
    <xf numFmtId="0" fontId="8" fillId="0" borderId="10" xfId="0" applyFont="1" applyBorder="1" applyAlignment="1">
      <alignment horizontal="right" vertical="center"/>
    </xf>
    <xf numFmtId="0" fontId="0" fillId="0" borderId="10" xfId="0" applyBorder="1" applyAlignment="1">
      <alignment vertical="center"/>
    </xf>
    <xf numFmtId="0" fontId="0" fillId="0" borderId="0" xfId="0" applyFill="1" applyAlignment="1">
      <alignment horizontal="left"/>
    </xf>
    <xf numFmtId="0" fontId="0" fillId="0" borderId="0" xfId="0" applyNumberFormat="1" applyFill="1"/>
    <xf numFmtId="0" fontId="3" fillId="4" borderId="0" xfId="0" applyFont="1" applyFill="1" applyAlignment="1">
      <alignment vertical="center"/>
    </xf>
    <xf numFmtId="0" fontId="3" fillId="3" borderId="0" xfId="0" applyFont="1" applyFill="1" applyAlignment="1">
      <alignment vertical="center"/>
    </xf>
    <xf numFmtId="165" fontId="0" fillId="0" borderId="0" xfId="0" applyNumberFormat="1" applyFill="1"/>
    <xf numFmtId="0" fontId="0" fillId="5" borderId="0" xfId="0" applyFill="1"/>
    <xf numFmtId="0" fontId="0" fillId="3" borderId="0" xfId="0" applyFill="1" applyAlignment="1">
      <alignment vertical="center" wrapText="1"/>
    </xf>
    <xf numFmtId="165" fontId="0" fillId="3" borderId="0" xfId="2" applyNumberFormat="1" applyFont="1" applyFill="1" applyAlignment="1">
      <alignment vertical="center"/>
    </xf>
    <xf numFmtId="165" fontId="0" fillId="4" borderId="0" xfId="2" applyNumberFormat="1" applyFont="1" applyFill="1" applyAlignment="1">
      <alignment vertical="center"/>
    </xf>
    <xf numFmtId="0" fontId="0" fillId="4" borderId="12" xfId="0" applyFill="1" applyBorder="1" applyAlignment="1">
      <alignment vertical="center" wrapText="1"/>
    </xf>
    <xf numFmtId="0" fontId="0" fillId="4" borderId="12" xfId="0" applyFill="1" applyBorder="1" applyAlignment="1">
      <alignment horizontal="right" vertical="center" wrapText="1"/>
    </xf>
    <xf numFmtId="0" fontId="8" fillId="4" borderId="13" xfId="0" applyFont="1" applyFill="1" applyBorder="1" applyAlignment="1">
      <alignment horizontal="left" vertical="center"/>
    </xf>
    <xf numFmtId="0" fontId="0" fillId="4" borderId="13" xfId="0" applyFill="1" applyBorder="1" applyAlignment="1">
      <alignment horizontal="left" vertical="center"/>
    </xf>
    <xf numFmtId="0" fontId="0" fillId="4" borderId="13" xfId="0" applyFill="1" applyBorder="1"/>
    <xf numFmtId="0" fontId="4" fillId="4" borderId="13" xfId="0" applyFont="1" applyFill="1" applyBorder="1" applyAlignment="1">
      <alignment horizontal="left" vertical="center"/>
    </xf>
    <xf numFmtId="164" fontId="0" fillId="0" borderId="0" xfId="1" applyNumberFormat="1" applyFont="1"/>
    <xf numFmtId="0" fontId="0" fillId="0" borderId="9" xfId="0" pivotButton="1" applyBorder="1"/>
    <xf numFmtId="0" fontId="8" fillId="0" borderId="4" xfId="0" pivotButton="1" applyFont="1" applyBorder="1"/>
    <xf numFmtId="0" fontId="8" fillId="0" borderId="9" xfId="0" pivotButton="1" applyFont="1" applyBorder="1"/>
    <xf numFmtId="0" fontId="8" fillId="0" borderId="9" xfId="0" applyFont="1" applyBorder="1"/>
    <xf numFmtId="0" fontId="0" fillId="6" borderId="0" xfId="0" applyFill="1"/>
    <xf numFmtId="9" fontId="0" fillId="6" borderId="0" xfId="1" applyFont="1" applyFill="1"/>
    <xf numFmtId="9" fontId="0" fillId="6" borderId="0" xfId="1" applyFont="1" applyFill="1" applyAlignment="1">
      <alignment wrapText="1"/>
    </xf>
    <xf numFmtId="0" fontId="0" fillId="6" borderId="0" xfId="0" applyFill="1" applyAlignment="1">
      <alignment wrapText="1"/>
    </xf>
    <xf numFmtId="164" fontId="0" fillId="3" borderId="0" xfId="1" applyNumberFormat="1" applyFont="1" applyFill="1" applyAlignment="1">
      <alignment horizontal="right" vertical="center"/>
    </xf>
    <xf numFmtId="9" fontId="0" fillId="3" borderId="0" xfId="1" applyFont="1" applyFill="1" applyAlignment="1">
      <alignment horizontal="right" vertical="center"/>
    </xf>
    <xf numFmtId="9" fontId="0" fillId="4" borderId="0" xfId="1" applyNumberFormat="1" applyFont="1" applyFill="1" applyAlignment="1">
      <alignment horizontal="right" vertical="center"/>
    </xf>
    <xf numFmtId="0" fontId="5" fillId="4" borderId="17" xfId="0" applyFont="1" applyFill="1" applyBorder="1" applyAlignment="1">
      <alignment horizontal="left" vertical="center"/>
    </xf>
    <xf numFmtId="164" fontId="5" fillId="4" borderId="17" xfId="1" applyNumberFormat="1" applyFont="1" applyFill="1" applyBorder="1" applyAlignment="1">
      <alignment horizontal="right" vertical="center"/>
    </xf>
    <xf numFmtId="9" fontId="5" fillId="4" borderId="17" xfId="1" applyFont="1" applyFill="1" applyBorder="1" applyAlignment="1">
      <alignment horizontal="right" vertical="center"/>
    </xf>
    <xf numFmtId="0" fontId="5" fillId="4" borderId="18" xfId="0" applyFont="1" applyFill="1" applyBorder="1" applyAlignment="1">
      <alignment horizontal="left" vertical="center"/>
    </xf>
    <xf numFmtId="164" fontId="5" fillId="4" borderId="18" xfId="1" applyNumberFormat="1" applyFont="1" applyFill="1" applyBorder="1" applyAlignment="1">
      <alignment horizontal="right" vertical="center"/>
    </xf>
    <xf numFmtId="9" fontId="4" fillId="4" borderId="18" xfId="1" applyFont="1" applyFill="1" applyBorder="1" applyAlignment="1">
      <alignment horizontal="right" vertical="center"/>
    </xf>
    <xf numFmtId="0" fontId="3" fillId="4" borderId="12" xfId="0" applyFont="1" applyFill="1" applyBorder="1" applyAlignment="1">
      <alignment horizontal="right" vertical="center" wrapText="1"/>
    </xf>
    <xf numFmtId="164" fontId="3" fillId="4" borderId="12" xfId="1" applyNumberFormat="1" applyFont="1" applyFill="1" applyBorder="1" applyAlignment="1">
      <alignment horizontal="right" vertical="center" wrapText="1"/>
    </xf>
    <xf numFmtId="9" fontId="3" fillId="4" borderId="12" xfId="1" applyFont="1" applyFill="1" applyBorder="1" applyAlignment="1">
      <alignment horizontal="right" vertical="center" wrapText="1"/>
    </xf>
    <xf numFmtId="0" fontId="4" fillId="4" borderId="12" xfId="0" applyFont="1" applyFill="1" applyBorder="1" applyAlignment="1">
      <alignment horizontal="right"/>
    </xf>
    <xf numFmtId="0" fontId="8" fillId="4" borderId="0" xfId="0" applyFont="1" applyFill="1" applyAlignment="1">
      <alignment vertical="center"/>
    </xf>
    <xf numFmtId="0" fontId="0" fillId="7" borderId="0" xfId="0" applyFill="1"/>
    <xf numFmtId="0" fontId="0" fillId="8" borderId="0" xfId="0" applyFill="1"/>
    <xf numFmtId="0" fontId="0" fillId="4" borderId="0" xfId="0" applyFill="1"/>
    <xf numFmtId="0" fontId="11" fillId="4" borderId="0" xfId="0" applyFont="1" applyFill="1" applyAlignment="1">
      <alignment vertical="center"/>
    </xf>
    <xf numFmtId="0" fontId="4" fillId="4" borderId="0" xfId="0" applyFont="1" applyFill="1"/>
    <xf numFmtId="0" fontId="10" fillId="4" borderId="16" xfId="0" applyFont="1" applyFill="1" applyBorder="1" applyAlignment="1">
      <alignment horizontal="left" vertical="center"/>
    </xf>
    <xf numFmtId="0" fontId="10" fillId="4" borderId="0" xfId="0" applyFont="1" applyFill="1" applyBorder="1" applyAlignment="1">
      <alignment horizontal="left" vertical="center"/>
    </xf>
    <xf numFmtId="0" fontId="0" fillId="9" borderId="0" xfId="0" applyFont="1" applyFill="1" applyBorder="1" applyAlignment="1">
      <alignment horizontal="left" vertical="center"/>
    </xf>
    <xf numFmtId="0" fontId="0" fillId="2" borderId="0" xfId="0" applyFont="1" applyFill="1" applyBorder="1" applyAlignment="1">
      <alignment horizontal="left" vertical="center"/>
    </xf>
    <xf numFmtId="0" fontId="0" fillId="3" borderId="0" xfId="0" applyFont="1" applyFill="1" applyBorder="1" applyAlignment="1">
      <alignment horizontal="left" vertical="center"/>
    </xf>
    <xf numFmtId="0" fontId="0" fillId="10" borderId="0" xfId="0" applyFont="1" applyFill="1" applyBorder="1" applyAlignment="1">
      <alignment horizontal="left" vertical="center"/>
    </xf>
    <xf numFmtId="0" fontId="0" fillId="11" borderId="0" xfId="0" applyFont="1" applyFill="1" applyBorder="1" applyAlignment="1">
      <alignment horizontal="left" vertical="center"/>
    </xf>
    <xf numFmtId="0" fontId="0" fillId="12" borderId="0" xfId="0" applyFont="1" applyFill="1" applyBorder="1" applyAlignment="1">
      <alignment horizontal="left" vertical="center"/>
    </xf>
    <xf numFmtId="0" fontId="0" fillId="5" borderId="0" xfId="0" applyFont="1" applyFill="1" applyBorder="1" applyAlignment="1">
      <alignment horizontal="left" vertical="center"/>
    </xf>
    <xf numFmtId="0" fontId="0" fillId="13" borderId="0" xfId="0" applyFont="1" applyFill="1" applyBorder="1" applyAlignment="1">
      <alignment horizontal="left" vertical="center"/>
    </xf>
    <xf numFmtId="0" fontId="0" fillId="14" borderId="0" xfId="0" applyFont="1" applyFill="1" applyBorder="1" applyAlignment="1">
      <alignment horizontal="left" vertical="center"/>
    </xf>
    <xf numFmtId="0" fontId="0" fillId="15" borderId="0" xfId="0" applyFont="1" applyFill="1" applyBorder="1" applyAlignment="1">
      <alignment horizontal="left" vertical="center"/>
    </xf>
    <xf numFmtId="0" fontId="0" fillId="4" borderId="0" xfId="0" applyFill="1" applyAlignment="1">
      <alignment horizontal="left" vertical="center" wrapText="1"/>
    </xf>
    <xf numFmtId="0" fontId="0" fillId="4" borderId="0" xfId="0" applyFill="1" applyAlignment="1">
      <alignment horizontal="left" vertical="center"/>
    </xf>
    <xf numFmtId="0" fontId="13" fillId="4" borderId="0" xfId="3" applyFill="1" applyAlignment="1">
      <alignment horizontal="left" vertical="center" wrapText="1"/>
    </xf>
    <xf numFmtId="0" fontId="14" fillId="3" borderId="0" xfId="0" applyFont="1" applyFill="1" applyAlignment="1">
      <alignment horizontal="left" vertical="center" wrapText="1"/>
    </xf>
    <xf numFmtId="0" fontId="0" fillId="3" borderId="0" xfId="0" applyFill="1" applyAlignment="1">
      <alignment horizontal="left" vertical="center" wrapText="1"/>
    </xf>
    <xf numFmtId="0" fontId="12" fillId="4" borderId="0" xfId="0" applyFont="1" applyFill="1" applyAlignment="1">
      <alignment horizontal="left" vertical="top"/>
    </xf>
    <xf numFmtId="0" fontId="12" fillId="4" borderId="16" xfId="0" applyFont="1" applyFill="1" applyBorder="1" applyAlignment="1">
      <alignment horizontal="left" vertical="top" wrapText="1"/>
    </xf>
    <xf numFmtId="0" fontId="12" fillId="4" borderId="0" xfId="0" applyFont="1" applyFill="1" applyAlignment="1">
      <alignment horizontal="left" vertical="top" wrapText="1"/>
    </xf>
    <xf numFmtId="0" fontId="12" fillId="4" borderId="10" xfId="0" applyFont="1" applyFill="1" applyBorder="1" applyAlignment="1">
      <alignment horizontal="left" vertical="top" wrapText="1"/>
    </xf>
    <xf numFmtId="0" fontId="16" fillId="3" borderId="0" xfId="0" applyFont="1" applyFill="1" applyAlignment="1">
      <alignment horizontal="left" vertical="top"/>
    </xf>
    <xf numFmtId="0" fontId="12" fillId="3" borderId="0" xfId="0" applyFont="1" applyFill="1" applyAlignment="1">
      <alignment horizontal="left" vertical="top"/>
    </xf>
    <xf numFmtId="0" fontId="17" fillId="4" borderId="0" xfId="0" applyFont="1" applyFill="1" applyAlignment="1">
      <alignment horizontal="left" vertical="top"/>
    </xf>
    <xf numFmtId="0" fontId="18" fillId="4" borderId="0" xfId="3" applyFont="1" applyFill="1" applyAlignment="1">
      <alignment horizontal="left" vertical="center" wrapText="1"/>
    </xf>
    <xf numFmtId="0" fontId="12" fillId="4" borderId="16" xfId="0" applyFont="1" applyFill="1" applyBorder="1" applyAlignment="1">
      <alignment horizontal="left" vertical="top"/>
    </xf>
    <xf numFmtId="0" fontId="0" fillId="4" borderId="16" xfId="0" applyFill="1" applyBorder="1" applyAlignment="1">
      <alignment horizontal="left" vertical="center" wrapText="1"/>
    </xf>
    <xf numFmtId="0" fontId="0" fillId="4" borderId="16" xfId="0" applyFill="1" applyBorder="1"/>
    <xf numFmtId="0" fontId="15" fillId="4" borderId="10" xfId="0" applyFont="1" applyFill="1" applyBorder="1" applyAlignment="1">
      <alignment horizontal="left" vertical="top"/>
    </xf>
    <xf numFmtId="0" fontId="0" fillId="4" borderId="10" xfId="0" applyFill="1" applyBorder="1" applyAlignment="1">
      <alignment horizontal="left" vertical="center" wrapText="1"/>
    </xf>
    <xf numFmtId="0" fontId="0" fillId="4" borderId="10" xfId="0" applyFill="1" applyBorder="1"/>
    <xf numFmtId="0" fontId="19" fillId="0" borderId="0" xfId="0" applyFont="1" applyFill="1"/>
    <xf numFmtId="0" fontId="0" fillId="4" borderId="16" xfId="0" applyFill="1" applyBorder="1" applyAlignment="1">
      <alignment vertical="center"/>
    </xf>
    <xf numFmtId="0" fontId="0" fillId="4" borderId="13" xfId="0" applyFill="1" applyBorder="1" applyAlignment="1">
      <alignment vertical="center"/>
    </xf>
    <xf numFmtId="0" fontId="20" fillId="4" borderId="0" xfId="0" applyFont="1" applyFill="1" applyAlignment="1">
      <alignment vertical="center"/>
    </xf>
    <xf numFmtId="0" fontId="3" fillId="4" borderId="0" xfId="0" applyFont="1" applyFill="1" applyAlignment="1">
      <alignment horizontal="center" vertical="center"/>
    </xf>
    <xf numFmtId="9" fontId="4" fillId="4" borderId="0" xfId="1" applyFont="1" applyFill="1" applyAlignment="1">
      <alignment vertical="center"/>
    </xf>
    <xf numFmtId="0" fontId="10" fillId="4" borderId="0" xfId="0" applyFont="1" applyFill="1"/>
    <xf numFmtId="0" fontId="20" fillId="4" borderId="16" xfId="0" applyFont="1" applyFill="1" applyBorder="1" applyAlignment="1">
      <alignment horizontal="left" vertical="center"/>
    </xf>
    <xf numFmtId="0" fontId="9" fillId="0" borderId="10" xfId="0" applyFont="1" applyBorder="1" applyAlignment="1">
      <alignment horizontal="center" vertical="center"/>
    </xf>
    <xf numFmtId="0" fontId="9" fillId="0" borderId="0" xfId="0" applyFont="1" applyAlignment="1">
      <alignment horizontal="center"/>
    </xf>
    <xf numFmtId="0" fontId="0" fillId="4" borderId="16" xfId="0" applyFill="1" applyBorder="1" applyAlignment="1">
      <alignment horizontal="left" wrapText="1"/>
    </xf>
    <xf numFmtId="0" fontId="0" fillId="4" borderId="13" xfId="0" applyFill="1" applyBorder="1" applyAlignment="1">
      <alignment horizontal="left" vertical="center" wrapText="1"/>
    </xf>
    <xf numFmtId="0" fontId="0" fillId="4" borderId="10" xfId="0" applyFill="1" applyBorder="1" applyAlignment="1">
      <alignment horizontal="left" vertical="center" wrapText="1"/>
    </xf>
    <xf numFmtId="0" fontId="12" fillId="4" borderId="0" xfId="0" applyFont="1" applyFill="1" applyAlignment="1">
      <alignment horizontal="left" vertical="top" wrapText="1"/>
    </xf>
    <xf numFmtId="0" fontId="0" fillId="2" borderId="0" xfId="0" applyFont="1" applyFill="1" applyBorder="1" applyAlignment="1">
      <alignment horizontal="left" vertical="center"/>
    </xf>
    <xf numFmtId="0" fontId="0" fillId="3" borderId="0" xfId="0" applyFont="1" applyFill="1" applyBorder="1" applyAlignment="1">
      <alignment horizontal="left" vertical="center"/>
    </xf>
    <xf numFmtId="0" fontId="0" fillId="10" borderId="0" xfId="0" applyFont="1" applyFill="1" applyBorder="1" applyAlignment="1">
      <alignment horizontal="left" vertical="center" wrapText="1"/>
    </xf>
    <xf numFmtId="0" fontId="0" fillId="11" borderId="0" xfId="0" applyFont="1" applyFill="1" applyBorder="1" applyAlignment="1">
      <alignment horizontal="left" vertical="center" wrapText="1"/>
    </xf>
    <xf numFmtId="0" fontId="0" fillId="9" borderId="0" xfId="0" applyFont="1" applyFill="1" applyBorder="1" applyAlignment="1">
      <alignment horizontal="left" vertical="center"/>
    </xf>
    <xf numFmtId="0" fontId="0" fillId="4" borderId="12" xfId="0" applyFill="1" applyBorder="1" applyAlignment="1">
      <alignment horizontal="center" vertical="center"/>
    </xf>
    <xf numFmtId="0" fontId="0" fillId="4" borderId="12" xfId="0" applyFill="1" applyBorder="1" applyAlignment="1">
      <alignment horizontal="center" vertical="center" wrapText="1"/>
    </xf>
    <xf numFmtId="0" fontId="3" fillId="4" borderId="2" xfId="0" applyFont="1" applyFill="1" applyBorder="1" applyAlignment="1">
      <alignment horizontal="center" vertical="center" textRotation="90" wrapText="1"/>
    </xf>
    <xf numFmtId="0" fontId="3" fillId="4" borderId="0" xfId="0" applyFont="1" applyFill="1" applyBorder="1" applyAlignment="1">
      <alignment horizontal="center" vertical="center" textRotation="90" wrapText="1"/>
    </xf>
    <xf numFmtId="0" fontId="3" fillId="4" borderId="2" xfId="0" applyFont="1" applyFill="1" applyBorder="1" applyAlignment="1">
      <alignment horizontal="center" vertical="center" textRotation="90"/>
    </xf>
    <xf numFmtId="0" fontId="3" fillId="4" borderId="0" xfId="0" applyFont="1" applyFill="1" applyBorder="1" applyAlignment="1">
      <alignment horizontal="center" vertical="center" textRotation="90"/>
    </xf>
    <xf numFmtId="0" fontId="3" fillId="4" borderId="3" xfId="0" applyFont="1" applyFill="1" applyBorder="1" applyAlignment="1">
      <alignment horizontal="center" vertical="center" textRotation="90"/>
    </xf>
    <xf numFmtId="0" fontId="3" fillId="4" borderId="3" xfId="0" applyFont="1" applyFill="1" applyBorder="1" applyAlignment="1">
      <alignment horizontal="center" vertical="center" textRotation="90" wrapText="1"/>
    </xf>
    <xf numFmtId="0" fontId="3" fillId="4" borderId="0" xfId="0" applyFont="1" applyFill="1" applyAlignment="1">
      <alignment horizontal="center" vertical="center" textRotation="90" wrapText="1"/>
    </xf>
    <xf numFmtId="0" fontId="3" fillId="4" borderId="0" xfId="0" applyFont="1" applyFill="1" applyAlignment="1">
      <alignment horizontal="center" vertical="center" textRotation="90"/>
    </xf>
  </cellXfs>
  <cellStyles count="4">
    <cellStyle name="Hyperkobling" xfId="3" builtinId="8"/>
    <cellStyle name="Komma" xfId="2" builtinId="3"/>
    <cellStyle name="Normal" xfId="0" builtinId="0"/>
    <cellStyle name="Prosent" xfId="1" builtinId="5"/>
  </cellStyles>
  <dxfs count="1747">
    <dxf>
      <numFmt numFmtId="13" formatCode="0\ %"/>
    </dxf>
    <dxf>
      <numFmt numFmtId="13" formatCode="0\ %"/>
    </dxf>
    <dxf>
      <numFmt numFmtId="13" formatCode="0\ %"/>
    </dxf>
    <dxf>
      <numFmt numFmtId="13" formatCode="0\ %"/>
    </dxf>
    <dxf>
      <numFmt numFmtId="0" formatCode="General"/>
    </dxf>
    <dxf>
      <numFmt numFmtId="13" formatCode="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164" formatCode="0.0\ %"/>
    </dxf>
    <dxf>
      <numFmt numFmtId="0" formatCode="General"/>
    </dxf>
    <dxf>
      <numFmt numFmtId="13" formatCode="0\ %"/>
    </dxf>
    <dxf>
      <numFmt numFmtId="13" formatCode="0\ %"/>
    </dxf>
    <dxf>
      <numFmt numFmtId="13" formatCode="0\ %"/>
    </dxf>
    <dxf>
      <numFmt numFmtId="13" formatCode="0\ %"/>
    </dxf>
    <dxf>
      <numFmt numFmtId="13" formatCode="0\ %"/>
    </dxf>
    <dxf>
      <numFmt numFmtId="13" formatCode="0\ %"/>
    </dxf>
    <dxf>
      <numFmt numFmtId="0" formatCode="General"/>
    </dxf>
    <dxf>
      <numFmt numFmtId="13" formatCode="0\ %"/>
    </dxf>
    <dxf>
      <numFmt numFmtId="164" formatCode="0.0\ %"/>
    </dxf>
    <dxf>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0.0\ %"/>
    </dxf>
    <dxf>
      <numFmt numFmtId="14" formatCode="0.00\ %"/>
    </dxf>
    <dxf>
      <numFmt numFmtId="13" formatCode="0\ %"/>
    </dxf>
    <dxf>
      <numFmt numFmtId="165" formatCode="_-* #,##0_-;\-* #,##0_-;_-* &quot;-&quot;??_-;_-@_-"/>
    </dxf>
    <dxf>
      <numFmt numFmtId="0" formatCode="General"/>
    </dxf>
    <dxf>
      <numFmt numFmtId="165" formatCode="_-* #,##0_-;\-* #,##0_-;_-* &quot;-&quot;??_-;_-@_-"/>
    </dxf>
    <dxf>
      <numFmt numFmtId="0" formatCode="General"/>
    </dxf>
    <dxf>
      <numFmt numFmtId="164" formatCode="0.0\ %"/>
    </dxf>
    <dxf>
      <numFmt numFmtId="13" formatCode="0\ %"/>
    </dxf>
    <dxf>
      <numFmt numFmtId="14" formatCode="0.00\ %"/>
    </dxf>
    <dxf>
      <numFmt numFmtId="13" formatCode="0\ %"/>
    </dxf>
    <dxf>
      <numFmt numFmtId="14" formatCode="0.00\ %"/>
    </dxf>
    <dxf>
      <numFmt numFmtId="164" formatCode="0.0\ %"/>
    </dxf>
    <dxf>
      <numFmt numFmtId="14" formatCode="0.00\ %"/>
    </dxf>
    <dxf>
      <numFmt numFmtId="164" formatCode="0.0\ %"/>
    </dxf>
    <dxf>
      <numFmt numFmtId="164" formatCode="0.0\ %"/>
    </dxf>
    <dxf>
      <numFmt numFmtId="13" formatCode="0\ %"/>
    </dxf>
    <dxf>
      <numFmt numFmtId="14" formatCode="0.00\ %"/>
    </dxf>
    <dxf>
      <numFmt numFmtId="165" formatCode="_-* #,##0_-;\-* #,##0_-;_-* &quot;-&quot;??_-;_-@_-"/>
    </dxf>
    <dxf>
      <numFmt numFmtId="0" formatCode="General"/>
    </dxf>
    <dxf>
      <numFmt numFmtId="165" formatCode="_-* #,##0_-;\-* #,##0_-;_-* &quot;-&quot;??_-;_-@_-"/>
    </dxf>
    <dxf>
      <numFmt numFmtId="0" formatCode="General"/>
    </dxf>
    <dxf>
      <numFmt numFmtId="13" formatCode="0\ %"/>
    </dxf>
    <dxf>
      <numFmt numFmtId="14" formatCode="0.00\ %"/>
    </dxf>
    <dxf>
      <numFmt numFmtId="164" formatCode="0.0\ %"/>
    </dxf>
    <dxf>
      <numFmt numFmtId="164" formatCode="0.0\ %"/>
    </dxf>
    <dxf>
      <numFmt numFmtId="165" formatCode="_-* #,##0_-;\-* #,##0_-;_-* &quot;-&quot;??_-;_-@_-"/>
    </dxf>
    <dxf>
      <numFmt numFmtId="0" formatCode="Genera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13" formatCode="0\ %"/>
    </dxf>
    <dxf>
      <numFmt numFmtId="165" formatCode="_-* #,##0_-;\-* #,##0_-;_-* &quot;-&quot;??_-;_-@_-"/>
    </dxf>
    <dxf>
      <numFmt numFmtId="0" formatCode="Genera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13" formatCode="0\ %"/>
    </dxf>
    <dxf>
      <numFmt numFmtId="165" formatCode="_-* #,##0_-;\-* #,##0_-;_-* &quot;-&quot;??_-;_-@_-"/>
    </dxf>
    <dxf>
      <numFmt numFmtId="0" formatCode="Genera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13" formatCode="0\ %"/>
    </dxf>
    <dxf>
      <numFmt numFmtId="165" formatCode="_-* #,##0_-;\-* #,##0_-;_-* &quot;-&quot;??_-;_-@_-"/>
    </dxf>
    <dxf>
      <numFmt numFmtId="0" formatCode="Genera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13" formatCode="0\ %"/>
    </dxf>
    <dxf>
      <numFmt numFmtId="13" formatCode="0\ %"/>
    </dxf>
    <dxf>
      <numFmt numFmtId="13" formatCode="0\ %"/>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rgb="FF000000"/>
        <name val="Calibri"/>
        <family val="2"/>
        <scheme val="none"/>
      </font>
    </dxf>
    <dxf>
      <border>
        <bottom style="thin">
          <color rgb="FF000000"/>
        </bottom>
      </border>
    </dxf>
    <dxf>
      <font>
        <strike val="0"/>
        <outline val="0"/>
        <shadow val="0"/>
        <u val="none"/>
        <vertAlign val="baseline"/>
        <sz val="12"/>
        <color theme="1"/>
        <name val="Calibri"/>
        <family val="2"/>
        <scheme val="minor"/>
      </font>
      <alignment horizontal="right" vertical="bottom" textRotation="0" wrapText="0" indent="0" justifyLastLine="0" shrinkToFit="0" readingOrder="0"/>
    </dxf>
    <dxf>
      <font>
        <sz val="12"/>
      </font>
    </dxf>
    <dxf>
      <font>
        <sz val="12"/>
      </font>
    </dxf>
    <dxf>
      <font>
        <sz val="12"/>
      </font>
    </dxf>
    <dxf>
      <font>
        <sz val="12"/>
      </font>
    </dxf>
    <dxf>
      <font>
        <sz val="12"/>
      </font>
    </dxf>
    <dxf>
      <font>
        <sz val="12"/>
      </font>
    </dxf>
    <dxf>
      <alignment horizontal="right"/>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bgColor theme="7" tint="0.79998168889431442"/>
        </patternFill>
      </fill>
    </dxf>
    <dxf>
      <fill>
        <patternFill patternType="solid">
          <bgColor rgb="FFFFFF00"/>
        </patternFill>
      </fill>
    </dxf>
    <dxf>
      <font>
        <sz val="12"/>
      </font>
    </dxf>
    <dxf>
      <font>
        <sz val="12"/>
      </font>
    </dxf>
    <dxf>
      <font>
        <sz val="12"/>
      </font>
    </dxf>
    <dxf>
      <font>
        <sz val="12"/>
      </font>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none">
          <bgColor auto="1"/>
        </patternFill>
      </fill>
    </dxf>
    <dxf>
      <alignment horizontal="right"/>
    </dxf>
    <dxf>
      <numFmt numFmtId="13" formatCode="0\ %"/>
    </dxf>
  </dxfs>
  <tableStyles count="1" defaultTableStyle="TableStyleMedium2" defaultPivotStyle="PivotStyleLight16">
    <tableStyle name="Invisible" pivot="0" table="0" count="0" xr9:uid="{A0C5D2C4-B462-43E0-AA6A-8D03943FABE0}"/>
  </tableStyles>
  <colors>
    <mruColors>
      <color rgb="FFFFFFCC"/>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16.xml"/><Relationship Id="rId21" Type="http://schemas.openxmlformats.org/officeDocument/2006/relationships/pivotCacheDefinition" Target="pivotCache/pivotCacheDefinition5.xml"/><Relationship Id="rId42" Type="http://schemas.openxmlformats.org/officeDocument/2006/relationships/pivotCacheDefinition" Target="pivotCache/pivotCacheDefinition26.xml"/><Relationship Id="rId63" Type="http://schemas.openxmlformats.org/officeDocument/2006/relationships/pivotCacheDefinition" Target="pivotCache/pivotCacheDefinition47.xml"/><Relationship Id="rId84" Type="http://schemas.microsoft.com/office/2007/relationships/slicerCache" Target="slicerCaches/slicerCache1.xml"/><Relationship Id="rId138" Type="http://schemas.openxmlformats.org/officeDocument/2006/relationships/customXml" Target="../customXml/item37.xml"/><Relationship Id="rId107" Type="http://schemas.openxmlformats.org/officeDocument/2006/relationships/customXml" Target="../customXml/item6.xml"/><Relationship Id="rId11" Type="http://schemas.openxmlformats.org/officeDocument/2006/relationships/worksheet" Target="worksheets/sheet11.xml"/><Relationship Id="rId32" Type="http://schemas.openxmlformats.org/officeDocument/2006/relationships/pivotCacheDefinition" Target="pivotCache/pivotCacheDefinition16.xml"/><Relationship Id="rId53" Type="http://schemas.openxmlformats.org/officeDocument/2006/relationships/pivotCacheDefinition" Target="pivotCache/pivotCacheDefinition37.xml"/><Relationship Id="rId74" Type="http://schemas.openxmlformats.org/officeDocument/2006/relationships/pivotCacheDefinition" Target="pivotCache/pivotCacheDefinition58.xml"/><Relationship Id="rId128" Type="http://schemas.openxmlformats.org/officeDocument/2006/relationships/customXml" Target="../customXml/item27.xml"/><Relationship Id="rId5" Type="http://schemas.openxmlformats.org/officeDocument/2006/relationships/worksheet" Target="worksheets/sheet5.xml"/><Relationship Id="rId90" Type="http://schemas.microsoft.com/office/2007/relationships/slicerCache" Target="slicerCaches/slicerCache7.xml"/><Relationship Id="rId95" Type="http://schemas.openxmlformats.org/officeDocument/2006/relationships/theme" Target="theme/theme1.xml"/><Relationship Id="rId22" Type="http://schemas.openxmlformats.org/officeDocument/2006/relationships/pivotCacheDefinition" Target="pivotCache/pivotCacheDefinition6.xml"/><Relationship Id="rId27" Type="http://schemas.openxmlformats.org/officeDocument/2006/relationships/pivotCacheDefinition" Target="pivotCache/pivotCacheDefinition11.xml"/><Relationship Id="rId43" Type="http://schemas.openxmlformats.org/officeDocument/2006/relationships/pivotCacheDefinition" Target="pivotCache/pivotCacheDefinition27.xml"/><Relationship Id="rId48" Type="http://schemas.openxmlformats.org/officeDocument/2006/relationships/pivotCacheDefinition" Target="pivotCache/pivotCacheDefinition32.xml"/><Relationship Id="rId64" Type="http://schemas.openxmlformats.org/officeDocument/2006/relationships/pivotCacheDefinition" Target="pivotCache/pivotCacheDefinition48.xml"/><Relationship Id="rId69" Type="http://schemas.openxmlformats.org/officeDocument/2006/relationships/pivotCacheDefinition" Target="pivotCache/pivotCacheDefinition53.xml"/><Relationship Id="rId113" Type="http://schemas.openxmlformats.org/officeDocument/2006/relationships/customXml" Target="../customXml/item12.xml"/><Relationship Id="rId118" Type="http://schemas.openxmlformats.org/officeDocument/2006/relationships/customXml" Target="../customXml/item17.xml"/><Relationship Id="rId134" Type="http://schemas.openxmlformats.org/officeDocument/2006/relationships/customXml" Target="../customXml/item33.xml"/><Relationship Id="rId139" Type="http://schemas.openxmlformats.org/officeDocument/2006/relationships/customXml" Target="../customXml/item38.xml"/><Relationship Id="rId80" Type="http://schemas.openxmlformats.org/officeDocument/2006/relationships/pivotCacheDefinition" Target="pivotCache/pivotCacheDefinition64.xml"/><Relationship Id="rId85" Type="http://schemas.microsoft.com/office/2007/relationships/slicerCache" Target="slicerCaches/slicerCache2.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33" Type="http://schemas.openxmlformats.org/officeDocument/2006/relationships/pivotCacheDefinition" Target="pivotCache/pivotCacheDefinition17.xml"/><Relationship Id="rId38" Type="http://schemas.openxmlformats.org/officeDocument/2006/relationships/pivotCacheDefinition" Target="pivotCache/pivotCacheDefinition22.xml"/><Relationship Id="rId59" Type="http://schemas.openxmlformats.org/officeDocument/2006/relationships/pivotCacheDefinition" Target="pivotCache/pivotCacheDefinition43.xml"/><Relationship Id="rId103" Type="http://schemas.openxmlformats.org/officeDocument/2006/relationships/customXml" Target="../customXml/item2.xml"/><Relationship Id="rId108" Type="http://schemas.openxmlformats.org/officeDocument/2006/relationships/customXml" Target="../customXml/item7.xml"/><Relationship Id="rId124" Type="http://schemas.openxmlformats.org/officeDocument/2006/relationships/customXml" Target="../customXml/item23.xml"/><Relationship Id="rId129" Type="http://schemas.openxmlformats.org/officeDocument/2006/relationships/customXml" Target="../customXml/item28.xml"/><Relationship Id="rId54" Type="http://schemas.openxmlformats.org/officeDocument/2006/relationships/pivotCacheDefinition" Target="pivotCache/pivotCacheDefinition38.xml"/><Relationship Id="rId70" Type="http://schemas.openxmlformats.org/officeDocument/2006/relationships/pivotCacheDefinition" Target="pivotCache/pivotCacheDefinition54.xml"/><Relationship Id="rId75" Type="http://schemas.openxmlformats.org/officeDocument/2006/relationships/pivotCacheDefinition" Target="pivotCache/pivotCacheDefinition59.xml"/><Relationship Id="rId91" Type="http://schemas.microsoft.com/office/2007/relationships/slicerCache" Target="slicerCaches/slicerCache8.xml"/><Relationship Id="rId96" Type="http://schemas.openxmlformats.org/officeDocument/2006/relationships/connections" Target="connections.xml"/><Relationship Id="rId140" Type="http://schemas.openxmlformats.org/officeDocument/2006/relationships/customXml" Target="../customXml/item39.xml"/><Relationship Id="rId145" Type="http://schemas.openxmlformats.org/officeDocument/2006/relationships/customXml" Target="../customXml/item44.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pivotCacheDefinition" Target="pivotCache/pivotCacheDefinition7.xml"/><Relationship Id="rId28" Type="http://schemas.openxmlformats.org/officeDocument/2006/relationships/pivotCacheDefinition" Target="pivotCache/pivotCacheDefinition12.xml"/><Relationship Id="rId49" Type="http://schemas.openxmlformats.org/officeDocument/2006/relationships/pivotCacheDefinition" Target="pivotCache/pivotCacheDefinition33.xml"/><Relationship Id="rId114" Type="http://schemas.openxmlformats.org/officeDocument/2006/relationships/customXml" Target="../customXml/item13.xml"/><Relationship Id="rId119" Type="http://schemas.openxmlformats.org/officeDocument/2006/relationships/customXml" Target="../customXml/item18.xml"/><Relationship Id="rId44" Type="http://schemas.openxmlformats.org/officeDocument/2006/relationships/pivotCacheDefinition" Target="pivotCache/pivotCacheDefinition28.xml"/><Relationship Id="rId60" Type="http://schemas.openxmlformats.org/officeDocument/2006/relationships/pivotCacheDefinition" Target="pivotCache/pivotCacheDefinition44.xml"/><Relationship Id="rId65" Type="http://schemas.openxmlformats.org/officeDocument/2006/relationships/pivotCacheDefinition" Target="pivotCache/pivotCacheDefinition49.xml"/><Relationship Id="rId81" Type="http://schemas.openxmlformats.org/officeDocument/2006/relationships/pivotCacheDefinition" Target="pivotCache/pivotCacheDefinition65.xml"/><Relationship Id="rId86" Type="http://schemas.microsoft.com/office/2007/relationships/slicerCache" Target="slicerCaches/slicerCache3.xml"/><Relationship Id="rId130" Type="http://schemas.openxmlformats.org/officeDocument/2006/relationships/customXml" Target="../customXml/item29.xml"/><Relationship Id="rId135" Type="http://schemas.openxmlformats.org/officeDocument/2006/relationships/customXml" Target="../customXml/item34.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39" Type="http://schemas.openxmlformats.org/officeDocument/2006/relationships/pivotCacheDefinition" Target="pivotCache/pivotCacheDefinition23.xml"/><Relationship Id="rId109" Type="http://schemas.openxmlformats.org/officeDocument/2006/relationships/customXml" Target="../customXml/item8.xml"/><Relationship Id="rId34" Type="http://schemas.openxmlformats.org/officeDocument/2006/relationships/pivotCacheDefinition" Target="pivotCache/pivotCacheDefinition18.xml"/><Relationship Id="rId50" Type="http://schemas.openxmlformats.org/officeDocument/2006/relationships/pivotCacheDefinition" Target="pivotCache/pivotCacheDefinition34.xml"/><Relationship Id="rId55" Type="http://schemas.openxmlformats.org/officeDocument/2006/relationships/pivotCacheDefinition" Target="pivotCache/pivotCacheDefinition39.xml"/><Relationship Id="rId76" Type="http://schemas.openxmlformats.org/officeDocument/2006/relationships/pivotCacheDefinition" Target="pivotCache/pivotCacheDefinition60.xml"/><Relationship Id="rId97" Type="http://schemas.openxmlformats.org/officeDocument/2006/relationships/styles" Target="styles.xml"/><Relationship Id="rId104" Type="http://schemas.openxmlformats.org/officeDocument/2006/relationships/customXml" Target="../customXml/item3.xml"/><Relationship Id="rId120" Type="http://schemas.openxmlformats.org/officeDocument/2006/relationships/customXml" Target="../customXml/item19.xml"/><Relationship Id="rId125" Type="http://schemas.openxmlformats.org/officeDocument/2006/relationships/customXml" Target="../customXml/item24.xml"/><Relationship Id="rId141" Type="http://schemas.openxmlformats.org/officeDocument/2006/relationships/customXml" Target="../customXml/item40.xml"/><Relationship Id="rId146" Type="http://schemas.openxmlformats.org/officeDocument/2006/relationships/customXml" Target="../customXml/item45.xml"/><Relationship Id="rId7" Type="http://schemas.openxmlformats.org/officeDocument/2006/relationships/worksheet" Target="worksheets/sheet7.xml"/><Relationship Id="rId71" Type="http://schemas.openxmlformats.org/officeDocument/2006/relationships/pivotCacheDefinition" Target="pivotCache/pivotCacheDefinition55.xml"/><Relationship Id="rId92" Type="http://schemas.microsoft.com/office/2007/relationships/slicerCache" Target="slicerCaches/slicerCache9.xml"/><Relationship Id="rId2" Type="http://schemas.openxmlformats.org/officeDocument/2006/relationships/worksheet" Target="worksheets/sheet2.xml"/><Relationship Id="rId29" Type="http://schemas.openxmlformats.org/officeDocument/2006/relationships/pivotCacheDefinition" Target="pivotCache/pivotCacheDefinition13.xml"/><Relationship Id="rId24" Type="http://schemas.openxmlformats.org/officeDocument/2006/relationships/pivotCacheDefinition" Target="pivotCache/pivotCacheDefinition8.xml"/><Relationship Id="rId40" Type="http://schemas.openxmlformats.org/officeDocument/2006/relationships/pivotCacheDefinition" Target="pivotCache/pivotCacheDefinition24.xml"/><Relationship Id="rId45" Type="http://schemas.openxmlformats.org/officeDocument/2006/relationships/pivotCacheDefinition" Target="pivotCache/pivotCacheDefinition29.xml"/><Relationship Id="rId66" Type="http://schemas.openxmlformats.org/officeDocument/2006/relationships/pivotCacheDefinition" Target="pivotCache/pivotCacheDefinition50.xml"/><Relationship Id="rId87" Type="http://schemas.microsoft.com/office/2007/relationships/slicerCache" Target="slicerCaches/slicerCache4.xml"/><Relationship Id="rId110" Type="http://schemas.openxmlformats.org/officeDocument/2006/relationships/customXml" Target="../customXml/item9.xml"/><Relationship Id="rId115" Type="http://schemas.openxmlformats.org/officeDocument/2006/relationships/customXml" Target="../customXml/item14.xml"/><Relationship Id="rId131" Type="http://schemas.openxmlformats.org/officeDocument/2006/relationships/customXml" Target="../customXml/item30.xml"/><Relationship Id="rId136" Type="http://schemas.openxmlformats.org/officeDocument/2006/relationships/customXml" Target="../customXml/item35.xml"/><Relationship Id="rId61" Type="http://schemas.openxmlformats.org/officeDocument/2006/relationships/pivotCacheDefinition" Target="pivotCache/pivotCacheDefinition45.xml"/><Relationship Id="rId82" Type="http://schemas.openxmlformats.org/officeDocument/2006/relationships/pivotCacheDefinition" Target="pivotCache/pivotCacheDefinition66.xml"/><Relationship Id="rId19" Type="http://schemas.openxmlformats.org/officeDocument/2006/relationships/pivotCacheDefinition" Target="pivotCache/pivotCacheDefinition3.xml"/><Relationship Id="rId14" Type="http://schemas.openxmlformats.org/officeDocument/2006/relationships/worksheet" Target="worksheets/sheet14.xml"/><Relationship Id="rId30" Type="http://schemas.openxmlformats.org/officeDocument/2006/relationships/pivotCacheDefinition" Target="pivotCache/pivotCacheDefinition14.xml"/><Relationship Id="rId35" Type="http://schemas.openxmlformats.org/officeDocument/2006/relationships/pivotCacheDefinition" Target="pivotCache/pivotCacheDefinition19.xml"/><Relationship Id="rId56" Type="http://schemas.openxmlformats.org/officeDocument/2006/relationships/pivotCacheDefinition" Target="pivotCache/pivotCacheDefinition40.xml"/><Relationship Id="rId77" Type="http://schemas.openxmlformats.org/officeDocument/2006/relationships/pivotCacheDefinition" Target="pivotCache/pivotCacheDefinition61.xml"/><Relationship Id="rId100" Type="http://schemas.openxmlformats.org/officeDocument/2006/relationships/powerPivotData" Target="model/item.data"/><Relationship Id="rId105" Type="http://schemas.openxmlformats.org/officeDocument/2006/relationships/customXml" Target="../customXml/item4.xml"/><Relationship Id="rId126" Type="http://schemas.openxmlformats.org/officeDocument/2006/relationships/customXml" Target="../customXml/item25.xml"/><Relationship Id="rId8" Type="http://schemas.openxmlformats.org/officeDocument/2006/relationships/worksheet" Target="worksheets/sheet8.xml"/><Relationship Id="rId51" Type="http://schemas.openxmlformats.org/officeDocument/2006/relationships/pivotCacheDefinition" Target="pivotCache/pivotCacheDefinition35.xml"/><Relationship Id="rId72" Type="http://schemas.openxmlformats.org/officeDocument/2006/relationships/pivotCacheDefinition" Target="pivotCache/pivotCacheDefinition56.xml"/><Relationship Id="rId93" Type="http://schemas.microsoft.com/office/2007/relationships/slicerCache" Target="slicerCaches/slicerCache10.xml"/><Relationship Id="rId98" Type="http://schemas.openxmlformats.org/officeDocument/2006/relationships/sharedStrings" Target="sharedStrings.xml"/><Relationship Id="rId121" Type="http://schemas.openxmlformats.org/officeDocument/2006/relationships/customXml" Target="../customXml/item20.xml"/><Relationship Id="rId142" Type="http://schemas.openxmlformats.org/officeDocument/2006/relationships/customXml" Target="../customXml/item41.xml"/><Relationship Id="rId3" Type="http://schemas.openxmlformats.org/officeDocument/2006/relationships/worksheet" Target="worksheets/sheet3.xml"/><Relationship Id="rId25" Type="http://schemas.openxmlformats.org/officeDocument/2006/relationships/pivotCacheDefinition" Target="pivotCache/pivotCacheDefinition9.xml"/><Relationship Id="rId46" Type="http://schemas.openxmlformats.org/officeDocument/2006/relationships/pivotCacheDefinition" Target="pivotCache/pivotCacheDefinition30.xml"/><Relationship Id="rId67" Type="http://schemas.openxmlformats.org/officeDocument/2006/relationships/pivotCacheDefinition" Target="pivotCache/pivotCacheDefinition51.xml"/><Relationship Id="rId116" Type="http://schemas.openxmlformats.org/officeDocument/2006/relationships/customXml" Target="../customXml/item15.xml"/><Relationship Id="rId137" Type="http://schemas.openxmlformats.org/officeDocument/2006/relationships/customXml" Target="../customXml/item36.xml"/><Relationship Id="rId20" Type="http://schemas.openxmlformats.org/officeDocument/2006/relationships/pivotCacheDefinition" Target="pivotCache/pivotCacheDefinition4.xml"/><Relationship Id="rId41" Type="http://schemas.openxmlformats.org/officeDocument/2006/relationships/pivotCacheDefinition" Target="pivotCache/pivotCacheDefinition25.xml"/><Relationship Id="rId62" Type="http://schemas.openxmlformats.org/officeDocument/2006/relationships/pivotCacheDefinition" Target="pivotCache/pivotCacheDefinition46.xml"/><Relationship Id="rId83" Type="http://schemas.openxmlformats.org/officeDocument/2006/relationships/pivotCacheDefinition" Target="pivotCache/pivotCacheDefinition67.xml"/><Relationship Id="rId88" Type="http://schemas.microsoft.com/office/2007/relationships/slicerCache" Target="slicerCaches/slicerCache5.xml"/><Relationship Id="rId111" Type="http://schemas.openxmlformats.org/officeDocument/2006/relationships/customXml" Target="../customXml/item10.xml"/><Relationship Id="rId132" Type="http://schemas.openxmlformats.org/officeDocument/2006/relationships/customXml" Target="../customXml/item31.xml"/><Relationship Id="rId15" Type="http://schemas.openxmlformats.org/officeDocument/2006/relationships/worksheet" Target="worksheets/sheet15.xml"/><Relationship Id="rId36" Type="http://schemas.openxmlformats.org/officeDocument/2006/relationships/pivotCacheDefinition" Target="pivotCache/pivotCacheDefinition20.xml"/><Relationship Id="rId57" Type="http://schemas.openxmlformats.org/officeDocument/2006/relationships/pivotCacheDefinition" Target="pivotCache/pivotCacheDefinition41.xml"/><Relationship Id="rId106" Type="http://schemas.openxmlformats.org/officeDocument/2006/relationships/customXml" Target="../customXml/item5.xml"/><Relationship Id="rId127" Type="http://schemas.openxmlformats.org/officeDocument/2006/relationships/customXml" Target="../customXml/item26.xml"/><Relationship Id="rId10" Type="http://schemas.openxmlformats.org/officeDocument/2006/relationships/worksheet" Target="worksheets/sheet10.xml"/><Relationship Id="rId31" Type="http://schemas.openxmlformats.org/officeDocument/2006/relationships/pivotCacheDefinition" Target="pivotCache/pivotCacheDefinition15.xml"/><Relationship Id="rId52" Type="http://schemas.openxmlformats.org/officeDocument/2006/relationships/pivotCacheDefinition" Target="pivotCache/pivotCacheDefinition36.xml"/><Relationship Id="rId73" Type="http://schemas.openxmlformats.org/officeDocument/2006/relationships/pivotCacheDefinition" Target="pivotCache/pivotCacheDefinition57.xml"/><Relationship Id="rId78" Type="http://schemas.openxmlformats.org/officeDocument/2006/relationships/pivotCacheDefinition" Target="pivotCache/pivotCacheDefinition62.xml"/><Relationship Id="rId94" Type="http://schemas.microsoft.com/office/2007/relationships/slicerCache" Target="slicerCaches/slicerCache11.xml"/><Relationship Id="rId99" Type="http://schemas.openxmlformats.org/officeDocument/2006/relationships/sheetMetadata" Target="metadata.xml"/><Relationship Id="rId101" Type="http://schemas.openxmlformats.org/officeDocument/2006/relationships/calcChain" Target="calcChain.xml"/><Relationship Id="rId122" Type="http://schemas.openxmlformats.org/officeDocument/2006/relationships/customXml" Target="../customXml/item21.xml"/><Relationship Id="rId143" Type="http://schemas.openxmlformats.org/officeDocument/2006/relationships/customXml" Target="../customXml/item4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pivotCacheDefinition" Target="pivotCache/pivotCacheDefinition10.xml"/><Relationship Id="rId47" Type="http://schemas.openxmlformats.org/officeDocument/2006/relationships/pivotCacheDefinition" Target="pivotCache/pivotCacheDefinition31.xml"/><Relationship Id="rId68" Type="http://schemas.openxmlformats.org/officeDocument/2006/relationships/pivotCacheDefinition" Target="pivotCache/pivotCacheDefinition52.xml"/><Relationship Id="rId89" Type="http://schemas.microsoft.com/office/2007/relationships/slicerCache" Target="slicerCaches/slicerCache6.xml"/><Relationship Id="rId112" Type="http://schemas.openxmlformats.org/officeDocument/2006/relationships/customXml" Target="../customXml/item11.xml"/><Relationship Id="rId133" Type="http://schemas.openxmlformats.org/officeDocument/2006/relationships/customXml" Target="../customXml/item32.xml"/><Relationship Id="rId16" Type="http://schemas.openxmlformats.org/officeDocument/2006/relationships/worksheet" Target="worksheets/sheet16.xml"/><Relationship Id="rId37" Type="http://schemas.openxmlformats.org/officeDocument/2006/relationships/pivotCacheDefinition" Target="pivotCache/pivotCacheDefinition21.xml"/><Relationship Id="rId58" Type="http://schemas.openxmlformats.org/officeDocument/2006/relationships/pivotCacheDefinition" Target="pivotCache/pivotCacheDefinition42.xml"/><Relationship Id="rId79" Type="http://schemas.openxmlformats.org/officeDocument/2006/relationships/pivotCacheDefinition" Target="pivotCache/pivotCacheDefinition63.xml"/><Relationship Id="rId102" Type="http://schemas.openxmlformats.org/officeDocument/2006/relationships/customXml" Target="../customXml/item1.xml"/><Relationship Id="rId123" Type="http://schemas.openxmlformats.org/officeDocument/2006/relationships/customXml" Target="../customXml/item22.xml"/><Relationship Id="rId144" Type="http://schemas.openxmlformats.org/officeDocument/2006/relationships/customXml" Target="../customXml/item4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23.xml"/><Relationship Id="rId1" Type="http://schemas.microsoft.com/office/2011/relationships/chartStyle" Target="style23.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[Sysselsetting_landbruk_andre_næringer_2008_2021.xlsx]P_all_grupp!Pivottabell16</c:name>
    <c:fmtId val="4"/>
  </c:pivotSource>
  <c:chart>
    <c:title>
      <c:tx>
        <c:strRef>
          <c:f>'Alle grupper'!$C$4</c:f>
          <c:strCache>
            <c:ptCount val="1"/>
            <c:pt idx="0">
              <c:v>Antall sysselsatte etter næringsgruppe i Trøndelag perioden 2008 -2021</c:v>
            </c:pt>
          </c:strCache>
        </c:strRef>
      </c:tx>
      <c:overlay val="0"/>
      <c:spPr>
        <a:noFill/>
        <a:ln>
          <a:noFill/>
        </a:ln>
        <a:effectLst/>
      </c:spPr>
      <c:txPr>
        <a:bodyPr rot="0" spcFirstLastPara="1" vertOverflow="ellipsis" vert="horz" wrap="square" anchor="ctr" anchorCtr="1"/>
        <a:lstStyle/>
        <a:p>
          <a:pPr>
            <a:defRPr sz="114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6.5246720916479442E-2"/>
          <c:y val="0.10933954933954934"/>
          <c:w val="0.6661338510097089"/>
          <c:h val="0.79870149098495569"/>
        </c:manualLayout>
      </c:layout>
      <c:areaChart>
        <c:grouping val="stacked"/>
        <c:varyColors val="0"/>
        <c:ser>
          <c:idx val="0"/>
          <c:order val="0"/>
          <c:tx>
            <c:strRef>
              <c:f>'Alle grupper'!$C$4</c:f>
              <c:strCache>
                <c:ptCount val="1"/>
                <c:pt idx="0">
                  <c:v>Finans - tjenste-næringer</c:v>
                </c:pt>
              </c:strCache>
            </c:strRef>
          </c:tx>
          <c:spPr>
            <a:solidFill>
              <a:schemeClr val="accent1"/>
            </a:solidFill>
            <a:ln w="25400">
              <a:noFill/>
            </a:ln>
            <a:effectLst/>
          </c:spPr>
          <c:cat>
            <c:strRef>
              <c:f>'Alle grupper'!$C$4</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grupper'!$C$4</c:f>
              <c:numCache>
                <c:formatCode>#,##0</c:formatCode>
                <c:ptCount val="14"/>
                <c:pt idx="0">
                  <c:v>27145</c:v>
                </c:pt>
                <c:pt idx="1">
                  <c:v>26165</c:v>
                </c:pt>
                <c:pt idx="2">
                  <c:v>26323</c:v>
                </c:pt>
                <c:pt idx="3">
                  <c:v>27797</c:v>
                </c:pt>
                <c:pt idx="4">
                  <c:v>29389</c:v>
                </c:pt>
                <c:pt idx="5">
                  <c:v>29506</c:v>
                </c:pt>
                <c:pt idx="6">
                  <c:v>29573</c:v>
                </c:pt>
                <c:pt idx="7">
                  <c:v>28019</c:v>
                </c:pt>
                <c:pt idx="8">
                  <c:v>28379</c:v>
                </c:pt>
                <c:pt idx="9">
                  <c:v>28915</c:v>
                </c:pt>
                <c:pt idx="10">
                  <c:v>29311</c:v>
                </c:pt>
                <c:pt idx="11">
                  <c:v>29751</c:v>
                </c:pt>
                <c:pt idx="12">
                  <c:v>30420</c:v>
                </c:pt>
                <c:pt idx="13">
                  <c:v>31580</c:v>
                </c:pt>
              </c:numCache>
            </c:numRef>
          </c:val>
          <c:extLst>
            <c:ext xmlns:c16="http://schemas.microsoft.com/office/drawing/2014/chart" uri="{C3380CC4-5D6E-409C-BE32-E72D297353CC}">
              <c16:uniqueId val="{00000000-04E5-4B1A-A8C3-B1D1834E91F4}"/>
            </c:ext>
          </c:extLst>
        </c:ser>
        <c:ser>
          <c:idx val="1"/>
          <c:order val="1"/>
          <c:tx>
            <c:strRef>
              <c:f>'Alle grupper'!$C$4</c:f>
              <c:strCache>
                <c:ptCount val="1"/>
                <c:pt idx="0">
                  <c:v>Fiske akvakultur</c:v>
                </c:pt>
              </c:strCache>
            </c:strRef>
          </c:tx>
          <c:spPr>
            <a:solidFill>
              <a:schemeClr val="accent2"/>
            </a:solidFill>
            <a:ln w="25400">
              <a:noFill/>
            </a:ln>
            <a:effectLst/>
          </c:spPr>
          <c:cat>
            <c:strRef>
              <c:f>'Alle grupper'!$C$4</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grupper'!$C$4</c:f>
              <c:numCache>
                <c:formatCode>#,##0</c:formatCode>
                <c:ptCount val="14"/>
                <c:pt idx="0">
                  <c:v>1195</c:v>
                </c:pt>
                <c:pt idx="1">
                  <c:v>1228</c:v>
                </c:pt>
                <c:pt idx="2">
                  <c:v>1257</c:v>
                </c:pt>
                <c:pt idx="3">
                  <c:v>1320</c:v>
                </c:pt>
                <c:pt idx="4">
                  <c:v>1296</c:v>
                </c:pt>
                <c:pt idx="5">
                  <c:v>1332</c:v>
                </c:pt>
                <c:pt idx="6">
                  <c:v>1407</c:v>
                </c:pt>
                <c:pt idx="7">
                  <c:v>1486</c:v>
                </c:pt>
                <c:pt idx="8">
                  <c:v>1591</c:v>
                </c:pt>
                <c:pt idx="9">
                  <c:v>1737</c:v>
                </c:pt>
                <c:pt idx="10">
                  <c:v>1726</c:v>
                </c:pt>
                <c:pt idx="11">
                  <c:v>1969</c:v>
                </c:pt>
                <c:pt idx="12">
                  <c:v>2429</c:v>
                </c:pt>
                <c:pt idx="13">
                  <c:v>2679</c:v>
                </c:pt>
              </c:numCache>
            </c:numRef>
          </c:val>
          <c:extLst>
            <c:ext xmlns:c16="http://schemas.microsoft.com/office/drawing/2014/chart" uri="{C3380CC4-5D6E-409C-BE32-E72D297353CC}">
              <c16:uniqueId val="{00000001-04E5-4B1A-A8C3-B1D1834E91F4}"/>
            </c:ext>
          </c:extLst>
        </c:ser>
        <c:ser>
          <c:idx val="2"/>
          <c:order val="2"/>
          <c:tx>
            <c:strRef>
              <c:f>'Alle grupper'!$C$4</c:f>
              <c:strCache>
                <c:ptCount val="1"/>
                <c:pt idx="0">
                  <c:v>Handel, transport, overnatting og servering</c:v>
                </c:pt>
              </c:strCache>
            </c:strRef>
          </c:tx>
          <c:spPr>
            <a:solidFill>
              <a:schemeClr val="accent3"/>
            </a:solidFill>
            <a:ln w="25400">
              <a:noFill/>
            </a:ln>
            <a:effectLst/>
          </c:spPr>
          <c:cat>
            <c:strRef>
              <c:f>'Alle grupper'!$C$4</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grupper'!$C$4</c:f>
              <c:numCache>
                <c:formatCode>#,##0</c:formatCode>
                <c:ptCount val="14"/>
                <c:pt idx="0">
                  <c:v>49944</c:v>
                </c:pt>
                <c:pt idx="1">
                  <c:v>49069</c:v>
                </c:pt>
                <c:pt idx="2">
                  <c:v>49397</c:v>
                </c:pt>
                <c:pt idx="3">
                  <c:v>49657</c:v>
                </c:pt>
                <c:pt idx="4">
                  <c:v>50443</c:v>
                </c:pt>
                <c:pt idx="5">
                  <c:v>50465</c:v>
                </c:pt>
                <c:pt idx="6">
                  <c:v>51383</c:v>
                </c:pt>
                <c:pt idx="7">
                  <c:v>49890</c:v>
                </c:pt>
                <c:pt idx="8">
                  <c:v>50055</c:v>
                </c:pt>
                <c:pt idx="9">
                  <c:v>50407</c:v>
                </c:pt>
                <c:pt idx="10">
                  <c:v>50492</c:v>
                </c:pt>
                <c:pt idx="11">
                  <c:v>50620</c:v>
                </c:pt>
                <c:pt idx="12">
                  <c:v>51253</c:v>
                </c:pt>
                <c:pt idx="13">
                  <c:v>53245</c:v>
                </c:pt>
              </c:numCache>
            </c:numRef>
          </c:val>
          <c:extLst>
            <c:ext xmlns:c16="http://schemas.microsoft.com/office/drawing/2014/chart" uri="{C3380CC4-5D6E-409C-BE32-E72D297353CC}">
              <c16:uniqueId val="{00000002-04E5-4B1A-A8C3-B1D1834E91F4}"/>
            </c:ext>
          </c:extLst>
        </c:ser>
        <c:ser>
          <c:idx val="3"/>
          <c:order val="3"/>
          <c:tx>
            <c:strRef>
              <c:f>'Alle grupper'!$C$4</c:f>
              <c:strCache>
                <c:ptCount val="1"/>
                <c:pt idx="0">
                  <c:v>Helse og omsorg</c:v>
                </c:pt>
              </c:strCache>
            </c:strRef>
          </c:tx>
          <c:spPr>
            <a:solidFill>
              <a:schemeClr val="accent4"/>
            </a:solidFill>
            <a:ln w="25400">
              <a:noFill/>
            </a:ln>
            <a:effectLst/>
          </c:spPr>
          <c:cat>
            <c:strRef>
              <c:f>'Alle grupper'!$C$4</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grupper'!$C$4</c:f>
              <c:numCache>
                <c:formatCode>#,##0</c:formatCode>
                <c:ptCount val="14"/>
                <c:pt idx="0">
                  <c:v>40088</c:v>
                </c:pt>
                <c:pt idx="1">
                  <c:v>40965</c:v>
                </c:pt>
                <c:pt idx="2">
                  <c:v>41343</c:v>
                </c:pt>
                <c:pt idx="3">
                  <c:v>42330</c:v>
                </c:pt>
                <c:pt idx="4">
                  <c:v>43082</c:v>
                </c:pt>
                <c:pt idx="5">
                  <c:v>43762</c:v>
                </c:pt>
                <c:pt idx="6">
                  <c:v>44175</c:v>
                </c:pt>
                <c:pt idx="7">
                  <c:v>45075</c:v>
                </c:pt>
                <c:pt idx="8">
                  <c:v>45851</c:v>
                </c:pt>
                <c:pt idx="9">
                  <c:v>46695</c:v>
                </c:pt>
                <c:pt idx="10">
                  <c:v>47281</c:v>
                </c:pt>
                <c:pt idx="11">
                  <c:v>47932</c:v>
                </c:pt>
                <c:pt idx="12">
                  <c:v>51656</c:v>
                </c:pt>
                <c:pt idx="13">
                  <c:v>52489</c:v>
                </c:pt>
              </c:numCache>
            </c:numRef>
          </c:val>
          <c:extLst>
            <c:ext xmlns:c16="http://schemas.microsoft.com/office/drawing/2014/chart" uri="{C3380CC4-5D6E-409C-BE32-E72D297353CC}">
              <c16:uniqueId val="{00000003-04E5-4B1A-A8C3-B1D1834E91F4}"/>
            </c:ext>
          </c:extLst>
        </c:ser>
        <c:ser>
          <c:idx val="4"/>
          <c:order val="4"/>
          <c:tx>
            <c:strRef>
              <c:f>'Alle grupper'!$C$4</c:f>
              <c:strCache>
                <c:ptCount val="1"/>
                <c:pt idx="0">
                  <c:v>Industri og begverk</c:v>
                </c:pt>
              </c:strCache>
            </c:strRef>
          </c:tx>
          <c:spPr>
            <a:solidFill>
              <a:schemeClr val="accent5"/>
            </a:solidFill>
            <a:ln w="25400">
              <a:noFill/>
            </a:ln>
            <a:effectLst/>
          </c:spPr>
          <c:cat>
            <c:strRef>
              <c:f>'Alle grupper'!$C$4</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grupper'!$C$4</c:f>
              <c:numCache>
                <c:formatCode>#,##0</c:formatCode>
                <c:ptCount val="14"/>
                <c:pt idx="0">
                  <c:v>19644</c:v>
                </c:pt>
                <c:pt idx="1">
                  <c:v>18350</c:v>
                </c:pt>
                <c:pt idx="2">
                  <c:v>17931</c:v>
                </c:pt>
                <c:pt idx="3">
                  <c:v>18259</c:v>
                </c:pt>
                <c:pt idx="4">
                  <c:v>18743</c:v>
                </c:pt>
                <c:pt idx="5">
                  <c:v>18978</c:v>
                </c:pt>
                <c:pt idx="6">
                  <c:v>18762</c:v>
                </c:pt>
                <c:pt idx="7">
                  <c:v>18037</c:v>
                </c:pt>
                <c:pt idx="8">
                  <c:v>17649</c:v>
                </c:pt>
                <c:pt idx="9">
                  <c:v>17559</c:v>
                </c:pt>
                <c:pt idx="10">
                  <c:v>17535</c:v>
                </c:pt>
                <c:pt idx="11">
                  <c:v>18183</c:v>
                </c:pt>
                <c:pt idx="12">
                  <c:v>20427</c:v>
                </c:pt>
                <c:pt idx="13">
                  <c:v>20612</c:v>
                </c:pt>
              </c:numCache>
            </c:numRef>
          </c:val>
          <c:extLst>
            <c:ext xmlns:c16="http://schemas.microsoft.com/office/drawing/2014/chart" uri="{C3380CC4-5D6E-409C-BE32-E72D297353CC}">
              <c16:uniqueId val="{00000004-04E5-4B1A-A8C3-B1D1834E91F4}"/>
            </c:ext>
          </c:extLst>
        </c:ser>
        <c:ser>
          <c:idx val="5"/>
          <c:order val="5"/>
          <c:tx>
            <c:strRef>
              <c:f>'Alle grupper'!$C$4</c:f>
              <c:strCache>
                <c:ptCount val="1"/>
                <c:pt idx="0">
                  <c:v>Kunst, underholdning m.m</c:v>
                </c:pt>
              </c:strCache>
            </c:strRef>
          </c:tx>
          <c:spPr>
            <a:solidFill>
              <a:schemeClr val="accent6"/>
            </a:solidFill>
            <a:ln w="25400">
              <a:noFill/>
            </a:ln>
            <a:effectLst/>
          </c:spPr>
          <c:cat>
            <c:strRef>
              <c:f>'Alle grupper'!$C$4</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grupper'!$C$4</c:f>
              <c:numCache>
                <c:formatCode>#,##0</c:formatCode>
                <c:ptCount val="14"/>
                <c:pt idx="0">
                  <c:v>6131</c:v>
                </c:pt>
                <c:pt idx="1">
                  <c:v>6473</c:v>
                </c:pt>
                <c:pt idx="2">
                  <c:v>6607</c:v>
                </c:pt>
                <c:pt idx="3">
                  <c:v>6736</c:v>
                </c:pt>
                <c:pt idx="4">
                  <c:v>6807</c:v>
                </c:pt>
                <c:pt idx="5">
                  <c:v>6949</c:v>
                </c:pt>
                <c:pt idx="6">
                  <c:v>7218</c:v>
                </c:pt>
                <c:pt idx="7">
                  <c:v>7146</c:v>
                </c:pt>
                <c:pt idx="8">
                  <c:v>7331</c:v>
                </c:pt>
                <c:pt idx="9">
                  <c:v>7662</c:v>
                </c:pt>
                <c:pt idx="10">
                  <c:v>7741</c:v>
                </c:pt>
                <c:pt idx="11">
                  <c:v>7667</c:v>
                </c:pt>
                <c:pt idx="12">
                  <c:v>8029</c:v>
                </c:pt>
                <c:pt idx="13">
                  <c:v>8362</c:v>
                </c:pt>
              </c:numCache>
            </c:numRef>
          </c:val>
          <c:extLst>
            <c:ext xmlns:c16="http://schemas.microsoft.com/office/drawing/2014/chart" uri="{C3380CC4-5D6E-409C-BE32-E72D297353CC}">
              <c16:uniqueId val="{00000005-04E5-4B1A-A8C3-B1D1834E91F4}"/>
            </c:ext>
          </c:extLst>
        </c:ser>
        <c:ser>
          <c:idx val="6"/>
          <c:order val="6"/>
          <c:tx>
            <c:strRef>
              <c:f>'Alle grupper'!$C$4</c:f>
              <c:strCache>
                <c:ptCount val="1"/>
                <c:pt idx="0">
                  <c:v>Landbruk</c:v>
                </c:pt>
              </c:strCache>
            </c:strRef>
          </c:tx>
          <c:spPr>
            <a:solidFill>
              <a:schemeClr val="accent1">
                <a:lumMod val="60000"/>
              </a:schemeClr>
            </a:solidFill>
            <a:ln w="25400">
              <a:noFill/>
            </a:ln>
            <a:effectLst/>
          </c:spPr>
          <c:cat>
            <c:strRef>
              <c:f>'Alle grupper'!$C$4</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grupper'!$C$4</c:f>
              <c:numCache>
                <c:formatCode>#,##0</c:formatCode>
                <c:ptCount val="14"/>
                <c:pt idx="0">
                  <c:v>8800</c:v>
                </c:pt>
                <c:pt idx="1">
                  <c:v>8482</c:v>
                </c:pt>
                <c:pt idx="2">
                  <c:v>8138</c:v>
                </c:pt>
                <c:pt idx="3">
                  <c:v>7532</c:v>
                </c:pt>
                <c:pt idx="4">
                  <c:v>7030</c:v>
                </c:pt>
                <c:pt idx="5">
                  <c:v>6819</c:v>
                </c:pt>
                <c:pt idx="6">
                  <c:v>6743</c:v>
                </c:pt>
                <c:pt idx="7">
                  <c:v>6494</c:v>
                </c:pt>
                <c:pt idx="8">
                  <c:v>6504</c:v>
                </c:pt>
                <c:pt idx="9">
                  <c:v>6285</c:v>
                </c:pt>
                <c:pt idx="10">
                  <c:v>6080</c:v>
                </c:pt>
                <c:pt idx="11">
                  <c:v>5974</c:v>
                </c:pt>
                <c:pt idx="12">
                  <c:v>6471</c:v>
                </c:pt>
                <c:pt idx="13">
                  <c:v>6294</c:v>
                </c:pt>
              </c:numCache>
            </c:numRef>
          </c:val>
          <c:extLst>
            <c:ext xmlns:c16="http://schemas.microsoft.com/office/drawing/2014/chart" uri="{C3380CC4-5D6E-409C-BE32-E72D297353CC}">
              <c16:uniqueId val="{00000006-04E5-4B1A-A8C3-B1D1834E91F4}"/>
            </c:ext>
          </c:extLst>
        </c:ser>
        <c:ser>
          <c:idx val="7"/>
          <c:order val="7"/>
          <c:tx>
            <c:strRef>
              <c:f>'Alle grupper'!$C$4</c:f>
              <c:strCache>
                <c:ptCount val="1"/>
                <c:pt idx="0">
                  <c:v>Off adm, forsvar og trygd</c:v>
                </c:pt>
              </c:strCache>
            </c:strRef>
          </c:tx>
          <c:spPr>
            <a:solidFill>
              <a:schemeClr val="accent2">
                <a:lumMod val="60000"/>
              </a:schemeClr>
            </a:solidFill>
            <a:ln w="25400">
              <a:noFill/>
            </a:ln>
            <a:effectLst/>
          </c:spPr>
          <c:cat>
            <c:strRef>
              <c:f>'Alle grupper'!$C$4</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grupper'!$C$4</c:f>
              <c:numCache>
                <c:formatCode>#,##0</c:formatCode>
                <c:ptCount val="14"/>
                <c:pt idx="0">
                  <c:v>10892</c:v>
                </c:pt>
                <c:pt idx="1">
                  <c:v>11186</c:v>
                </c:pt>
                <c:pt idx="2">
                  <c:v>11257</c:v>
                </c:pt>
                <c:pt idx="3">
                  <c:v>11619</c:v>
                </c:pt>
                <c:pt idx="4">
                  <c:v>12147</c:v>
                </c:pt>
                <c:pt idx="5">
                  <c:v>12159</c:v>
                </c:pt>
                <c:pt idx="6">
                  <c:v>12233</c:v>
                </c:pt>
                <c:pt idx="7">
                  <c:v>12374</c:v>
                </c:pt>
                <c:pt idx="8">
                  <c:v>12737</c:v>
                </c:pt>
                <c:pt idx="9">
                  <c:v>12926</c:v>
                </c:pt>
                <c:pt idx="10">
                  <c:v>12702</c:v>
                </c:pt>
                <c:pt idx="11">
                  <c:v>12743</c:v>
                </c:pt>
                <c:pt idx="12">
                  <c:v>13353</c:v>
                </c:pt>
                <c:pt idx="13">
                  <c:v>13582</c:v>
                </c:pt>
              </c:numCache>
            </c:numRef>
          </c:val>
          <c:extLst>
            <c:ext xmlns:c16="http://schemas.microsoft.com/office/drawing/2014/chart" uri="{C3380CC4-5D6E-409C-BE32-E72D297353CC}">
              <c16:uniqueId val="{00000007-04E5-4B1A-A8C3-B1D1834E91F4}"/>
            </c:ext>
          </c:extLst>
        </c:ser>
        <c:ser>
          <c:idx val="8"/>
          <c:order val="8"/>
          <c:tx>
            <c:strRef>
              <c:f>'Alle grupper'!$C$4</c:f>
              <c:strCache>
                <c:ptCount val="1"/>
                <c:pt idx="0">
                  <c:v>Strøm, vatn, bygg og anlegg</c:v>
                </c:pt>
              </c:strCache>
            </c:strRef>
          </c:tx>
          <c:spPr>
            <a:solidFill>
              <a:schemeClr val="accent3">
                <a:lumMod val="60000"/>
              </a:schemeClr>
            </a:solidFill>
            <a:ln w="25400">
              <a:noFill/>
            </a:ln>
            <a:effectLst/>
          </c:spPr>
          <c:cat>
            <c:strRef>
              <c:f>'Alle grupper'!$C$4</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grupper'!$C$4</c:f>
              <c:numCache>
                <c:formatCode>#,##0</c:formatCode>
                <c:ptCount val="14"/>
                <c:pt idx="0">
                  <c:v>18440</c:v>
                </c:pt>
                <c:pt idx="1">
                  <c:v>18160</c:v>
                </c:pt>
                <c:pt idx="2">
                  <c:v>18513</c:v>
                </c:pt>
                <c:pt idx="3">
                  <c:v>19135</c:v>
                </c:pt>
                <c:pt idx="4">
                  <c:v>19511</c:v>
                </c:pt>
                <c:pt idx="5">
                  <c:v>20239</c:v>
                </c:pt>
                <c:pt idx="6">
                  <c:v>20318</c:v>
                </c:pt>
                <c:pt idx="7">
                  <c:v>19690</c:v>
                </c:pt>
                <c:pt idx="8">
                  <c:v>20503</c:v>
                </c:pt>
                <c:pt idx="9">
                  <c:v>21330</c:v>
                </c:pt>
                <c:pt idx="10">
                  <c:v>22087</c:v>
                </c:pt>
                <c:pt idx="11">
                  <c:v>22252</c:v>
                </c:pt>
                <c:pt idx="12">
                  <c:v>23975</c:v>
                </c:pt>
                <c:pt idx="13">
                  <c:v>24694</c:v>
                </c:pt>
              </c:numCache>
            </c:numRef>
          </c:val>
          <c:extLst>
            <c:ext xmlns:c16="http://schemas.microsoft.com/office/drawing/2014/chart" uri="{C3380CC4-5D6E-409C-BE32-E72D297353CC}">
              <c16:uniqueId val="{00000008-04E5-4B1A-A8C3-B1D1834E91F4}"/>
            </c:ext>
          </c:extLst>
        </c:ser>
        <c:ser>
          <c:idx val="9"/>
          <c:order val="9"/>
          <c:tx>
            <c:strRef>
              <c:f>'Alle grupper'!$C$4</c:f>
              <c:strCache>
                <c:ptCount val="1"/>
                <c:pt idx="0">
                  <c:v>Undervisning</c:v>
                </c:pt>
              </c:strCache>
            </c:strRef>
          </c:tx>
          <c:spPr>
            <a:solidFill>
              <a:schemeClr val="accent4">
                <a:lumMod val="60000"/>
              </a:schemeClr>
            </a:solidFill>
            <a:ln w="25400">
              <a:noFill/>
            </a:ln>
            <a:effectLst/>
          </c:spPr>
          <c:cat>
            <c:strRef>
              <c:f>'Alle grupper'!$C$4</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grupper'!$C$4</c:f>
              <c:numCache>
                <c:formatCode>#,##0</c:formatCode>
                <c:ptCount val="14"/>
                <c:pt idx="0">
                  <c:v>20594</c:v>
                </c:pt>
                <c:pt idx="1">
                  <c:v>20941</c:v>
                </c:pt>
                <c:pt idx="2">
                  <c:v>21499</c:v>
                </c:pt>
                <c:pt idx="3">
                  <c:v>21829</c:v>
                </c:pt>
                <c:pt idx="4">
                  <c:v>21709</c:v>
                </c:pt>
                <c:pt idx="5">
                  <c:v>22005</c:v>
                </c:pt>
                <c:pt idx="6">
                  <c:v>22109</c:v>
                </c:pt>
                <c:pt idx="7">
                  <c:v>22347</c:v>
                </c:pt>
                <c:pt idx="8">
                  <c:v>22687</c:v>
                </c:pt>
                <c:pt idx="9">
                  <c:v>23755</c:v>
                </c:pt>
                <c:pt idx="10">
                  <c:v>23633</c:v>
                </c:pt>
                <c:pt idx="11">
                  <c:v>23811</c:v>
                </c:pt>
                <c:pt idx="12">
                  <c:v>25324</c:v>
                </c:pt>
                <c:pt idx="13">
                  <c:v>25863</c:v>
                </c:pt>
              </c:numCache>
            </c:numRef>
          </c:val>
          <c:extLst>
            <c:ext xmlns:c16="http://schemas.microsoft.com/office/drawing/2014/chart" uri="{C3380CC4-5D6E-409C-BE32-E72D297353CC}">
              <c16:uniqueId val="{00000009-04E5-4B1A-A8C3-B1D1834E91F4}"/>
            </c:ext>
          </c:extLst>
        </c:ser>
        <c:ser>
          <c:idx val="10"/>
          <c:order val="10"/>
          <c:tx>
            <c:strRef>
              <c:f>'Alle grupper'!$C$4</c:f>
              <c:strCache>
                <c:ptCount val="1"/>
                <c:pt idx="0">
                  <c:v>Uoppgitt</c:v>
                </c:pt>
              </c:strCache>
            </c:strRef>
          </c:tx>
          <c:spPr>
            <a:solidFill>
              <a:schemeClr val="accent5">
                <a:lumMod val="60000"/>
              </a:schemeClr>
            </a:solidFill>
            <a:ln w="25400">
              <a:noFill/>
            </a:ln>
            <a:effectLst/>
          </c:spPr>
          <c:cat>
            <c:strRef>
              <c:f>'Alle grupper'!$C$4</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grupper'!$C$4</c:f>
              <c:numCache>
                <c:formatCode>#,##0</c:formatCode>
                <c:ptCount val="14"/>
                <c:pt idx="0">
                  <c:v>736</c:v>
                </c:pt>
                <c:pt idx="1">
                  <c:v>717</c:v>
                </c:pt>
                <c:pt idx="2">
                  <c:v>872</c:v>
                </c:pt>
                <c:pt idx="3">
                  <c:v>742</c:v>
                </c:pt>
                <c:pt idx="4">
                  <c:v>906</c:v>
                </c:pt>
                <c:pt idx="5">
                  <c:v>912</c:v>
                </c:pt>
                <c:pt idx="6">
                  <c:v>933</c:v>
                </c:pt>
                <c:pt idx="7">
                  <c:v>1901</c:v>
                </c:pt>
                <c:pt idx="8">
                  <c:v>1776</c:v>
                </c:pt>
                <c:pt idx="9">
                  <c:v>1681</c:v>
                </c:pt>
                <c:pt idx="10">
                  <c:v>1509</c:v>
                </c:pt>
                <c:pt idx="11">
                  <c:v>1446</c:v>
                </c:pt>
                <c:pt idx="12">
                  <c:v>1520</c:v>
                </c:pt>
                <c:pt idx="13">
                  <c:v>1585</c:v>
                </c:pt>
              </c:numCache>
            </c:numRef>
          </c:val>
          <c:extLst>
            <c:ext xmlns:c16="http://schemas.microsoft.com/office/drawing/2014/chart" uri="{C3380CC4-5D6E-409C-BE32-E72D297353CC}">
              <c16:uniqueId val="{0000000A-04E5-4B1A-A8C3-B1D1834E91F4}"/>
            </c:ext>
          </c:extLst>
        </c:ser>
        <c:dLbls>
          <c:showLegendKey val="0"/>
          <c:showVal val="0"/>
          <c:showCatName val="0"/>
          <c:showSerName val="0"/>
          <c:showPercent val="0"/>
          <c:showBubbleSize val="0"/>
        </c:dLbls>
        <c:axId val="1458661712"/>
        <c:axId val="1458656304"/>
      </c:areaChart>
      <c:catAx>
        <c:axId val="14586617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460000" spcFirstLastPara="1" vertOverflow="ellipsis" wrap="square" anchor="ctr" anchorCtr="1"/>
          <a:lstStyle/>
          <a:p>
            <a:pPr>
              <a:defRPr sz="720" b="0" i="0" u="none" strike="noStrike" kern="1200" baseline="0">
                <a:solidFill>
                  <a:schemeClr val="tx1">
                    <a:lumMod val="65000"/>
                    <a:lumOff val="35000"/>
                  </a:schemeClr>
                </a:solidFill>
                <a:latin typeface="+mn-lt"/>
                <a:ea typeface="+mn-ea"/>
                <a:cs typeface="+mn-cs"/>
              </a:defRPr>
            </a:pPr>
            <a:endParaRPr lang="nb-NO"/>
          </a:p>
        </c:txPr>
        <c:crossAx val="1458656304"/>
        <c:crosses val="autoZero"/>
        <c:auto val="1"/>
        <c:lblAlgn val="ctr"/>
        <c:lblOffset val="100"/>
        <c:noMultiLvlLbl val="0"/>
      </c:catAx>
      <c:valAx>
        <c:axId val="1458656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1458661712"/>
        <c:crosses val="autoZero"/>
        <c:crossBetween val="midCat"/>
      </c:valAx>
      <c:spPr>
        <a:noFill/>
        <a:ln>
          <a:noFill/>
        </a:ln>
        <a:effectLst/>
      </c:spPr>
    </c:plotArea>
    <c:legend>
      <c:legendPos val="r"/>
      <c:layout>
        <c:manualLayout>
          <c:xMode val="edge"/>
          <c:yMode val="edge"/>
          <c:x val="0.76390625926354627"/>
          <c:y val="0.16699985928332384"/>
          <c:w val="0.2360937407364537"/>
          <c:h val="0.7551280215847144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800" baseline="0"/>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[Sysselsetting_landbruk_andre_næringer_2008_2021.xlsx]P-fylk_klad!Pivottabell1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'P-fylk_klad'!$AL$6:$AL$7</c:f>
              <c:strCache>
                <c:ptCount val="1"/>
                <c:pt idx="0">
                  <c:v>2020</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'P-fylk_klad'!$AK$8:$AK$18</c:f>
              <c:strCache>
                <c:ptCount val="11"/>
                <c:pt idx="0">
                  <c:v>Oslo</c:v>
                </c:pt>
                <c:pt idx="1">
                  <c:v>Viken</c:v>
                </c:pt>
                <c:pt idx="2">
                  <c:v>Vestland</c:v>
                </c:pt>
                <c:pt idx="3">
                  <c:v>Troms og Finnmark</c:v>
                </c:pt>
                <c:pt idx="4">
                  <c:v>Agder</c:v>
                </c:pt>
                <c:pt idx="5">
                  <c:v>Møre og Romsdal</c:v>
                </c:pt>
                <c:pt idx="6">
                  <c:v>Vestfold og Telemark</c:v>
                </c:pt>
                <c:pt idx="7">
                  <c:v>Nordland</c:v>
                </c:pt>
                <c:pt idx="8">
                  <c:v>Rogaland</c:v>
                </c:pt>
                <c:pt idx="9">
                  <c:v>Trøndelag</c:v>
                </c:pt>
                <c:pt idx="10">
                  <c:v>Innlandet</c:v>
                </c:pt>
              </c:strCache>
            </c:strRef>
          </c:cat>
          <c:val>
            <c:numRef>
              <c:f>'P-fylk_klad'!$AL$8:$AL$18</c:f>
              <c:numCache>
                <c:formatCode>0.0\ %</c:formatCode>
                <c:ptCount val="11"/>
                <c:pt idx="0">
                  <c:v>8.8104457303303713E-4</c:v>
                </c:pt>
                <c:pt idx="1">
                  <c:v>1.3211509675388786E-2</c:v>
                </c:pt>
                <c:pt idx="2">
                  <c:v>1.4423674325095026E-2</c:v>
                </c:pt>
                <c:pt idx="3">
                  <c:v>1.4673090382330441E-2</c:v>
                </c:pt>
                <c:pt idx="4">
                  <c:v>1.6200177595529792E-2</c:v>
                </c:pt>
                <c:pt idx="5">
                  <c:v>1.688436057647022E-2</c:v>
                </c:pt>
                <c:pt idx="6">
                  <c:v>1.7559099426898091E-2</c:v>
                </c:pt>
                <c:pt idx="7">
                  <c:v>1.9351780018963882E-2</c:v>
                </c:pt>
                <c:pt idx="8">
                  <c:v>2.036020659502441E-2</c:v>
                </c:pt>
                <c:pt idx="9">
                  <c:v>2.7552936467722913E-2</c:v>
                </c:pt>
                <c:pt idx="10">
                  <c:v>4.9912877628387767E-2</c:v>
                </c:pt>
              </c:numCache>
            </c:numRef>
          </c:val>
          <c:extLst>
            <c:ext xmlns:c16="http://schemas.microsoft.com/office/drawing/2014/chart" uri="{C3380CC4-5D6E-409C-BE32-E72D297353CC}">
              <c16:uniqueId val="{00000000-A07B-4A49-8A5F-AF1B30E55D64}"/>
            </c:ext>
          </c:extLst>
        </c:ser>
        <c:dLbls>
          <c:showLegendKey val="0"/>
          <c:showVal val="0"/>
          <c:showCatName val="0"/>
          <c:showSerName val="0"/>
          <c:showPercent val="0"/>
          <c:showBubbleSize val="0"/>
        </c:dLbls>
        <c:gapWidth val="30"/>
        <c:axId val="1817771583"/>
        <c:axId val="1817771167"/>
      </c:barChart>
      <c:catAx>
        <c:axId val="181777158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817771167"/>
        <c:crosses val="autoZero"/>
        <c:auto val="1"/>
        <c:lblAlgn val="ctr"/>
        <c:lblOffset val="100"/>
        <c:noMultiLvlLbl val="0"/>
      </c:catAx>
      <c:valAx>
        <c:axId val="1817771167"/>
        <c:scaling>
          <c:orientation val="minMax"/>
        </c:scaling>
        <c:delete val="1"/>
        <c:axPos val="b"/>
        <c:numFmt formatCode="0.0\ %" sourceLinked="1"/>
        <c:majorTickMark val="none"/>
        <c:minorTickMark val="none"/>
        <c:tickLblPos val="nextTo"/>
        <c:crossAx val="18177715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barChart>
        <c:barDir val="bar"/>
        <c:grouping val="clustered"/>
        <c:varyColors val="0"/>
        <c:ser>
          <c:idx val="0"/>
          <c:order val="0"/>
          <c:tx>
            <c:strRef>
              <c:f>'P-fylk_klad'!$AP$7</c:f>
              <c:strCache>
                <c:ptCount val="1"/>
                <c:pt idx="0">
                  <c:v>endring</c:v>
                </c:pt>
              </c:strCache>
            </c:strRef>
          </c:tx>
          <c:spPr>
            <a:solidFill>
              <a:schemeClr val="accent1"/>
            </a:solidFill>
            <a:ln>
              <a:noFill/>
            </a:ln>
            <a:effectLst/>
          </c:spPr>
          <c:invertIfNegative val="0"/>
          <c:cat>
            <c:strRef>
              <c:f>'P-fylk_klad'!$AO$8:$AO$18</c:f>
              <c:strCache>
                <c:ptCount val="11"/>
                <c:pt idx="0">
                  <c:v>Oslo</c:v>
                </c:pt>
                <c:pt idx="1">
                  <c:v>Agder</c:v>
                </c:pt>
                <c:pt idx="2">
                  <c:v>Viken</c:v>
                </c:pt>
                <c:pt idx="3">
                  <c:v>Vestfold og Telemark</c:v>
                </c:pt>
                <c:pt idx="4">
                  <c:v>Vestland</c:v>
                </c:pt>
                <c:pt idx="5">
                  <c:v>Troms og Finnmark</c:v>
                </c:pt>
                <c:pt idx="6">
                  <c:v>Rogaland</c:v>
                </c:pt>
                <c:pt idx="7">
                  <c:v>Møre og Romsdal</c:v>
                </c:pt>
                <c:pt idx="8">
                  <c:v>Nordland</c:v>
                </c:pt>
                <c:pt idx="9">
                  <c:v>Trøndelag</c:v>
                </c:pt>
                <c:pt idx="10">
                  <c:v>Innlandet</c:v>
                </c:pt>
              </c:strCache>
            </c:strRef>
          </c:cat>
          <c:val>
            <c:numRef>
              <c:f>'P-fylk_klad'!$AP$8:$AP$18</c:f>
              <c:numCache>
                <c:formatCode>0.0\ %</c:formatCode>
                <c:ptCount val="11"/>
                <c:pt idx="0">
                  <c:v>-3.940926683161642E-4</c:v>
                </c:pt>
                <c:pt idx="1">
                  <c:v>-4.9118095493134242E-3</c:v>
                </c:pt>
                <c:pt idx="2">
                  <c:v>-5.8271129033712118E-3</c:v>
                </c:pt>
                <c:pt idx="3">
                  <c:v>-6.1138892568063687E-3</c:v>
                </c:pt>
                <c:pt idx="4">
                  <c:v>-8.4192883400799889E-3</c:v>
                </c:pt>
                <c:pt idx="5">
                  <c:v>-8.4596971137572193E-3</c:v>
                </c:pt>
                <c:pt idx="6">
                  <c:v>-1.0129218119552089E-2</c:v>
                </c:pt>
                <c:pt idx="7">
                  <c:v>-1.0202769305585967E-2</c:v>
                </c:pt>
                <c:pt idx="8">
                  <c:v>-1.4189890474694579E-2</c:v>
                </c:pt>
                <c:pt idx="9">
                  <c:v>-1.7102285252004509E-2</c:v>
                </c:pt>
                <c:pt idx="10">
                  <c:v>-1.8508702948856114E-2</c:v>
                </c:pt>
              </c:numCache>
            </c:numRef>
          </c:val>
          <c:extLst>
            <c:ext xmlns:c16="http://schemas.microsoft.com/office/drawing/2014/chart" uri="{C3380CC4-5D6E-409C-BE32-E72D297353CC}">
              <c16:uniqueId val="{00000000-EDB4-40C0-9286-389BAF3C54B9}"/>
            </c:ext>
          </c:extLst>
        </c:ser>
        <c:dLbls>
          <c:showLegendKey val="0"/>
          <c:showVal val="0"/>
          <c:showCatName val="0"/>
          <c:showSerName val="0"/>
          <c:showPercent val="0"/>
          <c:showBubbleSize val="0"/>
        </c:dLbls>
        <c:gapWidth val="182"/>
        <c:axId val="186124624"/>
        <c:axId val="186125040"/>
      </c:barChart>
      <c:catAx>
        <c:axId val="186124624"/>
        <c:scaling>
          <c:orientation val="minMax"/>
        </c:scaling>
        <c:delete val="0"/>
        <c:axPos val="l"/>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86125040"/>
        <c:crosses val="autoZero"/>
        <c:auto val="1"/>
        <c:lblAlgn val="ctr"/>
        <c:lblOffset val="100"/>
        <c:noMultiLvlLbl val="0"/>
      </c:catAx>
      <c:valAx>
        <c:axId val="186125040"/>
        <c:scaling>
          <c:orientation val="minMax"/>
        </c:scaling>
        <c:delete val="0"/>
        <c:axPos val="b"/>
        <c:majorGridlines>
          <c:spPr>
            <a:ln w="9525" cap="flat" cmpd="sng" algn="ctr">
              <a:solidFill>
                <a:schemeClr val="tx1">
                  <a:lumMod val="15000"/>
                  <a:lumOff val="85000"/>
                </a:schemeClr>
              </a:solidFill>
              <a:round/>
            </a:ln>
            <a:effectLst/>
          </c:spPr>
        </c:majorGridlines>
        <c:numFmt formatCode="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861246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[Sysselsetting_landbruk_andre_næringer_2008_2021.xlsx]P-fylk_klad!Pivottabell11</c:name>
    <c:fmtId val="4"/>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'P-fylk_klad'!$L$3:$L$5</c:f>
              <c:strCache>
                <c:ptCount val="1"/>
                <c:pt idx="0">
                  <c:v>Landbruk - 2021</c:v>
                </c:pt>
              </c:strCache>
            </c:strRef>
          </c:tx>
          <c:spPr>
            <a:solidFill>
              <a:schemeClr val="accent1"/>
            </a:solidFill>
            <a:ln>
              <a:noFill/>
            </a:ln>
            <a:effectLst/>
          </c:spPr>
          <c:invertIfNegative val="0"/>
          <c:cat>
            <c:strRef>
              <c:f>'P-fylk_klad'!$K$6:$K$16</c:f>
              <c:strCache>
                <c:ptCount val="11"/>
                <c:pt idx="0">
                  <c:v>Oslo</c:v>
                </c:pt>
                <c:pt idx="1">
                  <c:v>Troms og Finnmark</c:v>
                </c:pt>
                <c:pt idx="2">
                  <c:v>Møre og Romsdal</c:v>
                </c:pt>
                <c:pt idx="3">
                  <c:v>Nordland</c:v>
                </c:pt>
                <c:pt idx="4">
                  <c:v>Agder</c:v>
                </c:pt>
                <c:pt idx="5">
                  <c:v>Vestfold og Telemark</c:v>
                </c:pt>
                <c:pt idx="6">
                  <c:v>Vestland</c:v>
                </c:pt>
                <c:pt idx="7">
                  <c:v>Rogaland</c:v>
                </c:pt>
                <c:pt idx="8">
                  <c:v>Trøndelag</c:v>
                </c:pt>
                <c:pt idx="9">
                  <c:v>Viken</c:v>
                </c:pt>
                <c:pt idx="10">
                  <c:v>Innlandet</c:v>
                </c:pt>
              </c:strCache>
            </c:strRef>
          </c:cat>
          <c:val>
            <c:numRef>
              <c:f>'P-fylk_klad'!$L$6:$L$16</c:f>
              <c:numCache>
                <c:formatCode>0%</c:formatCode>
                <c:ptCount val="11"/>
                <c:pt idx="0">
                  <c:v>1.0591064656368514E-2</c:v>
                </c:pt>
                <c:pt idx="1">
                  <c:v>4.1439274812690781E-2</c:v>
                </c:pt>
                <c:pt idx="2">
                  <c:v>4.9347886411987792E-2</c:v>
                </c:pt>
                <c:pt idx="3">
                  <c:v>5.1313477014152252E-2</c:v>
                </c:pt>
                <c:pt idx="4">
                  <c:v>5.1984090278420131E-2</c:v>
                </c:pt>
                <c:pt idx="5">
                  <c:v>7.5941171029506982E-2</c:v>
                </c:pt>
                <c:pt idx="6">
                  <c:v>0.10089260937933586</c:v>
                </c:pt>
                <c:pt idx="7">
                  <c:v>0.11855980020349643</c:v>
                </c:pt>
                <c:pt idx="8">
                  <c:v>0.14554620294144852</c:v>
                </c:pt>
                <c:pt idx="9">
                  <c:v>0.16108593099620758</c:v>
                </c:pt>
                <c:pt idx="10">
                  <c:v>0.19329849227638515</c:v>
                </c:pt>
              </c:numCache>
            </c:numRef>
          </c:val>
          <c:extLst>
            <c:ext xmlns:c16="http://schemas.microsoft.com/office/drawing/2014/chart" uri="{C3380CC4-5D6E-409C-BE32-E72D297353CC}">
              <c16:uniqueId val="{00000000-FAAE-4292-9D02-679750B63629}"/>
            </c:ext>
          </c:extLst>
        </c:ser>
        <c:dLbls>
          <c:showLegendKey val="0"/>
          <c:showVal val="0"/>
          <c:showCatName val="0"/>
          <c:showSerName val="0"/>
          <c:showPercent val="0"/>
          <c:showBubbleSize val="0"/>
        </c:dLbls>
        <c:gapWidth val="182"/>
        <c:axId val="445212576"/>
        <c:axId val="445205088"/>
      </c:barChart>
      <c:catAx>
        <c:axId val="4452125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445205088"/>
        <c:crosses val="autoZero"/>
        <c:auto val="1"/>
        <c:lblAlgn val="ctr"/>
        <c:lblOffset val="100"/>
        <c:noMultiLvlLbl val="0"/>
      </c:catAx>
      <c:valAx>
        <c:axId val="4452050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4452125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[Sysselsetting_landbruk_andre_næringer_2008_2021.xlsx]P-fylk_klad!Pivottabell13</c:name>
    <c:fmtId val="9"/>
  </c:pivotSource>
  <c:chart>
    <c:title>
      <c:tx>
        <c:strRef>
          <c:f>'P-fylk_klad'!$T$3</c:f>
          <c:strCache>
            <c:ptCount val="1"/>
            <c:pt idx="0">
              <c:v>Antall sysselsatte innen jordbruket i 2021</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7176990740740742"/>
          <c:y val="0.13581944444444444"/>
          <c:w val="0.69295231481481478"/>
          <c:h val="0.82106327160493831"/>
        </c:manualLayout>
      </c:layout>
      <c:barChart>
        <c:barDir val="bar"/>
        <c:grouping val="clustered"/>
        <c:varyColors val="0"/>
        <c:ser>
          <c:idx val="0"/>
          <c:order val="0"/>
          <c:tx>
            <c:strRef>
              <c:f>'P-fylk_klad'!$T$3</c:f>
              <c:strCache>
                <c:ptCount val="1"/>
                <c:pt idx="0">
                  <c:v>Jordbruk - 2021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7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'P-fylk_klad'!$T$3</c:f>
              <c:strCache>
                <c:ptCount val="11"/>
                <c:pt idx="0">
                  <c:v>Oslo</c:v>
                </c:pt>
                <c:pt idx="1">
                  <c:v>Agder</c:v>
                </c:pt>
                <c:pt idx="2">
                  <c:v>Troms og Finnmark</c:v>
                </c:pt>
                <c:pt idx="3">
                  <c:v>Møre og Romsdal</c:v>
                </c:pt>
                <c:pt idx="4">
                  <c:v>Nordland</c:v>
                </c:pt>
                <c:pt idx="5">
                  <c:v>Vestfold og Telemark</c:v>
                </c:pt>
                <c:pt idx="6">
                  <c:v>Vestland</c:v>
                </c:pt>
                <c:pt idx="7">
                  <c:v>Rogaland</c:v>
                </c:pt>
                <c:pt idx="8">
                  <c:v>Viken</c:v>
                </c:pt>
                <c:pt idx="9">
                  <c:v>Trøndelag</c:v>
                </c:pt>
                <c:pt idx="10">
                  <c:v>Innlandet</c:v>
                </c:pt>
              </c:strCache>
            </c:strRef>
          </c:cat>
          <c:val>
            <c:numRef>
              <c:f>'P-fylk_klad'!$T$3</c:f>
              <c:numCache>
                <c:formatCode>_-* #\ ##0_-;\-* #\ ##0_-;_-* "-"??_-;_-@_-</c:formatCode>
                <c:ptCount val="11"/>
                <c:pt idx="0">
                  <c:v>280</c:v>
                </c:pt>
                <c:pt idx="1">
                  <c:v>1610</c:v>
                </c:pt>
                <c:pt idx="2">
                  <c:v>1695</c:v>
                </c:pt>
                <c:pt idx="3">
                  <c:v>2000</c:v>
                </c:pt>
                <c:pt idx="4">
                  <c:v>2058</c:v>
                </c:pt>
                <c:pt idx="5">
                  <c:v>2601</c:v>
                </c:pt>
                <c:pt idx="6">
                  <c:v>4095</c:v>
                </c:pt>
                <c:pt idx="7">
                  <c:v>5017</c:v>
                </c:pt>
                <c:pt idx="8">
                  <c:v>5475</c:v>
                </c:pt>
                <c:pt idx="9">
                  <c:v>5658</c:v>
                </c:pt>
                <c:pt idx="10">
                  <c:v>6657</c:v>
                </c:pt>
              </c:numCache>
            </c:numRef>
          </c:val>
          <c:extLst>
            <c:ext xmlns:c16="http://schemas.microsoft.com/office/drawing/2014/chart" uri="{C3380CC4-5D6E-409C-BE32-E72D297353CC}">
              <c16:uniqueId val="{00000000-29A5-4127-AFAF-9607BF90A226}"/>
            </c:ext>
          </c:extLst>
        </c:ser>
        <c:dLbls>
          <c:showLegendKey val="0"/>
          <c:showVal val="0"/>
          <c:showCatName val="0"/>
          <c:showSerName val="0"/>
          <c:showPercent val="0"/>
          <c:showBubbleSize val="0"/>
        </c:dLbls>
        <c:gapWidth val="25"/>
        <c:axId val="1647688560"/>
        <c:axId val="1647689808"/>
      </c:barChart>
      <c:catAx>
        <c:axId val="16476885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647689808"/>
        <c:crosses val="autoZero"/>
        <c:auto val="1"/>
        <c:lblAlgn val="ctr"/>
        <c:lblOffset val="100"/>
        <c:noMultiLvlLbl val="0"/>
      </c:catAx>
      <c:valAx>
        <c:axId val="1647689808"/>
        <c:scaling>
          <c:orientation val="minMax"/>
        </c:scaling>
        <c:delete val="1"/>
        <c:axPos val="b"/>
        <c:numFmt formatCode="_-* #\ ##0_-;\-* #\ ##0_-;_-* &quot;-&quot;??_-;_-@_-" sourceLinked="1"/>
        <c:majorTickMark val="none"/>
        <c:minorTickMark val="none"/>
        <c:tickLblPos val="nextTo"/>
        <c:crossAx val="16476885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[Sysselsetting_landbruk_andre_næringer_2008_2021.xlsx]P-fylk_klad!Pivottabell14</c:name>
    <c:fmtId val="9"/>
  </c:pivotSource>
  <c:chart>
    <c:title>
      <c:tx>
        <c:strRef>
          <c:f>'P-fylk_klad'!$T$4</c:f>
          <c:strCache>
            <c:ptCount val="1"/>
            <c:pt idx="0">
              <c:v>Antall sysselsatte innen skogbruket i 2021</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7176990740740742"/>
          <c:y val="0.13581944444444444"/>
          <c:w val="0.68119305555555554"/>
          <c:h val="0.82106327160493831"/>
        </c:manualLayout>
      </c:layout>
      <c:barChart>
        <c:barDir val="bar"/>
        <c:grouping val="clustered"/>
        <c:varyColors val="0"/>
        <c:ser>
          <c:idx val="0"/>
          <c:order val="0"/>
          <c:tx>
            <c:strRef>
              <c:f>'P-fylk_klad'!$T$4</c:f>
              <c:strCache>
                <c:ptCount val="1"/>
                <c:pt idx="0">
                  <c:v>Skogbruk - 2021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7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'P-fylk_klad'!$T$4</c:f>
              <c:strCache>
                <c:ptCount val="11"/>
                <c:pt idx="0">
                  <c:v>Troms og Finnmark</c:v>
                </c:pt>
                <c:pt idx="1">
                  <c:v>Rogaland</c:v>
                </c:pt>
                <c:pt idx="2">
                  <c:v>Møre og Romsdal</c:v>
                </c:pt>
                <c:pt idx="3">
                  <c:v>Nordland</c:v>
                </c:pt>
                <c:pt idx="4">
                  <c:v>Oslo</c:v>
                </c:pt>
                <c:pt idx="5">
                  <c:v>Vestland</c:v>
                </c:pt>
                <c:pt idx="6">
                  <c:v>Trøndelag</c:v>
                </c:pt>
                <c:pt idx="7">
                  <c:v>Agder</c:v>
                </c:pt>
                <c:pt idx="8">
                  <c:v>Vestfold og Telemark</c:v>
                </c:pt>
                <c:pt idx="9">
                  <c:v>Viken</c:v>
                </c:pt>
                <c:pt idx="10">
                  <c:v>Innlandet</c:v>
                </c:pt>
              </c:strCache>
            </c:strRef>
          </c:cat>
          <c:val>
            <c:numRef>
              <c:f>'P-fylk_klad'!$T$4</c:f>
              <c:numCache>
                <c:formatCode>_-* #\ ##0_-;\-* #\ ##0_-;_-* "-"??_-;_-@_-</c:formatCode>
                <c:ptCount val="11"/>
                <c:pt idx="0">
                  <c:v>97</c:v>
                </c:pt>
                <c:pt idx="1">
                  <c:v>110</c:v>
                </c:pt>
                <c:pt idx="2">
                  <c:v>134</c:v>
                </c:pt>
                <c:pt idx="3">
                  <c:v>161</c:v>
                </c:pt>
                <c:pt idx="4">
                  <c:v>178</c:v>
                </c:pt>
                <c:pt idx="5">
                  <c:v>268</c:v>
                </c:pt>
                <c:pt idx="6">
                  <c:v>636</c:v>
                </c:pt>
                <c:pt idx="7">
                  <c:v>638</c:v>
                </c:pt>
                <c:pt idx="8">
                  <c:v>683</c:v>
                </c:pt>
                <c:pt idx="9">
                  <c:v>1491</c:v>
                </c:pt>
                <c:pt idx="10">
                  <c:v>1702</c:v>
                </c:pt>
              </c:numCache>
            </c:numRef>
          </c:val>
          <c:extLst>
            <c:ext xmlns:c16="http://schemas.microsoft.com/office/drawing/2014/chart" uri="{C3380CC4-5D6E-409C-BE32-E72D297353CC}">
              <c16:uniqueId val="{00000000-A77D-4909-A66D-47BC3E2E6661}"/>
            </c:ext>
          </c:extLst>
        </c:ser>
        <c:dLbls>
          <c:showLegendKey val="0"/>
          <c:showVal val="0"/>
          <c:showCatName val="0"/>
          <c:showSerName val="0"/>
          <c:showPercent val="0"/>
          <c:showBubbleSize val="0"/>
        </c:dLbls>
        <c:gapWidth val="25"/>
        <c:axId val="1398617904"/>
        <c:axId val="1398601680"/>
      </c:barChart>
      <c:catAx>
        <c:axId val="13986179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398601680"/>
        <c:crosses val="autoZero"/>
        <c:auto val="1"/>
        <c:lblAlgn val="ctr"/>
        <c:lblOffset val="100"/>
        <c:noMultiLvlLbl val="0"/>
      </c:catAx>
      <c:valAx>
        <c:axId val="1398601680"/>
        <c:scaling>
          <c:orientation val="minMax"/>
        </c:scaling>
        <c:delete val="1"/>
        <c:axPos val="b"/>
        <c:numFmt formatCode="_-* #\ ##0_-;\-* #\ ##0_-;_-* &quot;-&quot;??_-;_-@_-" sourceLinked="1"/>
        <c:majorTickMark val="none"/>
        <c:minorTickMark val="none"/>
        <c:tickLblPos val="nextTo"/>
        <c:crossAx val="1398617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[Sysselsetting_landbruk_andre_næringer_2008_2021.xlsx]P-fylk_klad!Pivottabell2</c:name>
    <c:fmtId val="4"/>
  </c:pivotSource>
  <c:chart>
    <c:title>
      <c:tx>
        <c:strRef>
          <c:f>'P-fylk_klad'!$T$6</c:f>
          <c:strCache>
            <c:ptCount val="1"/>
            <c:pt idx="0">
              <c:v>Antall sysselsatte innen primærnæringene i 2021</c:v>
            </c:pt>
          </c:strCache>
        </c:strRef>
      </c:tx>
      <c:layout>
        <c:manualLayout>
          <c:xMode val="edge"/>
          <c:yMode val="edge"/>
          <c:x val="0.10053806250749905"/>
          <c:y val="2.9250440196093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1044201388888889"/>
          <c:y val="0.21154361111111111"/>
          <c:w val="0.74005329861111113"/>
          <c:h val="0.69250694444444449"/>
        </c:manualLayout>
      </c:layout>
      <c:barChart>
        <c:barDir val="bar"/>
        <c:grouping val="stacked"/>
        <c:varyColors val="0"/>
        <c:ser>
          <c:idx val="0"/>
          <c:order val="0"/>
          <c:tx>
            <c:strRef>
              <c:f>'P-fylk_klad'!$T$6</c:f>
              <c:strCache>
                <c:ptCount val="1"/>
                <c:pt idx="0">
                  <c:v>Fiske akvakultur</c:v>
                </c:pt>
              </c:strCache>
            </c:strRef>
          </c:tx>
          <c:spPr>
            <a:solidFill>
              <a:schemeClr val="accent1"/>
            </a:solidFill>
            <a:ln>
              <a:noFill/>
            </a:ln>
            <a:effectLst/>
          </c:spPr>
          <c:invertIfNegative val="0"/>
          <c:cat>
            <c:strRef>
              <c:f>'P-fylk_klad'!$T$6</c:f>
              <c:strCache>
                <c:ptCount val="11"/>
                <c:pt idx="0">
                  <c:v>Oslo</c:v>
                </c:pt>
                <c:pt idx="1">
                  <c:v>Agder</c:v>
                </c:pt>
                <c:pt idx="2">
                  <c:v>Vestfold og Telemark</c:v>
                </c:pt>
                <c:pt idx="3">
                  <c:v>Møre og Romsdal</c:v>
                </c:pt>
                <c:pt idx="4">
                  <c:v>Troms og Finnmark</c:v>
                </c:pt>
                <c:pt idx="5">
                  <c:v>Rogaland</c:v>
                </c:pt>
                <c:pt idx="6">
                  <c:v>Nordland</c:v>
                </c:pt>
                <c:pt idx="7">
                  <c:v>Viken</c:v>
                </c:pt>
                <c:pt idx="8">
                  <c:v>Innlandet</c:v>
                </c:pt>
                <c:pt idx="9">
                  <c:v>Vestland</c:v>
                </c:pt>
                <c:pt idx="10">
                  <c:v>Trøndelag</c:v>
                </c:pt>
              </c:strCache>
            </c:strRef>
          </c:cat>
          <c:val>
            <c:numRef>
              <c:f>'P-fylk_klad'!$T$6</c:f>
              <c:numCache>
                <c:formatCode>_-* #\ ##0_-;\-* #\ ##0_-;_-* "-"??_-;_-@_-</c:formatCode>
                <c:ptCount val="11"/>
                <c:pt idx="0">
                  <c:v>166</c:v>
                </c:pt>
                <c:pt idx="1">
                  <c:v>496</c:v>
                </c:pt>
                <c:pt idx="2">
                  <c:v>128</c:v>
                </c:pt>
                <c:pt idx="3">
                  <c:v>3194</c:v>
                </c:pt>
                <c:pt idx="4">
                  <c:v>4093</c:v>
                </c:pt>
                <c:pt idx="5">
                  <c:v>965</c:v>
                </c:pt>
                <c:pt idx="6">
                  <c:v>3889</c:v>
                </c:pt>
                <c:pt idx="7">
                  <c:v>414</c:v>
                </c:pt>
                <c:pt idx="8">
                  <c:v>35</c:v>
                </c:pt>
                <c:pt idx="9">
                  <c:v>4321</c:v>
                </c:pt>
                <c:pt idx="10">
                  <c:v>2679</c:v>
                </c:pt>
              </c:numCache>
            </c:numRef>
          </c:val>
          <c:extLst>
            <c:ext xmlns:c16="http://schemas.microsoft.com/office/drawing/2014/chart" uri="{C3380CC4-5D6E-409C-BE32-E72D297353CC}">
              <c16:uniqueId val="{00000000-765C-4F53-A067-033D6E3E2039}"/>
            </c:ext>
          </c:extLst>
        </c:ser>
        <c:ser>
          <c:idx val="1"/>
          <c:order val="1"/>
          <c:tx>
            <c:strRef>
              <c:f>'P-fylk_klad'!$T$6</c:f>
              <c:strCache>
                <c:ptCount val="1"/>
                <c:pt idx="0">
                  <c:v>Jordbruk</c:v>
                </c:pt>
              </c:strCache>
            </c:strRef>
          </c:tx>
          <c:spPr>
            <a:solidFill>
              <a:schemeClr val="accent2"/>
            </a:solidFill>
            <a:ln>
              <a:noFill/>
            </a:ln>
            <a:effectLst/>
          </c:spPr>
          <c:invertIfNegative val="0"/>
          <c:cat>
            <c:strRef>
              <c:f>'P-fylk_klad'!$T$6</c:f>
              <c:strCache>
                <c:ptCount val="11"/>
                <c:pt idx="0">
                  <c:v>Oslo</c:v>
                </c:pt>
                <c:pt idx="1">
                  <c:v>Agder</c:v>
                </c:pt>
                <c:pt idx="2">
                  <c:v>Vestfold og Telemark</c:v>
                </c:pt>
                <c:pt idx="3">
                  <c:v>Møre og Romsdal</c:v>
                </c:pt>
                <c:pt idx="4">
                  <c:v>Troms og Finnmark</c:v>
                </c:pt>
                <c:pt idx="5">
                  <c:v>Rogaland</c:v>
                </c:pt>
                <c:pt idx="6">
                  <c:v>Nordland</c:v>
                </c:pt>
                <c:pt idx="7">
                  <c:v>Viken</c:v>
                </c:pt>
                <c:pt idx="8">
                  <c:v>Innlandet</c:v>
                </c:pt>
                <c:pt idx="9">
                  <c:v>Vestland</c:v>
                </c:pt>
                <c:pt idx="10">
                  <c:v>Trøndelag</c:v>
                </c:pt>
              </c:strCache>
            </c:strRef>
          </c:cat>
          <c:val>
            <c:numRef>
              <c:f>'P-fylk_klad'!$T$6</c:f>
              <c:numCache>
                <c:formatCode>_-* #\ ##0_-;\-* #\ ##0_-;_-* "-"??_-;_-@_-</c:formatCode>
                <c:ptCount val="11"/>
                <c:pt idx="0">
                  <c:v>280</c:v>
                </c:pt>
                <c:pt idx="1">
                  <c:v>1610</c:v>
                </c:pt>
                <c:pt idx="2">
                  <c:v>2601</c:v>
                </c:pt>
                <c:pt idx="3">
                  <c:v>2000</c:v>
                </c:pt>
                <c:pt idx="4">
                  <c:v>1695</c:v>
                </c:pt>
                <c:pt idx="5">
                  <c:v>5017</c:v>
                </c:pt>
                <c:pt idx="6">
                  <c:v>2058</c:v>
                </c:pt>
                <c:pt idx="7">
                  <c:v>5475</c:v>
                </c:pt>
                <c:pt idx="8">
                  <c:v>6657</c:v>
                </c:pt>
                <c:pt idx="9">
                  <c:v>4095</c:v>
                </c:pt>
                <c:pt idx="10">
                  <c:v>5658</c:v>
                </c:pt>
              </c:numCache>
            </c:numRef>
          </c:val>
          <c:extLst>
            <c:ext xmlns:c16="http://schemas.microsoft.com/office/drawing/2014/chart" uri="{C3380CC4-5D6E-409C-BE32-E72D297353CC}">
              <c16:uniqueId val="{00000001-765C-4F53-A067-033D6E3E2039}"/>
            </c:ext>
          </c:extLst>
        </c:ser>
        <c:ser>
          <c:idx val="2"/>
          <c:order val="2"/>
          <c:tx>
            <c:strRef>
              <c:f>'P-fylk_klad'!$T$6</c:f>
              <c:strCache>
                <c:ptCount val="1"/>
                <c:pt idx="0">
                  <c:v>Skogbruk</c:v>
                </c:pt>
              </c:strCache>
            </c:strRef>
          </c:tx>
          <c:spPr>
            <a:solidFill>
              <a:schemeClr val="accent3"/>
            </a:solidFill>
            <a:ln>
              <a:noFill/>
            </a:ln>
            <a:effectLst/>
          </c:spPr>
          <c:invertIfNegative val="0"/>
          <c:cat>
            <c:strRef>
              <c:f>'P-fylk_klad'!$T$6</c:f>
              <c:strCache>
                <c:ptCount val="11"/>
                <c:pt idx="0">
                  <c:v>Oslo</c:v>
                </c:pt>
                <c:pt idx="1">
                  <c:v>Agder</c:v>
                </c:pt>
                <c:pt idx="2">
                  <c:v>Vestfold og Telemark</c:v>
                </c:pt>
                <c:pt idx="3">
                  <c:v>Møre og Romsdal</c:v>
                </c:pt>
                <c:pt idx="4">
                  <c:v>Troms og Finnmark</c:v>
                </c:pt>
                <c:pt idx="5">
                  <c:v>Rogaland</c:v>
                </c:pt>
                <c:pt idx="6">
                  <c:v>Nordland</c:v>
                </c:pt>
                <c:pt idx="7">
                  <c:v>Viken</c:v>
                </c:pt>
                <c:pt idx="8">
                  <c:v>Innlandet</c:v>
                </c:pt>
                <c:pt idx="9">
                  <c:v>Vestland</c:v>
                </c:pt>
                <c:pt idx="10">
                  <c:v>Trøndelag</c:v>
                </c:pt>
              </c:strCache>
            </c:strRef>
          </c:cat>
          <c:val>
            <c:numRef>
              <c:f>'P-fylk_klad'!$T$6</c:f>
              <c:numCache>
                <c:formatCode>_-* #\ ##0_-;\-* #\ ##0_-;_-* "-"??_-;_-@_-</c:formatCode>
                <c:ptCount val="11"/>
                <c:pt idx="0">
                  <c:v>178</c:v>
                </c:pt>
                <c:pt idx="1">
                  <c:v>638</c:v>
                </c:pt>
                <c:pt idx="2">
                  <c:v>683</c:v>
                </c:pt>
                <c:pt idx="3">
                  <c:v>134</c:v>
                </c:pt>
                <c:pt idx="4">
                  <c:v>97</c:v>
                </c:pt>
                <c:pt idx="5">
                  <c:v>110</c:v>
                </c:pt>
                <c:pt idx="6">
                  <c:v>161</c:v>
                </c:pt>
                <c:pt idx="7">
                  <c:v>1491</c:v>
                </c:pt>
                <c:pt idx="8">
                  <c:v>1702</c:v>
                </c:pt>
                <c:pt idx="9">
                  <c:v>268</c:v>
                </c:pt>
                <c:pt idx="10">
                  <c:v>636</c:v>
                </c:pt>
              </c:numCache>
            </c:numRef>
          </c:val>
          <c:extLst>
            <c:ext xmlns:c16="http://schemas.microsoft.com/office/drawing/2014/chart" uri="{C3380CC4-5D6E-409C-BE32-E72D297353CC}">
              <c16:uniqueId val="{00000002-765C-4F53-A067-033D6E3E2039}"/>
            </c:ext>
          </c:extLst>
        </c:ser>
        <c:dLbls>
          <c:showLegendKey val="0"/>
          <c:showVal val="0"/>
          <c:showCatName val="0"/>
          <c:showSerName val="0"/>
          <c:showPercent val="0"/>
          <c:showBubbleSize val="0"/>
        </c:dLbls>
        <c:gapWidth val="24"/>
        <c:overlap val="100"/>
        <c:axId val="2135464191"/>
        <c:axId val="2135462943"/>
      </c:barChart>
      <c:catAx>
        <c:axId val="213546419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135462943"/>
        <c:crosses val="autoZero"/>
        <c:auto val="1"/>
        <c:lblAlgn val="ctr"/>
        <c:lblOffset val="100"/>
        <c:noMultiLvlLbl val="0"/>
      </c:catAx>
      <c:valAx>
        <c:axId val="2135462943"/>
        <c:scaling>
          <c:orientation val="minMax"/>
        </c:scaling>
        <c:delete val="0"/>
        <c:axPos val="b"/>
        <c:majorGridlines>
          <c:spPr>
            <a:ln w="9525" cap="flat" cmpd="sng" algn="ctr">
              <a:solidFill>
                <a:schemeClr val="bg1">
                  <a:lumMod val="9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50000"/>
                  </a:schemeClr>
                </a:solidFill>
                <a:latin typeface="+mn-lt"/>
                <a:ea typeface="+mn-ea"/>
                <a:cs typeface="+mn-cs"/>
              </a:defRPr>
            </a:pPr>
            <a:endParaRPr lang="nb-NO"/>
          </a:p>
        </c:txPr>
        <c:crossAx val="213546419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[Sysselsetting_landbruk_andre_næringer_2008_2021.xlsx]P-fylk_klad!Pivottabell3</c:name>
    <c:fmtId val="5"/>
  </c:pivotSource>
  <c:chart>
    <c:title>
      <c:tx>
        <c:strRef>
          <c:f>'P-fylk_klad'!$T$11</c:f>
          <c:strCache>
            <c:ptCount val="1"/>
            <c:pt idx="0">
              <c:v>Fordeling sysselsatte innen de ulike primærnæringene fylkesvis 2021 prosentvis</c:v>
            </c:pt>
          </c:strCache>
        </c:strRef>
      </c:tx>
      <c:overlay val="0"/>
      <c:txPr>
        <a:bodyPr/>
        <a:lstStyle/>
        <a:p>
          <a:pPr>
            <a:defRPr sz="1100" b="0" baseline="0"/>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none" lIns="144000" tIns="19050" rIns="0" bIns="19050" anchor="ctr" anchorCtr="1">
              <a:spAutoFit/>
            </a:bodyPr>
            <a:lstStyle/>
            <a:p>
              <a:pPr>
                <a:defRPr sz="900" b="0" i="0" u="none" strike="noStrike" kern="1200" baseline="0">
                  <a:solidFill>
                    <a:schemeClr val="bg1"/>
                  </a:solidFill>
                  <a:latin typeface="+mn-lt"/>
                  <a:ea typeface="+mn-ea"/>
                  <a:cs typeface="+mn-cs"/>
                </a:defRPr>
              </a:pPr>
              <a:endParaRPr lang="nb-NO"/>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none" lIns="144000" tIns="19050" rIns="0" bIns="19050" anchor="ctr" anchorCtr="1">
              <a:spAutoFit/>
            </a:bodyPr>
            <a:lstStyle/>
            <a:p>
              <a:pPr>
                <a:defRPr sz="900" b="0" i="0" u="none" strike="noStrike" kern="1200" baseline="0">
                  <a:solidFill>
                    <a:schemeClr val="bg1"/>
                  </a:solidFill>
                  <a:latin typeface="+mn-lt"/>
                  <a:ea typeface="+mn-ea"/>
                  <a:cs typeface="+mn-cs"/>
                </a:defRPr>
              </a:pPr>
              <a:endParaRPr lang="nb-NO"/>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none" lIns="144000" tIns="19050" rIns="0" bIns="19050" anchor="ctr" anchorCtr="1">
              <a:spAutoFit/>
            </a:bodyPr>
            <a:lstStyle/>
            <a:p>
              <a:pPr>
                <a:defRPr sz="900" b="0" i="0" u="none" strike="noStrike" kern="1200" baseline="0">
                  <a:solidFill>
                    <a:schemeClr val="bg1"/>
                  </a:solidFill>
                  <a:latin typeface="+mn-lt"/>
                  <a:ea typeface="+mn-ea"/>
                  <a:cs typeface="+mn-cs"/>
                </a:defRPr>
              </a:pPr>
              <a:endParaRPr lang="nb-NO"/>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7"/>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7390982793817442"/>
          <c:y val="0.1700163888888889"/>
          <c:w val="0.67868276465441824"/>
          <c:h val="0.7893661111111111"/>
        </c:manualLayout>
      </c:layout>
      <c:barChart>
        <c:barDir val="bar"/>
        <c:grouping val="percentStacked"/>
        <c:varyColors val="0"/>
        <c:ser>
          <c:idx val="0"/>
          <c:order val="0"/>
          <c:tx>
            <c:strRef>
              <c:f>'P-fylk_klad'!$T$11</c:f>
              <c:strCache>
                <c:ptCount val="1"/>
                <c:pt idx="0">
                  <c:v>Fiske akvakultur</c:v>
                </c:pt>
              </c:strCache>
            </c:strRef>
          </c:tx>
          <c:spPr>
            <a:solidFill>
              <a:schemeClr val="accent1"/>
            </a:solidFill>
            <a:ln>
              <a:noFill/>
            </a:ln>
            <a:effectLst/>
          </c:spPr>
          <c:invertIfNegative val="0"/>
          <c:dLbls>
            <c:spPr>
              <a:noFill/>
              <a:ln>
                <a:noFill/>
              </a:ln>
              <a:effectLst/>
            </c:spPr>
            <c:txPr>
              <a:bodyPr rot="0" spcFirstLastPara="1" vertOverflow="ellipsis" vert="horz" wrap="none" lIns="144000" tIns="19050" rIns="0" bIns="19050" anchor="ctr" anchorCtr="1">
                <a:spAutoFit/>
              </a:bodyPr>
              <a:lstStyle/>
              <a:p>
                <a:pPr>
                  <a:defRPr sz="900" b="0" i="0" u="none" strike="noStrike" kern="1200" baseline="0">
                    <a:solidFill>
                      <a:schemeClr val="bg1"/>
                    </a:solidFill>
                    <a:latin typeface="+mn-lt"/>
                    <a:ea typeface="+mn-ea"/>
                    <a:cs typeface="+mn-cs"/>
                  </a:defRPr>
                </a:pPr>
                <a:endParaRPr lang="nb-NO"/>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'P-fylk_klad'!$T$11</c:f>
              <c:strCache>
                <c:ptCount val="11"/>
                <c:pt idx="0">
                  <c:v>Oslo</c:v>
                </c:pt>
                <c:pt idx="1">
                  <c:v>Agder</c:v>
                </c:pt>
                <c:pt idx="2">
                  <c:v>Vestfold og Telemark</c:v>
                </c:pt>
                <c:pt idx="3">
                  <c:v>Møre og Romsdal</c:v>
                </c:pt>
                <c:pt idx="4">
                  <c:v>Troms og Finnmark</c:v>
                </c:pt>
                <c:pt idx="5">
                  <c:v>Rogaland</c:v>
                </c:pt>
                <c:pt idx="6">
                  <c:v>Nordland</c:v>
                </c:pt>
                <c:pt idx="7">
                  <c:v>Viken</c:v>
                </c:pt>
                <c:pt idx="8">
                  <c:v>Innlandet</c:v>
                </c:pt>
                <c:pt idx="9">
                  <c:v>Vestland</c:v>
                </c:pt>
                <c:pt idx="10">
                  <c:v>Trøndelag</c:v>
                </c:pt>
              </c:strCache>
            </c:strRef>
          </c:cat>
          <c:val>
            <c:numRef>
              <c:f>'P-fylk_klad'!$T$11</c:f>
              <c:numCache>
                <c:formatCode>0%</c:formatCode>
                <c:ptCount val="11"/>
                <c:pt idx="0">
                  <c:v>0.26602564102564102</c:v>
                </c:pt>
                <c:pt idx="1">
                  <c:v>0.18075801749271136</c:v>
                </c:pt>
                <c:pt idx="2">
                  <c:v>3.7514654161781943E-2</c:v>
                </c:pt>
                <c:pt idx="3">
                  <c:v>0.59947447447447444</c:v>
                </c:pt>
                <c:pt idx="4">
                  <c:v>0.69549702633814781</c:v>
                </c:pt>
                <c:pt idx="5">
                  <c:v>0.15840446487196322</c:v>
                </c:pt>
                <c:pt idx="6">
                  <c:v>0.63670595939751151</c:v>
                </c:pt>
                <c:pt idx="7">
                  <c:v>5.6097560975609757E-2</c:v>
                </c:pt>
                <c:pt idx="8">
                  <c:v>4.1696449845127475E-3</c:v>
                </c:pt>
                <c:pt idx="9">
                  <c:v>0.49758175955780748</c:v>
                </c:pt>
                <c:pt idx="10">
                  <c:v>0.29856235372785023</c:v>
                </c:pt>
              </c:numCache>
            </c:numRef>
          </c:val>
          <c:extLst>
            <c:ext xmlns:c16="http://schemas.microsoft.com/office/drawing/2014/chart" uri="{C3380CC4-5D6E-409C-BE32-E72D297353CC}">
              <c16:uniqueId val="{00000000-AF3A-4500-994A-22F4FC6A9079}"/>
            </c:ext>
          </c:extLst>
        </c:ser>
        <c:ser>
          <c:idx val="1"/>
          <c:order val="1"/>
          <c:tx>
            <c:strRef>
              <c:f>'P-fylk_klad'!$T$11</c:f>
              <c:strCache>
                <c:ptCount val="1"/>
                <c:pt idx="0">
                  <c:v>Jordbruk</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'P-fylk_klad'!$T$11</c:f>
              <c:strCache>
                <c:ptCount val="11"/>
                <c:pt idx="0">
                  <c:v>Oslo</c:v>
                </c:pt>
                <c:pt idx="1">
                  <c:v>Agder</c:v>
                </c:pt>
                <c:pt idx="2">
                  <c:v>Vestfold og Telemark</c:v>
                </c:pt>
                <c:pt idx="3">
                  <c:v>Møre og Romsdal</c:v>
                </c:pt>
                <c:pt idx="4">
                  <c:v>Troms og Finnmark</c:v>
                </c:pt>
                <c:pt idx="5">
                  <c:v>Rogaland</c:v>
                </c:pt>
                <c:pt idx="6">
                  <c:v>Nordland</c:v>
                </c:pt>
                <c:pt idx="7">
                  <c:v>Viken</c:v>
                </c:pt>
                <c:pt idx="8">
                  <c:v>Innlandet</c:v>
                </c:pt>
                <c:pt idx="9">
                  <c:v>Vestland</c:v>
                </c:pt>
                <c:pt idx="10">
                  <c:v>Trøndelag</c:v>
                </c:pt>
              </c:strCache>
            </c:strRef>
          </c:cat>
          <c:val>
            <c:numRef>
              <c:f>'P-fylk_klad'!$T$11</c:f>
              <c:numCache>
                <c:formatCode>0%</c:formatCode>
                <c:ptCount val="11"/>
                <c:pt idx="0">
                  <c:v>0.44871794871794873</c:v>
                </c:pt>
                <c:pt idx="1">
                  <c:v>0.58673469387755106</c:v>
                </c:pt>
                <c:pt idx="2">
                  <c:v>0.76230949589683472</c:v>
                </c:pt>
                <c:pt idx="3">
                  <c:v>0.37537537537537535</c:v>
                </c:pt>
                <c:pt idx="4">
                  <c:v>0.28802039082412917</c:v>
                </c:pt>
                <c:pt idx="5">
                  <c:v>0.82353906762967821</c:v>
                </c:pt>
                <c:pt idx="6">
                  <c:v>0.33693516699410608</c:v>
                </c:pt>
                <c:pt idx="7">
                  <c:v>0.74186991869918695</c:v>
                </c:pt>
                <c:pt idx="8">
                  <c:v>0.79306647605432457</c:v>
                </c:pt>
                <c:pt idx="9">
                  <c:v>0.47155688622754494</c:v>
                </c:pt>
                <c:pt idx="10">
                  <c:v>0.63055834169174185</c:v>
                </c:pt>
              </c:numCache>
            </c:numRef>
          </c:val>
          <c:extLst>
            <c:ext xmlns:c16="http://schemas.microsoft.com/office/drawing/2014/chart" uri="{C3380CC4-5D6E-409C-BE32-E72D297353CC}">
              <c16:uniqueId val="{00000001-AF3A-4500-994A-22F4FC6A9079}"/>
            </c:ext>
          </c:extLst>
        </c:ser>
        <c:ser>
          <c:idx val="2"/>
          <c:order val="2"/>
          <c:tx>
            <c:strRef>
              <c:f>'P-fylk_klad'!$T$11</c:f>
              <c:strCache>
                <c:ptCount val="1"/>
                <c:pt idx="0">
                  <c:v>Skogbruk</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'P-fylk_klad'!$T$11</c:f>
              <c:strCache>
                <c:ptCount val="11"/>
                <c:pt idx="0">
                  <c:v>Oslo</c:v>
                </c:pt>
                <c:pt idx="1">
                  <c:v>Agder</c:v>
                </c:pt>
                <c:pt idx="2">
                  <c:v>Vestfold og Telemark</c:v>
                </c:pt>
                <c:pt idx="3">
                  <c:v>Møre og Romsdal</c:v>
                </c:pt>
                <c:pt idx="4">
                  <c:v>Troms og Finnmark</c:v>
                </c:pt>
                <c:pt idx="5">
                  <c:v>Rogaland</c:v>
                </c:pt>
                <c:pt idx="6">
                  <c:v>Nordland</c:v>
                </c:pt>
                <c:pt idx="7">
                  <c:v>Viken</c:v>
                </c:pt>
                <c:pt idx="8">
                  <c:v>Innlandet</c:v>
                </c:pt>
                <c:pt idx="9">
                  <c:v>Vestland</c:v>
                </c:pt>
                <c:pt idx="10">
                  <c:v>Trøndelag</c:v>
                </c:pt>
              </c:strCache>
            </c:strRef>
          </c:cat>
          <c:val>
            <c:numRef>
              <c:f>'P-fylk_klad'!$T$11</c:f>
              <c:numCache>
                <c:formatCode>0%</c:formatCode>
                <c:ptCount val="11"/>
                <c:pt idx="0">
                  <c:v>0.28525641025641024</c:v>
                </c:pt>
                <c:pt idx="1">
                  <c:v>0.2325072886297376</c:v>
                </c:pt>
                <c:pt idx="2">
                  <c:v>0.20017584994138335</c:v>
                </c:pt>
                <c:pt idx="3">
                  <c:v>2.5150150150150149E-2</c:v>
                </c:pt>
                <c:pt idx="4">
                  <c:v>1.6482582837723025E-2</c:v>
                </c:pt>
                <c:pt idx="5">
                  <c:v>1.8056467498358503E-2</c:v>
                </c:pt>
                <c:pt idx="6">
                  <c:v>2.635887360838245E-2</c:v>
                </c:pt>
                <c:pt idx="7">
                  <c:v>0.20203252032520325</c:v>
                </c:pt>
                <c:pt idx="8">
                  <c:v>0.20276387896116274</c:v>
                </c:pt>
                <c:pt idx="9">
                  <c:v>3.0861354214647627E-2</c:v>
                </c:pt>
                <c:pt idx="10">
                  <c:v>7.0879304580407892E-2</c:v>
                </c:pt>
              </c:numCache>
            </c:numRef>
          </c:val>
          <c:extLst>
            <c:ext xmlns:c16="http://schemas.microsoft.com/office/drawing/2014/chart" uri="{C3380CC4-5D6E-409C-BE32-E72D297353CC}">
              <c16:uniqueId val="{00000002-AF3A-4500-994A-22F4FC6A9079}"/>
            </c:ext>
          </c:extLst>
        </c:ser>
        <c:dLbls>
          <c:showLegendKey val="0"/>
          <c:showVal val="0"/>
          <c:showCatName val="0"/>
          <c:showSerName val="0"/>
          <c:showPercent val="0"/>
          <c:showBubbleSize val="0"/>
        </c:dLbls>
        <c:gapWidth val="25"/>
        <c:overlap val="100"/>
        <c:axId val="2144909471"/>
        <c:axId val="2144909055"/>
      </c:barChart>
      <c:catAx>
        <c:axId val="21449094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144909055"/>
        <c:crosses val="autoZero"/>
        <c:auto val="1"/>
        <c:lblAlgn val="ctr"/>
        <c:lblOffset val="100"/>
        <c:noMultiLvlLbl val="0"/>
      </c:catAx>
      <c:valAx>
        <c:axId val="2144909055"/>
        <c:scaling>
          <c:orientation val="minMax"/>
        </c:scaling>
        <c:delete val="1"/>
        <c:axPos val="b"/>
        <c:numFmt formatCode="0%" sourceLinked="1"/>
        <c:majorTickMark val="none"/>
        <c:minorTickMark val="none"/>
        <c:tickLblPos val="nextTo"/>
        <c:crossAx val="2144909471"/>
        <c:crosses val="autoZero"/>
        <c:crossBetween val="between"/>
      </c:valAx>
      <c:spPr>
        <a:noFill/>
        <a:ln>
          <a:noFill/>
        </a:ln>
        <a:effectLst/>
      </c:spPr>
    </c:plotArea>
    <c:legend>
      <c:legendPos val="t"/>
      <c:layout>
        <c:manualLayout>
          <c:xMode val="edge"/>
          <c:yMode val="edge"/>
          <c:x val="0.21902065972222223"/>
          <c:y val="8.7316944444444447E-2"/>
          <c:w val="0.66365972222222225"/>
          <c:h val="4.141666666666665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1"/>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[Sysselsetting_landbruk_andre_næringer_2008_2021.xlsx]P-fylk_klad!Pivottabell11</c:name>
    <c:fmtId val="14"/>
  </c:pivotSource>
  <c:chart>
    <c:title>
      <c:tx>
        <c:strRef>
          <c:f>'P-fylk_klad'!$T$9</c:f>
          <c:strCache>
            <c:ptCount val="1"/>
            <c:pt idx="0">
              <c:v>Fylkesvis andel av alle sysselsatte innen landbruket i 2021 i prosent</c:v>
            </c:pt>
          </c:strCache>
        </c:strRef>
      </c:tx>
      <c:layout>
        <c:manualLayout>
          <c:xMode val="edge"/>
          <c:yMode val="edge"/>
          <c:x val="0.18755555555555553"/>
          <c:y val="2.314814814814814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7764953703703704"/>
          <c:y val="0.19324382716049382"/>
          <c:w val="0.69589212962962965"/>
          <c:h val="0.76363888888888887"/>
        </c:manualLayout>
      </c:layout>
      <c:barChart>
        <c:barDir val="bar"/>
        <c:grouping val="clustered"/>
        <c:varyColors val="0"/>
        <c:ser>
          <c:idx val="0"/>
          <c:order val="0"/>
          <c:tx>
            <c:strRef>
              <c:f>'P-fylk_klad'!$T$9</c:f>
              <c:strCache>
                <c:ptCount val="1"/>
                <c:pt idx="0">
                  <c:v>Landbruk - 2021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7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'P-fylk_klad'!$T$9</c:f>
              <c:strCache>
                <c:ptCount val="11"/>
                <c:pt idx="0">
                  <c:v>Oslo</c:v>
                </c:pt>
                <c:pt idx="1">
                  <c:v>Troms og Finnmark</c:v>
                </c:pt>
                <c:pt idx="2">
                  <c:v>Møre og Romsdal</c:v>
                </c:pt>
                <c:pt idx="3">
                  <c:v>Nordland</c:v>
                </c:pt>
                <c:pt idx="4">
                  <c:v>Agder</c:v>
                </c:pt>
                <c:pt idx="5">
                  <c:v>Vestfold og Telemark</c:v>
                </c:pt>
                <c:pt idx="6">
                  <c:v>Vestland</c:v>
                </c:pt>
                <c:pt idx="7">
                  <c:v>Rogaland</c:v>
                </c:pt>
                <c:pt idx="8">
                  <c:v>Trøndelag</c:v>
                </c:pt>
                <c:pt idx="9">
                  <c:v>Viken</c:v>
                </c:pt>
                <c:pt idx="10">
                  <c:v>Innlandet</c:v>
                </c:pt>
              </c:strCache>
            </c:strRef>
          </c:cat>
          <c:val>
            <c:numRef>
              <c:f>'P-fylk_klad'!$T$9</c:f>
              <c:numCache>
                <c:formatCode>0%</c:formatCode>
                <c:ptCount val="11"/>
                <c:pt idx="0">
                  <c:v>1.0591064656368514E-2</c:v>
                </c:pt>
                <c:pt idx="1">
                  <c:v>4.1439274812690781E-2</c:v>
                </c:pt>
                <c:pt idx="2">
                  <c:v>4.9347886411987792E-2</c:v>
                </c:pt>
                <c:pt idx="3">
                  <c:v>5.1313477014152252E-2</c:v>
                </c:pt>
                <c:pt idx="4">
                  <c:v>5.1984090278420131E-2</c:v>
                </c:pt>
                <c:pt idx="5">
                  <c:v>7.5941171029506982E-2</c:v>
                </c:pt>
                <c:pt idx="6">
                  <c:v>0.10089260937933586</c:v>
                </c:pt>
                <c:pt idx="7">
                  <c:v>0.11855980020349643</c:v>
                </c:pt>
                <c:pt idx="8">
                  <c:v>0.14554620294144852</c:v>
                </c:pt>
                <c:pt idx="9">
                  <c:v>0.16108593099620758</c:v>
                </c:pt>
                <c:pt idx="10">
                  <c:v>0.19329849227638515</c:v>
                </c:pt>
              </c:numCache>
            </c:numRef>
          </c:val>
          <c:extLst>
            <c:ext xmlns:c16="http://schemas.microsoft.com/office/drawing/2014/chart" uri="{C3380CC4-5D6E-409C-BE32-E72D297353CC}">
              <c16:uniqueId val="{00000000-4A4A-4C51-A250-E0AD3BFF4616}"/>
            </c:ext>
          </c:extLst>
        </c:ser>
        <c:dLbls>
          <c:showLegendKey val="0"/>
          <c:showVal val="0"/>
          <c:showCatName val="0"/>
          <c:showSerName val="0"/>
          <c:showPercent val="0"/>
          <c:showBubbleSize val="0"/>
        </c:dLbls>
        <c:gapWidth val="25"/>
        <c:axId val="1647693136"/>
        <c:axId val="1647695216"/>
      </c:barChart>
      <c:catAx>
        <c:axId val="16476931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647695216"/>
        <c:crosses val="autoZero"/>
        <c:auto val="1"/>
        <c:lblAlgn val="ctr"/>
        <c:lblOffset val="100"/>
        <c:noMultiLvlLbl val="0"/>
      </c:catAx>
      <c:valAx>
        <c:axId val="1647695216"/>
        <c:scaling>
          <c:orientation val="minMax"/>
        </c:scaling>
        <c:delete val="1"/>
        <c:axPos val="b"/>
        <c:numFmt formatCode="0%" sourceLinked="1"/>
        <c:majorTickMark val="none"/>
        <c:minorTickMark val="none"/>
        <c:tickLblPos val="nextTo"/>
        <c:crossAx val="16476931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[Sysselsetting_landbruk_andre_næringer_2008_2021.xlsx]P-fylk_klad!Pivottabell12</c:name>
    <c:fmtId val="9"/>
  </c:pivotSource>
  <c:chart>
    <c:title>
      <c:tx>
        <c:strRef>
          <c:f>'P-fylk_klad'!$T$5</c:f>
          <c:strCache>
            <c:ptCount val="1"/>
            <c:pt idx="0">
              <c:v>Antall sysselsatte innen landbruket i 2021</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7176990740740742"/>
          <c:y val="0.13581944444444444"/>
          <c:w val="0.68413287037037029"/>
          <c:h val="0.82106327160493831"/>
        </c:manualLayout>
      </c:layout>
      <c:barChart>
        <c:barDir val="bar"/>
        <c:grouping val="clustered"/>
        <c:varyColors val="0"/>
        <c:ser>
          <c:idx val="0"/>
          <c:order val="0"/>
          <c:tx>
            <c:strRef>
              <c:f>'P-fylk_klad'!$T$5</c:f>
              <c:strCache>
                <c:ptCount val="1"/>
                <c:pt idx="0">
                  <c:v>Landbruk - 2021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7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'P-fylk_klad'!$T$5</c:f>
              <c:strCache>
                <c:ptCount val="11"/>
                <c:pt idx="0">
                  <c:v>Oslo</c:v>
                </c:pt>
                <c:pt idx="1">
                  <c:v>Troms og Finnmark</c:v>
                </c:pt>
                <c:pt idx="2">
                  <c:v>Møre og Romsdal</c:v>
                </c:pt>
                <c:pt idx="3">
                  <c:v>Nordland</c:v>
                </c:pt>
                <c:pt idx="4">
                  <c:v>Agder</c:v>
                </c:pt>
                <c:pt idx="5">
                  <c:v>Vestfold og Telemark</c:v>
                </c:pt>
                <c:pt idx="6">
                  <c:v>Vestland</c:v>
                </c:pt>
                <c:pt idx="7">
                  <c:v>Rogaland</c:v>
                </c:pt>
                <c:pt idx="8">
                  <c:v>Trøndelag</c:v>
                </c:pt>
                <c:pt idx="9">
                  <c:v>Viken</c:v>
                </c:pt>
                <c:pt idx="10">
                  <c:v>Innlandet</c:v>
                </c:pt>
              </c:strCache>
            </c:strRef>
          </c:cat>
          <c:val>
            <c:numRef>
              <c:f>'P-fylk_klad'!$T$5</c:f>
              <c:numCache>
                <c:formatCode>_-* #\ ##0_-;\-* #\ ##0_-;_-* "-"??_-;_-@_-</c:formatCode>
                <c:ptCount val="11"/>
                <c:pt idx="0">
                  <c:v>458</c:v>
                </c:pt>
                <c:pt idx="1">
                  <c:v>1792</c:v>
                </c:pt>
                <c:pt idx="2">
                  <c:v>2134</c:v>
                </c:pt>
                <c:pt idx="3">
                  <c:v>2219</c:v>
                </c:pt>
                <c:pt idx="4">
                  <c:v>2248</c:v>
                </c:pt>
                <c:pt idx="5">
                  <c:v>3284</c:v>
                </c:pt>
                <c:pt idx="6">
                  <c:v>4363</c:v>
                </c:pt>
                <c:pt idx="7">
                  <c:v>5127</c:v>
                </c:pt>
                <c:pt idx="8">
                  <c:v>6294</c:v>
                </c:pt>
                <c:pt idx="9">
                  <c:v>6966</c:v>
                </c:pt>
                <c:pt idx="10">
                  <c:v>8359</c:v>
                </c:pt>
              </c:numCache>
            </c:numRef>
          </c:val>
          <c:extLst>
            <c:ext xmlns:c16="http://schemas.microsoft.com/office/drawing/2014/chart" uri="{C3380CC4-5D6E-409C-BE32-E72D297353CC}">
              <c16:uniqueId val="{00000000-AF0C-490C-BB3A-A80C37D79A89}"/>
            </c:ext>
          </c:extLst>
        </c:ser>
        <c:dLbls>
          <c:showLegendKey val="0"/>
          <c:showVal val="0"/>
          <c:showCatName val="0"/>
          <c:showSerName val="0"/>
          <c:showPercent val="0"/>
          <c:showBubbleSize val="0"/>
        </c:dLbls>
        <c:gapWidth val="25"/>
        <c:axId val="1547169008"/>
        <c:axId val="1547171088"/>
      </c:barChart>
      <c:catAx>
        <c:axId val="15471690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547171088"/>
        <c:crosses val="autoZero"/>
        <c:auto val="1"/>
        <c:lblAlgn val="ctr"/>
        <c:lblOffset val="100"/>
        <c:noMultiLvlLbl val="0"/>
      </c:catAx>
      <c:valAx>
        <c:axId val="1547171088"/>
        <c:scaling>
          <c:orientation val="minMax"/>
        </c:scaling>
        <c:delete val="1"/>
        <c:axPos val="b"/>
        <c:numFmt formatCode="_-* #\ ##0_-;\-* #\ ##0_-;_-* &quot;-&quot;??_-;_-@_-" sourceLinked="1"/>
        <c:majorTickMark val="none"/>
        <c:minorTickMark val="none"/>
        <c:tickLblPos val="nextTo"/>
        <c:crossAx val="15471690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[Sysselsetting_landbruk_andre_næringer_2008_2021.xlsx]P-fylk_klad!Pivottabell5</c:name>
    <c:fmtId val="8"/>
  </c:pivotSource>
  <c:chart>
    <c:title>
      <c:tx>
        <c:strRef>
          <c:f>'P-fylk_klad'!$T$7</c:f>
          <c:strCache>
            <c:ptCount val="1"/>
            <c:pt idx="0">
              <c:v>Fylkesvis andel av alle sysselsatte innen jordbruket i 2021 i prosent</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5707083333333336"/>
          <c:y val="0.20108333333333331"/>
          <c:w val="0.69589212962962965"/>
          <c:h val="0.76363888888888887"/>
        </c:manualLayout>
      </c:layout>
      <c:barChart>
        <c:barDir val="bar"/>
        <c:grouping val="clustered"/>
        <c:varyColors val="0"/>
        <c:ser>
          <c:idx val="0"/>
          <c:order val="0"/>
          <c:tx>
            <c:strRef>
              <c:f>'P-fylk_klad'!$T$7</c:f>
              <c:strCache>
                <c:ptCount val="1"/>
                <c:pt idx="0">
                  <c:v>Jordbruk - 2021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lumMod val="7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'P-fylk_klad'!$T$7</c:f>
              <c:strCache>
                <c:ptCount val="11"/>
                <c:pt idx="0">
                  <c:v>Oslo</c:v>
                </c:pt>
                <c:pt idx="1">
                  <c:v>Agder</c:v>
                </c:pt>
                <c:pt idx="2">
                  <c:v>Troms og Finnmark</c:v>
                </c:pt>
                <c:pt idx="3">
                  <c:v>Møre og Romsdal</c:v>
                </c:pt>
                <c:pt idx="4">
                  <c:v>Nordland</c:v>
                </c:pt>
                <c:pt idx="5">
                  <c:v>Vestfold og Telemark</c:v>
                </c:pt>
                <c:pt idx="6">
                  <c:v>Vestland</c:v>
                </c:pt>
                <c:pt idx="7">
                  <c:v>Rogaland</c:v>
                </c:pt>
                <c:pt idx="8">
                  <c:v>Viken</c:v>
                </c:pt>
                <c:pt idx="9">
                  <c:v>Trøndelag</c:v>
                </c:pt>
                <c:pt idx="10">
                  <c:v>Innlandet</c:v>
                </c:pt>
              </c:strCache>
            </c:strRef>
          </c:cat>
          <c:val>
            <c:numRef>
              <c:f>'P-fylk_klad'!$T$7</c:f>
              <c:numCache>
                <c:formatCode>0%</c:formatCode>
                <c:ptCount val="11"/>
                <c:pt idx="0">
                  <c:v>7.537823722608087E-3</c:v>
                </c:pt>
                <c:pt idx="1">
                  <c:v>4.3342486404996501E-2</c:v>
                </c:pt>
                <c:pt idx="2">
                  <c:v>4.5630754320788239E-2</c:v>
                </c:pt>
                <c:pt idx="3">
                  <c:v>5.3841598018629193E-2</c:v>
                </c:pt>
                <c:pt idx="4">
                  <c:v>5.540300436116944E-2</c:v>
                </c:pt>
                <c:pt idx="5">
                  <c:v>7.0020998223227271E-2</c:v>
                </c:pt>
                <c:pt idx="6">
                  <c:v>0.11024067194314327</c:v>
                </c:pt>
                <c:pt idx="7">
                  <c:v>0.13506164862973133</c:v>
                </c:pt>
                <c:pt idx="8">
                  <c:v>0.14739137457599741</c:v>
                </c:pt>
                <c:pt idx="9">
                  <c:v>0.15231788079470199</c:v>
                </c:pt>
                <c:pt idx="10">
                  <c:v>0.17921175900500727</c:v>
                </c:pt>
              </c:numCache>
            </c:numRef>
          </c:val>
          <c:extLst>
            <c:ext xmlns:c16="http://schemas.microsoft.com/office/drawing/2014/chart" uri="{C3380CC4-5D6E-409C-BE32-E72D297353CC}">
              <c16:uniqueId val="{00000000-DDCB-4F12-8CC9-0C74AB6F95C3}"/>
            </c:ext>
          </c:extLst>
        </c:ser>
        <c:dLbls>
          <c:showLegendKey val="0"/>
          <c:showVal val="0"/>
          <c:showCatName val="0"/>
          <c:showSerName val="0"/>
          <c:showPercent val="0"/>
          <c:showBubbleSize val="0"/>
        </c:dLbls>
        <c:gapWidth val="25"/>
        <c:axId val="1547185648"/>
        <c:axId val="1547174416"/>
      </c:barChart>
      <c:catAx>
        <c:axId val="15471856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547174416"/>
        <c:crosses val="autoZero"/>
        <c:auto val="1"/>
        <c:lblAlgn val="ctr"/>
        <c:lblOffset val="100"/>
        <c:noMultiLvlLbl val="0"/>
      </c:catAx>
      <c:valAx>
        <c:axId val="1547174416"/>
        <c:scaling>
          <c:orientation val="minMax"/>
        </c:scaling>
        <c:delete val="1"/>
        <c:axPos val="b"/>
        <c:numFmt formatCode="0%" sourceLinked="1"/>
        <c:majorTickMark val="none"/>
        <c:minorTickMark val="none"/>
        <c:tickLblPos val="nextTo"/>
        <c:crossAx val="15471856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[Sysselsetting_landbruk_andre_næringer_2008_2021.xlsx]P_all_grupp!Pivottabell17</c:name>
    <c:fmtId val="4"/>
  </c:pivotSource>
  <c:chart>
    <c:title>
      <c:tx>
        <c:strRef>
          <c:f>'Alle grupper'!$C$21</c:f>
          <c:strCache>
            <c:ptCount val="1"/>
            <c:pt idx="0">
              <c:v>Andel sysselsatte etter næringsgruppe i Trøndelag perioden 2008 - 2021 i prosent</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w="2540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6097304475310698E-2"/>
          <c:y val="9.745007680491552E-2"/>
          <c:w val="0.66656453172555463"/>
          <c:h val="0.79704536932883385"/>
        </c:manualLayout>
      </c:layout>
      <c:areaChart>
        <c:grouping val="percentStacked"/>
        <c:varyColors val="0"/>
        <c:ser>
          <c:idx val="0"/>
          <c:order val="0"/>
          <c:tx>
            <c:strRef>
              <c:f>'Alle grupper'!$C$21</c:f>
              <c:strCache>
                <c:ptCount val="1"/>
                <c:pt idx="0">
                  <c:v>Finans - tjenste-næringer</c:v>
                </c:pt>
              </c:strCache>
            </c:strRef>
          </c:tx>
          <c:spPr>
            <a:solidFill>
              <a:schemeClr val="accent1"/>
            </a:solidFill>
            <a:ln w="25400">
              <a:noFill/>
            </a:ln>
            <a:effectLst/>
          </c:spPr>
          <c:cat>
            <c:strRef>
              <c:f>'Alle grupper'!$C$21</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grupper'!$C$21</c:f>
              <c:numCache>
                <c:formatCode>0%</c:formatCode>
                <c:ptCount val="14"/>
                <c:pt idx="0">
                  <c:v>0.13331925406047868</c:v>
                </c:pt>
                <c:pt idx="1">
                  <c:v>0.12969921084982353</c:v>
                </c:pt>
                <c:pt idx="2">
                  <c:v>0.12958249851085721</c:v>
                </c:pt>
                <c:pt idx="3">
                  <c:v>0.13431357389976614</c:v>
                </c:pt>
                <c:pt idx="4">
                  <c:v>0.13924278532949877</c:v>
                </c:pt>
                <c:pt idx="5">
                  <c:v>0.13844392518979384</c:v>
                </c:pt>
                <c:pt idx="6">
                  <c:v>0.13764230593798579</c:v>
                </c:pt>
                <c:pt idx="7">
                  <c:v>0.13187956264502798</c:v>
                </c:pt>
                <c:pt idx="8">
                  <c:v>0.13195668246048833</c:v>
                </c:pt>
                <c:pt idx="9">
                  <c:v>0.13206090832693923</c:v>
                </c:pt>
                <c:pt idx="10">
                  <c:v>0.13317310095094437</c:v>
                </c:pt>
                <c:pt idx="11">
                  <c:v>0.13380376706783961</c:v>
                </c:pt>
                <c:pt idx="12">
                  <c:v>0.12952562623213273</c:v>
                </c:pt>
                <c:pt idx="13">
                  <c:v>0.13104550075730856</c:v>
                </c:pt>
              </c:numCache>
            </c:numRef>
          </c:val>
          <c:extLst>
            <c:ext xmlns:c16="http://schemas.microsoft.com/office/drawing/2014/chart" uri="{C3380CC4-5D6E-409C-BE32-E72D297353CC}">
              <c16:uniqueId val="{00000000-A553-4822-AC73-3F4CD98A190E}"/>
            </c:ext>
          </c:extLst>
        </c:ser>
        <c:ser>
          <c:idx val="1"/>
          <c:order val="1"/>
          <c:tx>
            <c:strRef>
              <c:f>'Alle grupper'!$C$21</c:f>
              <c:strCache>
                <c:ptCount val="1"/>
                <c:pt idx="0">
                  <c:v>Fiske akvakultur</c:v>
                </c:pt>
              </c:strCache>
            </c:strRef>
          </c:tx>
          <c:spPr>
            <a:solidFill>
              <a:schemeClr val="accent2"/>
            </a:solidFill>
            <a:ln w="25400">
              <a:noFill/>
            </a:ln>
            <a:effectLst/>
          </c:spPr>
          <c:cat>
            <c:strRef>
              <c:f>'Alle grupper'!$C$21</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grupper'!$C$21</c:f>
              <c:numCache>
                <c:formatCode>0%</c:formatCode>
                <c:ptCount val="14"/>
                <c:pt idx="0">
                  <c:v>5.8690922306970711E-3</c:v>
                </c:pt>
                <c:pt idx="1">
                  <c:v>6.0871634215013681E-3</c:v>
                </c:pt>
                <c:pt idx="2">
                  <c:v>6.187942127726608E-3</c:v>
                </c:pt>
                <c:pt idx="3">
                  <c:v>6.378167339917664E-3</c:v>
                </c:pt>
                <c:pt idx="4">
                  <c:v>6.1403467211211815E-3</c:v>
                </c:pt>
                <c:pt idx="5">
                  <c:v>6.2498240477464034E-3</c:v>
                </c:pt>
                <c:pt idx="6">
                  <c:v>6.5486330252171243E-3</c:v>
                </c:pt>
                <c:pt idx="7">
                  <c:v>6.9942906631397118E-3</c:v>
                </c:pt>
                <c:pt idx="8">
                  <c:v>7.3978322631042997E-3</c:v>
                </c:pt>
                <c:pt idx="9">
                  <c:v>7.9332456428806309E-3</c:v>
                </c:pt>
                <c:pt idx="10">
                  <c:v>7.8419969377138254E-3</c:v>
                </c:pt>
                <c:pt idx="11">
                  <c:v>8.8554877939086476E-3</c:v>
                </c:pt>
                <c:pt idx="12">
                  <c:v>1.0342463711960896E-2</c:v>
                </c:pt>
                <c:pt idx="13">
                  <c:v>1.1116874494263129E-2</c:v>
                </c:pt>
              </c:numCache>
            </c:numRef>
          </c:val>
          <c:extLst>
            <c:ext xmlns:c16="http://schemas.microsoft.com/office/drawing/2014/chart" uri="{C3380CC4-5D6E-409C-BE32-E72D297353CC}">
              <c16:uniqueId val="{00000001-A553-4822-AC73-3F4CD98A190E}"/>
            </c:ext>
          </c:extLst>
        </c:ser>
        <c:ser>
          <c:idx val="2"/>
          <c:order val="2"/>
          <c:tx>
            <c:strRef>
              <c:f>'Alle grupper'!$C$21</c:f>
              <c:strCache>
                <c:ptCount val="1"/>
                <c:pt idx="0">
                  <c:v>Handel, transport, overnatting og servering</c:v>
                </c:pt>
              </c:strCache>
            </c:strRef>
          </c:tx>
          <c:spPr>
            <a:solidFill>
              <a:schemeClr val="accent3"/>
            </a:solidFill>
            <a:ln w="25400">
              <a:noFill/>
            </a:ln>
            <a:effectLst/>
          </c:spPr>
          <c:cat>
            <c:strRef>
              <c:f>'Alle grupper'!$C$21</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grupper'!$C$21</c:f>
              <c:numCache>
                <c:formatCode>0%</c:formatCode>
                <c:ptCount val="14"/>
                <c:pt idx="0">
                  <c:v>0.24529367562337617</c:v>
                </c:pt>
                <c:pt idx="1">
                  <c:v>0.24323373121307054</c:v>
                </c:pt>
                <c:pt idx="2">
                  <c:v>0.24317086498274562</c:v>
                </c:pt>
                <c:pt idx="3">
                  <c:v>0.23993989060476623</c:v>
                </c:pt>
                <c:pt idx="4">
                  <c:v>0.23899499201660168</c:v>
                </c:pt>
                <c:pt idx="5">
                  <c:v>0.23678481273988158</c:v>
                </c:pt>
                <c:pt idx="6">
                  <c:v>0.23915309931395273</c:v>
                </c:pt>
                <c:pt idx="7">
                  <c:v>0.23482177737822357</c:v>
                </c:pt>
                <c:pt idx="8">
                  <c:v>0.23274575356988417</c:v>
                </c:pt>
                <c:pt idx="9">
                  <c:v>0.23021940882019803</c:v>
                </c:pt>
                <c:pt idx="10">
                  <c:v>0.2294079428615565</c:v>
                </c:pt>
                <c:pt idx="11">
                  <c:v>0.22766114379261337</c:v>
                </c:pt>
                <c:pt idx="12">
                  <c:v>0.2182306680235207</c:v>
                </c:pt>
                <c:pt idx="13">
                  <c:v>0.220947361868996</c:v>
                </c:pt>
              </c:numCache>
            </c:numRef>
          </c:val>
          <c:extLst>
            <c:ext xmlns:c16="http://schemas.microsoft.com/office/drawing/2014/chart" uri="{C3380CC4-5D6E-409C-BE32-E72D297353CC}">
              <c16:uniqueId val="{00000002-A553-4822-AC73-3F4CD98A190E}"/>
            </c:ext>
          </c:extLst>
        </c:ser>
        <c:ser>
          <c:idx val="3"/>
          <c:order val="3"/>
          <c:tx>
            <c:strRef>
              <c:f>'Alle grupper'!$C$21</c:f>
              <c:strCache>
                <c:ptCount val="1"/>
                <c:pt idx="0">
                  <c:v>Helse og omsorg</c:v>
                </c:pt>
              </c:strCache>
            </c:strRef>
          </c:tx>
          <c:spPr>
            <a:solidFill>
              <a:schemeClr val="accent4"/>
            </a:solidFill>
            <a:ln w="25400">
              <a:noFill/>
            </a:ln>
            <a:effectLst/>
          </c:spPr>
          <c:cat>
            <c:strRef>
              <c:f>'Alle grupper'!$C$21</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grupper'!$C$21</c:f>
              <c:numCache>
                <c:formatCode>0%</c:formatCode>
                <c:ptCount val="14"/>
                <c:pt idx="0">
                  <c:v>0.19688717099931732</c:v>
                </c:pt>
                <c:pt idx="1">
                  <c:v>0.20306241820993773</c:v>
                </c:pt>
                <c:pt idx="2">
                  <c:v>0.20352274573317514</c:v>
                </c:pt>
                <c:pt idx="3">
                  <c:v>0.20453622992326873</c:v>
                </c:pt>
                <c:pt idx="4">
                  <c:v>0.20411914925875213</c:v>
                </c:pt>
                <c:pt idx="5">
                  <c:v>0.20533393391702562</c:v>
                </c:pt>
                <c:pt idx="6">
                  <c:v>0.20560473623949285</c:v>
                </c:pt>
                <c:pt idx="7">
                  <c:v>0.21215858118507572</c:v>
                </c:pt>
                <c:pt idx="8">
                  <c:v>0.21319799314619436</c:v>
                </c:pt>
                <c:pt idx="9">
                  <c:v>0.21326592129781871</c:v>
                </c:pt>
                <c:pt idx="10">
                  <c:v>0.21481892074857903</c:v>
                </c:pt>
                <c:pt idx="11">
                  <c:v>0.21557198625577922</c:v>
                </c:pt>
                <c:pt idx="12">
                  <c:v>0.21994660580693784</c:v>
                </c:pt>
                <c:pt idx="13">
                  <c:v>0.21781023715168993</c:v>
                </c:pt>
              </c:numCache>
            </c:numRef>
          </c:val>
          <c:extLst>
            <c:ext xmlns:c16="http://schemas.microsoft.com/office/drawing/2014/chart" uri="{C3380CC4-5D6E-409C-BE32-E72D297353CC}">
              <c16:uniqueId val="{00000003-A553-4822-AC73-3F4CD98A190E}"/>
            </c:ext>
          </c:extLst>
        </c:ser>
        <c:ser>
          <c:idx val="4"/>
          <c:order val="4"/>
          <c:tx>
            <c:strRef>
              <c:f>'Alle grupper'!$C$21</c:f>
              <c:strCache>
                <c:ptCount val="1"/>
                <c:pt idx="0">
                  <c:v>Industri og begverk</c:v>
                </c:pt>
              </c:strCache>
            </c:strRef>
          </c:tx>
          <c:spPr>
            <a:solidFill>
              <a:schemeClr val="accent5"/>
            </a:solidFill>
            <a:ln w="25400">
              <a:noFill/>
            </a:ln>
            <a:effectLst/>
          </c:spPr>
          <c:cat>
            <c:strRef>
              <c:f>'Alle grupper'!$C$21</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grupper'!$C$21</c:f>
              <c:numCache>
                <c:formatCode>0%</c:formatCode>
                <c:ptCount val="14"/>
                <c:pt idx="0">
                  <c:v>9.6479035799006921E-2</c:v>
                </c:pt>
                <c:pt idx="1">
                  <c:v>9.0960463179601062E-2</c:v>
                </c:pt>
                <c:pt idx="2">
                  <c:v>8.827047755947956E-2</c:v>
                </c:pt>
                <c:pt idx="3">
                  <c:v>8.822648292390653E-2</c:v>
                </c:pt>
                <c:pt idx="4">
                  <c:v>8.8802869285474012E-2</c:v>
                </c:pt>
                <c:pt idx="5">
                  <c:v>8.9045916500098535E-2</c:v>
                </c:pt>
                <c:pt idx="6">
                  <c:v>8.7324415649697007E-2</c:v>
                </c:pt>
                <c:pt idx="7">
                  <c:v>8.4896380007436725E-2</c:v>
                </c:pt>
                <c:pt idx="8">
                  <c:v>8.2064325337226768E-2</c:v>
                </c:pt>
                <c:pt idx="9">
                  <c:v>8.0195659322591248E-2</c:v>
                </c:pt>
                <c:pt idx="10">
                  <c:v>7.9669418483668569E-2</c:v>
                </c:pt>
                <c:pt idx="11">
                  <c:v>8.1777214096821205E-2</c:v>
                </c:pt>
                <c:pt idx="12">
                  <c:v>8.6976330277573163E-2</c:v>
                </c:pt>
                <c:pt idx="13">
                  <c:v>8.5532294541154019E-2</c:v>
                </c:pt>
              </c:numCache>
            </c:numRef>
          </c:val>
          <c:extLst>
            <c:ext xmlns:c16="http://schemas.microsoft.com/office/drawing/2014/chart" uri="{C3380CC4-5D6E-409C-BE32-E72D297353CC}">
              <c16:uniqueId val="{00000004-A553-4822-AC73-3F4CD98A190E}"/>
            </c:ext>
          </c:extLst>
        </c:ser>
        <c:ser>
          <c:idx val="5"/>
          <c:order val="5"/>
          <c:tx>
            <c:strRef>
              <c:f>'Alle grupper'!$C$21</c:f>
              <c:strCache>
                <c:ptCount val="1"/>
                <c:pt idx="0">
                  <c:v>Kunst, underholdning m.m</c:v>
                </c:pt>
              </c:strCache>
            </c:strRef>
          </c:tx>
          <c:spPr>
            <a:solidFill>
              <a:schemeClr val="accent6"/>
            </a:solidFill>
            <a:ln w="25400">
              <a:noFill/>
            </a:ln>
            <a:effectLst/>
          </c:spPr>
          <c:cat>
            <c:strRef>
              <c:f>'Alle grupper'!$C$21</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grupper'!$C$21</c:f>
              <c:numCache>
                <c:formatCode>0%</c:formatCode>
                <c:ptCount val="14"/>
                <c:pt idx="0">
                  <c:v>3.0111635536739536E-2</c:v>
                </c:pt>
                <c:pt idx="1">
                  <c:v>3.2086489273109413E-2</c:v>
                </c:pt>
                <c:pt idx="2">
                  <c:v>3.2524847762839856E-2</c:v>
                </c:pt>
                <c:pt idx="3">
                  <c:v>3.2547981213398018E-2</c:v>
                </c:pt>
                <c:pt idx="4">
                  <c:v>3.2251034051444354E-2</c:v>
                </c:pt>
                <c:pt idx="5">
                  <c:v>3.2605125606448765E-2</c:v>
                </c:pt>
                <c:pt idx="6">
                  <c:v>3.3594906308469938E-2</c:v>
                </c:pt>
                <c:pt idx="7">
                  <c:v>3.3634724817494202E-2</c:v>
                </c:pt>
                <c:pt idx="8">
                  <c:v>3.4087685933889139E-2</c:v>
                </c:pt>
                <c:pt idx="9">
                  <c:v>3.499397128137674E-2</c:v>
                </c:pt>
                <c:pt idx="10">
                  <c:v>3.5170856486003897E-2</c:v>
                </c:pt>
                <c:pt idx="11">
                  <c:v>3.448198319751021E-2</c:v>
                </c:pt>
                <c:pt idx="12">
                  <c:v>3.4186760454233855E-2</c:v>
                </c:pt>
                <c:pt idx="13">
                  <c:v>3.4699255140361436E-2</c:v>
                </c:pt>
              </c:numCache>
            </c:numRef>
          </c:val>
          <c:extLst>
            <c:ext xmlns:c16="http://schemas.microsoft.com/office/drawing/2014/chart" uri="{C3380CC4-5D6E-409C-BE32-E72D297353CC}">
              <c16:uniqueId val="{00000005-A553-4822-AC73-3F4CD98A190E}"/>
            </c:ext>
          </c:extLst>
        </c:ser>
        <c:ser>
          <c:idx val="6"/>
          <c:order val="6"/>
          <c:tx>
            <c:strRef>
              <c:f>'Alle grupper'!$C$21</c:f>
              <c:strCache>
                <c:ptCount val="1"/>
                <c:pt idx="0">
                  <c:v>Landbruk</c:v>
                </c:pt>
              </c:strCache>
            </c:strRef>
          </c:tx>
          <c:spPr>
            <a:solidFill>
              <a:schemeClr val="accent1">
                <a:lumMod val="60000"/>
              </a:schemeClr>
            </a:solidFill>
            <a:ln w="25400">
              <a:noFill/>
            </a:ln>
            <a:effectLst/>
          </c:spPr>
          <c:cat>
            <c:strRef>
              <c:f>'Alle grupper'!$C$21</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grupper'!$C$21</c:f>
              <c:numCache>
                <c:formatCode>0%</c:formatCode>
                <c:ptCount val="14"/>
                <c:pt idx="0">
                  <c:v>4.3220093414338266E-2</c:v>
                </c:pt>
                <c:pt idx="1">
                  <c:v>4.2045048974897886E-2</c:v>
                </c:pt>
                <c:pt idx="2">
                  <c:v>4.0061633281972264E-2</c:v>
                </c:pt>
                <c:pt idx="3">
                  <c:v>3.6394209397166546E-2</c:v>
                </c:pt>
                <c:pt idx="4">
                  <c:v>3.3307590624600238E-2</c:v>
                </c:pt>
                <c:pt idx="5">
                  <c:v>3.1995157793981023E-2</c:v>
                </c:pt>
                <c:pt idx="6">
                  <c:v>3.1384102692991522E-2</c:v>
                </c:pt>
                <c:pt idx="7">
                  <c:v>3.0565897420208134E-2</c:v>
                </c:pt>
                <c:pt idx="8">
                  <c:v>3.0242301093168049E-2</c:v>
                </c:pt>
                <c:pt idx="9">
                  <c:v>2.8704921626657897E-2</c:v>
                </c:pt>
                <c:pt idx="10">
                  <c:v>2.7624183882560872E-2</c:v>
                </c:pt>
                <c:pt idx="11">
                  <c:v>2.6867792829258639E-2</c:v>
                </c:pt>
                <c:pt idx="12">
                  <c:v>2.7552936467722913E-2</c:v>
                </c:pt>
                <c:pt idx="13">
                  <c:v>2.6117808162333757E-2</c:v>
                </c:pt>
              </c:numCache>
            </c:numRef>
          </c:val>
          <c:extLst>
            <c:ext xmlns:c16="http://schemas.microsoft.com/office/drawing/2014/chart" uri="{C3380CC4-5D6E-409C-BE32-E72D297353CC}">
              <c16:uniqueId val="{00000006-A553-4822-AC73-3F4CD98A190E}"/>
            </c:ext>
          </c:extLst>
        </c:ser>
        <c:ser>
          <c:idx val="7"/>
          <c:order val="7"/>
          <c:tx>
            <c:strRef>
              <c:f>'Alle grupper'!$C$21</c:f>
              <c:strCache>
                <c:ptCount val="1"/>
                <c:pt idx="0">
                  <c:v>Off adm, forsvar og trygd</c:v>
                </c:pt>
              </c:strCache>
            </c:strRef>
          </c:tx>
          <c:spPr>
            <a:solidFill>
              <a:schemeClr val="accent2">
                <a:lumMod val="60000"/>
              </a:schemeClr>
            </a:solidFill>
            <a:ln w="25400">
              <a:noFill/>
            </a:ln>
            <a:effectLst/>
          </c:spPr>
          <c:cat>
            <c:strRef>
              <c:f>'Alle grupper'!$C$21</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grupper'!$C$21</c:f>
              <c:numCache>
                <c:formatCode>0%</c:formatCode>
                <c:ptCount val="14"/>
                <c:pt idx="0">
                  <c:v>5.3494688348746863E-2</c:v>
                </c:pt>
                <c:pt idx="1">
                  <c:v>5.5448705238529565E-2</c:v>
                </c:pt>
                <c:pt idx="2">
                  <c:v>5.5415803127938285E-2</c:v>
                </c:pt>
                <c:pt idx="3">
                  <c:v>5.6142368426138886E-2</c:v>
                </c:pt>
                <c:pt idx="4">
                  <c:v>5.7551536744952926E-2</c:v>
                </c:pt>
                <c:pt idx="5">
                  <c:v>5.7050758706117505E-2</c:v>
                </c:pt>
                <c:pt idx="6">
                  <c:v>5.6936338164521025E-2</c:v>
                </c:pt>
                <c:pt idx="7">
                  <c:v>5.8241825481622336E-2</c:v>
                </c:pt>
                <c:pt idx="8">
                  <c:v>5.9224506307454093E-2</c:v>
                </c:pt>
                <c:pt idx="9">
                  <c:v>5.9035770397164677E-2</c:v>
                </c:pt>
                <c:pt idx="10">
                  <c:v>5.7710918367810553E-2</c:v>
                </c:pt>
                <c:pt idx="11">
                  <c:v>5.7311061938942559E-2</c:v>
                </c:pt>
                <c:pt idx="12">
                  <c:v>5.6855873999923361E-2</c:v>
                </c:pt>
                <c:pt idx="13">
                  <c:v>5.636035437890325E-2</c:v>
                </c:pt>
              </c:numCache>
            </c:numRef>
          </c:val>
          <c:extLst>
            <c:ext xmlns:c16="http://schemas.microsoft.com/office/drawing/2014/chart" uri="{C3380CC4-5D6E-409C-BE32-E72D297353CC}">
              <c16:uniqueId val="{00000007-A553-4822-AC73-3F4CD98A190E}"/>
            </c:ext>
          </c:extLst>
        </c:ser>
        <c:ser>
          <c:idx val="8"/>
          <c:order val="8"/>
          <c:tx>
            <c:strRef>
              <c:f>'Alle grupper'!$C$21</c:f>
              <c:strCache>
                <c:ptCount val="1"/>
                <c:pt idx="0">
                  <c:v>Strøm, vatn, bygg og anlegg</c:v>
                </c:pt>
              </c:strCache>
            </c:strRef>
          </c:tx>
          <c:spPr>
            <a:solidFill>
              <a:schemeClr val="accent3">
                <a:lumMod val="60000"/>
              </a:schemeClr>
            </a:solidFill>
            <a:ln w="25400">
              <a:noFill/>
            </a:ln>
            <a:effectLst/>
          </c:spPr>
          <c:cat>
            <c:strRef>
              <c:f>'Alle grupper'!$C$21</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grupper'!$C$21</c:f>
              <c:numCache>
                <c:formatCode>0%</c:formatCode>
                <c:ptCount val="14"/>
                <c:pt idx="0">
                  <c:v>9.056574120004518E-2</c:v>
                </c:pt>
                <c:pt idx="1">
                  <c:v>9.0018638220248248E-2</c:v>
                </c:pt>
                <c:pt idx="2">
                  <c:v>9.1135539069691879E-2</c:v>
                </c:pt>
                <c:pt idx="3">
                  <c:v>9.2459266704033705E-2</c:v>
                </c:pt>
                <c:pt idx="4">
                  <c:v>9.2441593268360628E-2</c:v>
                </c:pt>
                <c:pt idx="5">
                  <c:v>9.4962604281035631E-2</c:v>
                </c:pt>
                <c:pt idx="6">
                  <c:v>9.4566542861664202E-2</c:v>
                </c:pt>
                <c:pt idx="7">
                  <c:v>9.2676704681844496E-2</c:v>
                </c:pt>
                <c:pt idx="8">
                  <c:v>9.5334855367961949E-2</c:v>
                </c:pt>
                <c:pt idx="9">
                  <c:v>9.7418612298585991E-2</c:v>
                </c:pt>
                <c:pt idx="10">
                  <c:v>0.10035120878521743</c:v>
                </c:pt>
                <c:pt idx="11">
                  <c:v>0.10007735621638153</c:v>
                </c:pt>
                <c:pt idx="12">
                  <c:v>0.10208339542785611</c:v>
                </c:pt>
                <c:pt idx="13">
                  <c:v>0.10247110816025894</c:v>
                </c:pt>
              </c:numCache>
            </c:numRef>
          </c:val>
          <c:extLst>
            <c:ext xmlns:c16="http://schemas.microsoft.com/office/drawing/2014/chart" uri="{C3380CC4-5D6E-409C-BE32-E72D297353CC}">
              <c16:uniqueId val="{00000008-A553-4822-AC73-3F4CD98A190E}"/>
            </c:ext>
          </c:extLst>
        </c:ser>
        <c:ser>
          <c:idx val="9"/>
          <c:order val="9"/>
          <c:tx>
            <c:strRef>
              <c:f>'Alle grupper'!$C$21</c:f>
              <c:strCache>
                <c:ptCount val="1"/>
                <c:pt idx="0">
                  <c:v>Undervisning</c:v>
                </c:pt>
              </c:strCache>
            </c:strRef>
          </c:tx>
          <c:spPr>
            <a:solidFill>
              <a:schemeClr val="accent4">
                <a:lumMod val="60000"/>
              </a:schemeClr>
            </a:solidFill>
            <a:ln w="25400">
              <a:noFill/>
            </a:ln>
            <a:effectLst/>
          </c:spPr>
          <c:cat>
            <c:strRef>
              <c:f>'Alle grupper'!$C$21</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grupper'!$C$21</c:f>
              <c:numCache>
                <c:formatCode>0%</c:formatCode>
                <c:ptCount val="14"/>
                <c:pt idx="0">
                  <c:v>0.10114484133805481</c:v>
                </c:pt>
                <c:pt idx="1">
                  <c:v>0.10380398144109133</c:v>
                </c:pt>
                <c:pt idx="2">
                  <c:v>0.10583497836435508</c:v>
                </c:pt>
                <c:pt idx="3">
                  <c:v>0.10547652641141111</c:v>
                </c:pt>
                <c:pt idx="4">
                  <c:v>0.10285554550063251</c:v>
                </c:pt>
                <c:pt idx="5">
                  <c:v>0.10324878241040511</c:v>
                </c:pt>
                <c:pt idx="6">
                  <c:v>0.10290243607286809</c:v>
                </c:pt>
                <c:pt idx="7">
                  <c:v>0.10518264700483387</c:v>
                </c:pt>
                <c:pt idx="8">
                  <c:v>0.10549001920367521</c:v>
                </c:pt>
                <c:pt idx="9">
                  <c:v>0.10849409916328694</c:v>
                </c:pt>
                <c:pt idx="10">
                  <c:v>0.10737538448956596</c:v>
                </c:pt>
                <c:pt idx="11">
                  <c:v>0.1070888876895677</c:v>
                </c:pt>
                <c:pt idx="12">
                  <c:v>0.10782731619666436</c:v>
                </c:pt>
                <c:pt idx="13">
                  <c:v>0.10732203249164886</c:v>
                </c:pt>
              </c:numCache>
            </c:numRef>
          </c:val>
          <c:extLst>
            <c:ext xmlns:c16="http://schemas.microsoft.com/office/drawing/2014/chart" uri="{C3380CC4-5D6E-409C-BE32-E72D297353CC}">
              <c16:uniqueId val="{00000009-A553-4822-AC73-3F4CD98A190E}"/>
            </c:ext>
          </c:extLst>
        </c:ser>
        <c:ser>
          <c:idx val="10"/>
          <c:order val="10"/>
          <c:tx>
            <c:strRef>
              <c:f>'Alle grupper'!$C$21</c:f>
              <c:strCache>
                <c:ptCount val="1"/>
                <c:pt idx="0">
                  <c:v>Uoppgitt</c:v>
                </c:pt>
              </c:strCache>
            </c:strRef>
          </c:tx>
          <c:spPr>
            <a:solidFill>
              <a:schemeClr val="accent5">
                <a:lumMod val="60000"/>
              </a:schemeClr>
            </a:solidFill>
            <a:ln w="25400">
              <a:noFill/>
            </a:ln>
            <a:effectLst/>
          </c:spPr>
          <c:cat>
            <c:strRef>
              <c:f>'Alle grupper'!$C$21</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'Alle grupper'!$C$21</c:f>
              <c:numCache>
                <c:formatCode>0%</c:formatCode>
                <c:ptCount val="14"/>
                <c:pt idx="0">
                  <c:v>3.6147714491992005E-3</c:v>
                </c:pt>
                <c:pt idx="1">
                  <c:v>3.5541499781893168E-3</c:v>
                </c:pt>
                <c:pt idx="2">
                  <c:v>4.2926694792184581E-3</c:v>
                </c:pt>
                <c:pt idx="3">
                  <c:v>3.5853031562264443E-3</c:v>
                </c:pt>
                <c:pt idx="4">
                  <c:v>4.2925571985615672E-3</c:v>
                </c:pt>
                <c:pt idx="5">
                  <c:v>4.2791588074660063E-3</c:v>
                </c:pt>
                <c:pt idx="6">
                  <c:v>4.3424837331397133E-3</c:v>
                </c:pt>
                <c:pt idx="7">
                  <c:v>8.9476087150932651E-3</c:v>
                </c:pt>
                <c:pt idx="8">
                  <c:v>8.2580453169536373E-3</c:v>
                </c:pt>
                <c:pt idx="9">
                  <c:v>7.6774818224999083E-3</c:v>
                </c:pt>
                <c:pt idx="10">
                  <c:v>6.8560680063790057E-3</c:v>
                </c:pt>
                <c:pt idx="11">
                  <c:v>6.5033191213773002E-3</c:v>
                </c:pt>
                <c:pt idx="12">
                  <c:v>6.4720234014740887E-3</c:v>
                </c:pt>
                <c:pt idx="13">
                  <c:v>6.5771728530821423E-3</c:v>
                </c:pt>
              </c:numCache>
            </c:numRef>
          </c:val>
          <c:extLst>
            <c:ext xmlns:c16="http://schemas.microsoft.com/office/drawing/2014/chart" uri="{C3380CC4-5D6E-409C-BE32-E72D297353CC}">
              <c16:uniqueId val="{0000000A-A553-4822-AC73-3F4CD98A190E}"/>
            </c:ext>
          </c:extLst>
        </c:ser>
        <c:dLbls>
          <c:showLegendKey val="0"/>
          <c:showVal val="0"/>
          <c:showCatName val="0"/>
          <c:showSerName val="0"/>
          <c:showPercent val="0"/>
          <c:showBubbleSize val="0"/>
        </c:dLbls>
        <c:axId val="897078688"/>
        <c:axId val="897067872"/>
      </c:areaChart>
      <c:catAx>
        <c:axId val="8970786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700" b="0" i="0" u="none" strike="noStrike" kern="1200" baseline="0">
                <a:solidFill>
                  <a:schemeClr val="tx1">
                    <a:lumMod val="65000"/>
                    <a:lumOff val="35000"/>
                  </a:schemeClr>
                </a:solidFill>
                <a:latin typeface="+mn-lt"/>
                <a:ea typeface="+mn-ea"/>
                <a:cs typeface="+mn-cs"/>
              </a:defRPr>
            </a:pPr>
            <a:endParaRPr lang="nb-NO"/>
          </a:p>
        </c:txPr>
        <c:crossAx val="897067872"/>
        <c:crosses val="autoZero"/>
        <c:auto val="1"/>
        <c:lblAlgn val="ctr"/>
        <c:lblOffset val="100"/>
        <c:noMultiLvlLbl val="0"/>
      </c:catAx>
      <c:valAx>
        <c:axId val="8970678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crossAx val="897078688"/>
        <c:crosses val="autoZero"/>
        <c:crossBetween val="midCat"/>
      </c:valAx>
      <c:spPr>
        <a:noFill/>
        <a:ln>
          <a:noFill/>
        </a:ln>
        <a:effectLst/>
      </c:spPr>
    </c:plotArea>
    <c:legend>
      <c:legendPos val="r"/>
      <c:layout>
        <c:manualLayout>
          <c:xMode val="edge"/>
          <c:yMode val="edge"/>
          <c:x val="0.77098547740955126"/>
          <c:y val="9.8183049699432728E-2"/>
          <c:w val="0.22819815604543489"/>
          <c:h val="0.83870096883050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800" baseline="0"/>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[Sysselsetting_landbruk_andre_næringer_2008_2021.xlsx]P-fylk_klad!Pivottabell8</c:name>
    <c:fmtId val="8"/>
  </c:pivotSource>
  <c:chart>
    <c:title>
      <c:tx>
        <c:strRef>
          <c:f>'P-fylk_klad'!$T$8</c:f>
          <c:strCache>
            <c:ptCount val="1"/>
            <c:pt idx="0">
              <c:v>Fylkesvis andel av alle sysselsatte innen skogbruket i 2021 i prosent</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7176990740740742"/>
          <c:y val="0.19324382716049382"/>
          <c:w val="0.68413287037037029"/>
          <c:h val="0.76363888888888887"/>
        </c:manualLayout>
      </c:layout>
      <c:barChart>
        <c:barDir val="bar"/>
        <c:grouping val="clustered"/>
        <c:varyColors val="0"/>
        <c:ser>
          <c:idx val="0"/>
          <c:order val="0"/>
          <c:tx>
            <c:strRef>
              <c:f>'P-fylk_klad'!$T$8</c:f>
              <c:strCache>
                <c:ptCount val="1"/>
                <c:pt idx="0">
                  <c:v>Skogbruk - 2021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7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'P-fylk_klad'!$T$8</c:f>
              <c:strCache>
                <c:ptCount val="11"/>
                <c:pt idx="0">
                  <c:v>Troms og Finnmark</c:v>
                </c:pt>
                <c:pt idx="1">
                  <c:v>Rogaland</c:v>
                </c:pt>
                <c:pt idx="2">
                  <c:v>Møre og Romsdal</c:v>
                </c:pt>
                <c:pt idx="3">
                  <c:v>Nordland</c:v>
                </c:pt>
                <c:pt idx="4">
                  <c:v>Oslo</c:v>
                </c:pt>
                <c:pt idx="5">
                  <c:v>Vestland</c:v>
                </c:pt>
                <c:pt idx="6">
                  <c:v>Trøndelag</c:v>
                </c:pt>
                <c:pt idx="7">
                  <c:v>Agder</c:v>
                </c:pt>
                <c:pt idx="8">
                  <c:v>Vestfold og Telemark</c:v>
                </c:pt>
                <c:pt idx="9">
                  <c:v>Viken</c:v>
                </c:pt>
                <c:pt idx="10">
                  <c:v>Innlandet</c:v>
                </c:pt>
              </c:strCache>
            </c:strRef>
          </c:cat>
          <c:val>
            <c:numRef>
              <c:f>'P-fylk_klad'!$T$8</c:f>
              <c:numCache>
                <c:formatCode>0%</c:formatCode>
                <c:ptCount val="11"/>
                <c:pt idx="0">
                  <c:v>1.5906854706461134E-2</c:v>
                </c:pt>
                <c:pt idx="1">
                  <c:v>1.8038701213512628E-2</c:v>
                </c:pt>
                <c:pt idx="2">
                  <c:v>2.1974417841915381E-2</c:v>
                </c:pt>
                <c:pt idx="3">
                  <c:v>2.640209904886848E-2</c:v>
                </c:pt>
                <c:pt idx="4">
                  <c:v>2.9189898327320433E-2</c:v>
                </c:pt>
                <c:pt idx="5">
                  <c:v>4.3948835683830761E-2</c:v>
                </c:pt>
                <c:pt idx="6">
                  <c:v>0.104296490652673</c:v>
                </c:pt>
                <c:pt idx="7">
                  <c:v>0.10462446703837323</c:v>
                </c:pt>
                <c:pt idx="8">
                  <c:v>0.11200393571662841</c:v>
                </c:pt>
                <c:pt idx="9">
                  <c:v>0.24450639553952117</c:v>
                </c:pt>
                <c:pt idx="10">
                  <c:v>0.27910790423089538</c:v>
                </c:pt>
              </c:numCache>
            </c:numRef>
          </c:val>
          <c:extLst>
            <c:ext xmlns:c16="http://schemas.microsoft.com/office/drawing/2014/chart" uri="{C3380CC4-5D6E-409C-BE32-E72D297353CC}">
              <c16:uniqueId val="{00000000-D8E9-4408-8DB0-D58E8234722E}"/>
            </c:ext>
          </c:extLst>
        </c:ser>
        <c:dLbls>
          <c:showLegendKey val="0"/>
          <c:showVal val="0"/>
          <c:showCatName val="0"/>
          <c:showSerName val="0"/>
          <c:showPercent val="0"/>
          <c:showBubbleSize val="0"/>
        </c:dLbls>
        <c:gapWidth val="25"/>
        <c:axId val="1547175248"/>
        <c:axId val="1547175664"/>
      </c:barChart>
      <c:catAx>
        <c:axId val="1547175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547175664"/>
        <c:crosses val="autoZero"/>
        <c:auto val="1"/>
        <c:lblAlgn val="ctr"/>
        <c:lblOffset val="100"/>
        <c:noMultiLvlLbl val="0"/>
      </c:catAx>
      <c:valAx>
        <c:axId val="1547175664"/>
        <c:scaling>
          <c:orientation val="minMax"/>
        </c:scaling>
        <c:delete val="1"/>
        <c:axPos val="b"/>
        <c:numFmt formatCode="0%" sourceLinked="1"/>
        <c:majorTickMark val="none"/>
        <c:minorTickMark val="none"/>
        <c:tickLblPos val="nextTo"/>
        <c:crossAx val="15471752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[Sysselsetting_landbruk_andre_næringer_2008_2021.xlsx]P-kommune!Pivottabell1</c:name>
    <c:fmtId val="4"/>
  </c:pivotSource>
  <c:chart>
    <c:title>
      <c:tx>
        <c:strRef>
          <c:f>'P-kommune'!$B$2</c:f>
          <c:strCache>
            <c:ptCount val="1"/>
            <c:pt idx="0">
              <c:v>Antall sysselsatte etter næringsgruppe i Trøndelag i 2021</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70" b="0" i="0" u="none" strike="noStrike" kern="1200" baseline="0">
                  <a:solidFill>
                    <a:schemeClr val="accent5">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38168350694444442"/>
          <c:y val="0.14538364197530865"/>
          <c:w val="0.58083385416666655"/>
          <c:h val="0.81149907407407407"/>
        </c:manualLayout>
      </c:layout>
      <c:barChart>
        <c:barDir val="bar"/>
        <c:grouping val="clustered"/>
        <c:varyColors val="0"/>
        <c:ser>
          <c:idx val="0"/>
          <c:order val="0"/>
          <c:tx>
            <c:strRef>
              <c:f>'P-kommune'!$B$2</c:f>
              <c:strCache>
                <c:ptCount val="1"/>
                <c:pt idx="0">
                  <c:v>Totalt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70" b="0" i="0" u="none" strike="noStrike" kern="1200" baseline="0">
                    <a:solidFill>
                      <a:schemeClr val="accent5">
                        <a:lumMod val="7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'P-kommune'!$B$2</c:f>
              <c:strCache>
                <c:ptCount val="11"/>
                <c:pt idx="0">
                  <c:v>Uoppgitt</c:v>
                </c:pt>
                <c:pt idx="1">
                  <c:v>Fiske akvakultur</c:v>
                </c:pt>
                <c:pt idx="2">
                  <c:v>Landbruk</c:v>
                </c:pt>
                <c:pt idx="3">
                  <c:v>Kunst, underholdning m.m</c:v>
                </c:pt>
                <c:pt idx="4">
                  <c:v>Off adm, forsvar og trygd</c:v>
                </c:pt>
                <c:pt idx="5">
                  <c:v>Industri og begverk</c:v>
                </c:pt>
                <c:pt idx="6">
                  <c:v>Strøm, vatn, bygg og anlegg</c:v>
                </c:pt>
                <c:pt idx="7">
                  <c:v>Undervisning</c:v>
                </c:pt>
                <c:pt idx="8">
                  <c:v>Finans - tjenstenæringer</c:v>
                </c:pt>
                <c:pt idx="9">
                  <c:v>Helse og omsorg</c:v>
                </c:pt>
                <c:pt idx="10">
                  <c:v>Handel, transport, overnatting og servering</c:v>
                </c:pt>
              </c:strCache>
            </c:strRef>
          </c:cat>
          <c:val>
            <c:numRef>
              <c:f>'P-kommune'!$B$2</c:f>
              <c:numCache>
                <c:formatCode>#,##0</c:formatCode>
                <c:ptCount val="11"/>
                <c:pt idx="0">
                  <c:v>1585</c:v>
                </c:pt>
                <c:pt idx="1">
                  <c:v>2679</c:v>
                </c:pt>
                <c:pt idx="2">
                  <c:v>6294</c:v>
                </c:pt>
                <c:pt idx="3">
                  <c:v>8362</c:v>
                </c:pt>
                <c:pt idx="4">
                  <c:v>13582</c:v>
                </c:pt>
                <c:pt idx="5">
                  <c:v>20612</c:v>
                </c:pt>
                <c:pt idx="6">
                  <c:v>24694</c:v>
                </c:pt>
                <c:pt idx="7">
                  <c:v>25863</c:v>
                </c:pt>
                <c:pt idx="8">
                  <c:v>31580</c:v>
                </c:pt>
                <c:pt idx="9">
                  <c:v>52489</c:v>
                </c:pt>
                <c:pt idx="10">
                  <c:v>53245</c:v>
                </c:pt>
              </c:numCache>
            </c:numRef>
          </c:val>
          <c:extLst>
            <c:ext xmlns:c16="http://schemas.microsoft.com/office/drawing/2014/chart" uri="{C3380CC4-5D6E-409C-BE32-E72D297353CC}">
              <c16:uniqueId val="{00000000-C279-4045-B445-6BCC797523A8}"/>
            </c:ext>
          </c:extLst>
        </c:ser>
        <c:dLbls>
          <c:showLegendKey val="0"/>
          <c:showVal val="0"/>
          <c:showCatName val="0"/>
          <c:showSerName val="0"/>
          <c:showPercent val="0"/>
          <c:showBubbleSize val="0"/>
        </c:dLbls>
        <c:gapWidth val="30"/>
        <c:axId val="1458625104"/>
        <c:axId val="1458620944"/>
      </c:barChart>
      <c:catAx>
        <c:axId val="14586251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458620944"/>
        <c:crosses val="autoZero"/>
        <c:auto val="1"/>
        <c:lblAlgn val="ctr"/>
        <c:lblOffset val="100"/>
        <c:noMultiLvlLbl val="0"/>
      </c:catAx>
      <c:valAx>
        <c:axId val="1458620944"/>
        <c:scaling>
          <c:orientation val="minMax"/>
        </c:scaling>
        <c:delete val="1"/>
        <c:axPos val="b"/>
        <c:numFmt formatCode="#,##0" sourceLinked="1"/>
        <c:majorTickMark val="none"/>
        <c:minorTickMark val="none"/>
        <c:tickLblPos val="nextTo"/>
        <c:crossAx val="14586251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[Sysselsetting_landbruk_andre_næringer_2008_2021.xlsx]P-kommune!Pivottabell2</c:name>
    <c:fmtId val="5"/>
  </c:pivotSource>
  <c:chart>
    <c:title>
      <c:tx>
        <c:strRef>
          <c:f>'P-kommune'!$B$3</c:f>
          <c:strCache>
            <c:ptCount val="1"/>
            <c:pt idx="0">
              <c:v>Andel sysselsatte etter næringsgruppe i Trøndelag i 2021</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nb-N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nb-N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nb-N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'P-kommune'!$B$3</c:f>
              <c:strCache>
                <c:ptCount val="1"/>
                <c:pt idx="0">
                  <c:v>Totalt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'P-kommune'!$B$3</c:f>
              <c:strCache>
                <c:ptCount val="11"/>
                <c:pt idx="0">
                  <c:v>Uoppgitt</c:v>
                </c:pt>
                <c:pt idx="1">
                  <c:v>Fiske akvakultur</c:v>
                </c:pt>
                <c:pt idx="2">
                  <c:v>Landbruk</c:v>
                </c:pt>
                <c:pt idx="3">
                  <c:v>Kunst, underholdning m.m</c:v>
                </c:pt>
                <c:pt idx="4">
                  <c:v>Off adm, forsvar og trygd</c:v>
                </c:pt>
                <c:pt idx="5">
                  <c:v>Industri og begverk</c:v>
                </c:pt>
                <c:pt idx="6">
                  <c:v>Strøm, vatn, bygg og anlegg</c:v>
                </c:pt>
                <c:pt idx="7">
                  <c:v>Undervisning</c:v>
                </c:pt>
                <c:pt idx="8">
                  <c:v>Finans - tjenstenæringer</c:v>
                </c:pt>
                <c:pt idx="9">
                  <c:v>Helse og omsorg</c:v>
                </c:pt>
                <c:pt idx="10">
                  <c:v>Handel, transport, overnatting og servering</c:v>
                </c:pt>
              </c:strCache>
            </c:strRef>
          </c:cat>
          <c:val>
            <c:numRef>
              <c:f>'P-kommune'!$B$3</c:f>
              <c:numCache>
                <c:formatCode>0%</c:formatCode>
                <c:ptCount val="11"/>
                <c:pt idx="0">
                  <c:v>6.5771728530821423E-3</c:v>
                </c:pt>
                <c:pt idx="1">
                  <c:v>1.1116874494263129E-2</c:v>
                </c:pt>
                <c:pt idx="2">
                  <c:v>2.6117808162333757E-2</c:v>
                </c:pt>
                <c:pt idx="3">
                  <c:v>3.4699255140361436E-2</c:v>
                </c:pt>
                <c:pt idx="4">
                  <c:v>5.636035437890325E-2</c:v>
                </c:pt>
                <c:pt idx="5">
                  <c:v>8.5532294541154019E-2</c:v>
                </c:pt>
                <c:pt idx="6">
                  <c:v>0.10247110816025894</c:v>
                </c:pt>
                <c:pt idx="7">
                  <c:v>0.10732203249164886</c:v>
                </c:pt>
                <c:pt idx="8">
                  <c:v>0.13104550075730856</c:v>
                </c:pt>
                <c:pt idx="9">
                  <c:v>0.21781023715168993</c:v>
                </c:pt>
                <c:pt idx="10">
                  <c:v>0.220947361868996</c:v>
                </c:pt>
              </c:numCache>
            </c:numRef>
          </c:val>
          <c:extLst>
            <c:ext xmlns:c16="http://schemas.microsoft.com/office/drawing/2014/chart" uri="{C3380CC4-5D6E-409C-BE32-E72D297353CC}">
              <c16:uniqueId val="{00000000-FA56-49AB-8B1C-6AE6D10A2424}"/>
            </c:ext>
          </c:extLst>
        </c:ser>
        <c:dLbls>
          <c:showLegendKey val="0"/>
          <c:showVal val="0"/>
          <c:showCatName val="0"/>
          <c:showSerName val="0"/>
          <c:showPercent val="0"/>
          <c:showBubbleSize val="0"/>
        </c:dLbls>
        <c:gapWidth val="30"/>
        <c:axId val="330043712"/>
        <c:axId val="330056192"/>
      </c:barChart>
      <c:catAx>
        <c:axId val="3300437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30056192"/>
        <c:crosses val="autoZero"/>
        <c:auto val="1"/>
        <c:lblAlgn val="ctr"/>
        <c:lblOffset val="100"/>
        <c:noMultiLvlLbl val="0"/>
      </c:catAx>
      <c:valAx>
        <c:axId val="330056192"/>
        <c:scaling>
          <c:orientation val="minMax"/>
        </c:scaling>
        <c:delete val="1"/>
        <c:axPos val="b"/>
        <c:numFmt formatCode="0%" sourceLinked="1"/>
        <c:majorTickMark val="none"/>
        <c:minorTickMark val="none"/>
        <c:tickLblPos val="nextTo"/>
        <c:crossAx val="330043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'P-kommune'!$B$4</c:f>
          <c:strCache>
            <c:ptCount val="1"/>
            <c:pt idx="0">
              <c:v>Endring i andel sysselsatte i næringsgruppene mellom 2008 og 2021 i Trøndelag i prosent</c:v>
            </c:pt>
          </c:strCache>
        </c:strRef>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manualLayout>
          <c:layoutTarget val="inner"/>
          <c:xMode val="edge"/>
          <c:yMode val="edge"/>
          <c:x val="0.48190034722222225"/>
          <c:y val="0.18327314814814816"/>
          <c:w val="0.48943645833333332"/>
          <c:h val="0.7564216049382716"/>
        </c:manualLayout>
      </c:layout>
      <c:barChart>
        <c:barDir val="bar"/>
        <c:grouping val="clustered"/>
        <c:varyColors val="0"/>
        <c:ser>
          <c:idx val="0"/>
          <c:order val="0"/>
          <c:tx>
            <c:strRef>
              <c:f>'P-kommune'!$N$38</c:f>
              <c:strCache>
                <c:ptCount val="1"/>
                <c:pt idx="0">
                  <c:v>Endring i andel sysselsatte i næringsgruppene mellom 2008 og 2021 i Trøndelag i prosent</c:v>
                </c:pt>
              </c:strCache>
            </c:strRef>
          </c:tx>
          <c:spPr>
            <a:solidFill>
              <a:schemeClr val="accent2"/>
            </a:solidFill>
            <a:ln>
              <a:solidFill>
                <a:schemeClr val="accent2"/>
              </a:solidFill>
            </a:ln>
          </c:spPr>
          <c:invertIfNegative val="0"/>
          <c:dLbls>
            <c:spPr>
              <a:noFill/>
              <a:ln>
                <a:noFill/>
              </a:ln>
              <a:effectLst/>
            </c:spPr>
            <c:txPr>
              <a:bodyPr wrap="square" lIns="36000" tIns="19050" rIns="36000" bIns="19050" anchor="ctr">
                <a:spAutoFit/>
              </a:bodyPr>
              <a:lstStyle/>
              <a:p>
                <a:pPr>
                  <a:defRPr sz="1000" baseline="0">
                    <a:solidFill>
                      <a:schemeClr val="accent2"/>
                    </a:solidFill>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cat>
            <c:strRef>
              <c:f>'P-kommune'!$M$39:$M$49</c:f>
              <c:strCache>
                <c:ptCount val="11"/>
                <c:pt idx="0">
                  <c:v>Uoppgitt</c:v>
                </c:pt>
                <c:pt idx="1">
                  <c:v>Undervisning</c:v>
                </c:pt>
                <c:pt idx="2">
                  <c:v>Strøm, vatn, bygg og anlegg</c:v>
                </c:pt>
                <c:pt idx="3">
                  <c:v>Off adm, forsvar og trygd</c:v>
                </c:pt>
                <c:pt idx="4">
                  <c:v>Landbruk</c:v>
                </c:pt>
                <c:pt idx="5">
                  <c:v>Kunst, underholdning m.m</c:v>
                </c:pt>
                <c:pt idx="6">
                  <c:v>Industri og begverk</c:v>
                </c:pt>
                <c:pt idx="7">
                  <c:v>Helse og omsorg</c:v>
                </c:pt>
                <c:pt idx="8">
                  <c:v>Handel, transport, overnatting og servering</c:v>
                </c:pt>
                <c:pt idx="9">
                  <c:v>Fiske akvakultur</c:v>
                </c:pt>
                <c:pt idx="10">
                  <c:v>Finans - tjenstenæringer</c:v>
                </c:pt>
              </c:strCache>
            </c:strRef>
          </c:cat>
          <c:val>
            <c:numRef>
              <c:f>'P-kommune'!$N$39:$N$49</c:f>
              <c:numCache>
                <c:formatCode>0%</c:formatCode>
                <c:ptCount val="11"/>
                <c:pt idx="0">
                  <c:v>1.1535326086956521</c:v>
                </c:pt>
                <c:pt idx="1">
                  <c:v>0.25585121880159267</c:v>
                </c:pt>
                <c:pt idx="2">
                  <c:v>0.33915401301518439</c:v>
                </c:pt>
                <c:pt idx="3">
                  <c:v>0.24697025339698861</c:v>
                </c:pt>
                <c:pt idx="4">
                  <c:v>-0.28477272727272729</c:v>
                </c:pt>
                <c:pt idx="5">
                  <c:v>0.36388843581797425</c:v>
                </c:pt>
                <c:pt idx="6">
                  <c:v>4.9277132966809203E-2</c:v>
                </c:pt>
                <c:pt idx="7">
                  <c:v>0.30934444222710039</c:v>
                </c:pt>
                <c:pt idx="8">
                  <c:v>6.609402530834535E-2</c:v>
                </c:pt>
                <c:pt idx="9">
                  <c:v>1.2418410041841004</c:v>
                </c:pt>
                <c:pt idx="10">
                  <c:v>0.16338183827592559</c:v>
                </c:pt>
              </c:numCache>
            </c:numRef>
          </c:val>
          <c:extLst>
            <c:ext xmlns:c16="http://schemas.microsoft.com/office/drawing/2014/chart" uri="{C3380CC4-5D6E-409C-BE32-E72D297353CC}">
              <c16:uniqueId val="{00000001-1B20-4FB4-8745-7ECA02F24E60}"/>
            </c:ext>
          </c:extLst>
        </c:ser>
        <c:dLbls>
          <c:showLegendKey val="0"/>
          <c:showVal val="0"/>
          <c:showCatName val="0"/>
          <c:showSerName val="0"/>
          <c:showPercent val="0"/>
          <c:showBubbleSize val="0"/>
        </c:dLbls>
        <c:gapWidth val="25"/>
        <c:axId val="560145743"/>
        <c:axId val="560148655"/>
      </c:barChart>
      <c:catAx>
        <c:axId val="560145743"/>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nb-NO"/>
          </a:p>
        </c:txPr>
        <c:crossAx val="560148655"/>
        <c:crosses val="autoZero"/>
        <c:auto val="1"/>
        <c:lblAlgn val="ctr"/>
        <c:lblOffset val="500"/>
        <c:noMultiLvlLbl val="0"/>
      </c:catAx>
      <c:valAx>
        <c:axId val="560148655"/>
        <c:scaling>
          <c:orientation val="minMax"/>
        </c:scaling>
        <c:delete val="1"/>
        <c:axPos val="b"/>
        <c:numFmt formatCode="0%" sourceLinked="1"/>
        <c:majorTickMark val="none"/>
        <c:minorTickMark val="none"/>
        <c:tickLblPos val="nextTo"/>
        <c:crossAx val="560145743"/>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baseline="0"/>
      </a:pPr>
      <a:endParaRPr lang="nb-NO"/>
    </a:p>
  </c:txPr>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[Sysselsetting_landbruk_andre_næringer_2008_2021.xlsx]P-kommune!Pivottabell13</c:name>
    <c:fmtId val="10"/>
  </c:pivotSource>
  <c:chart>
    <c:title>
      <c:tx>
        <c:strRef>
          <c:f>'P-kommune'!$B$5</c:f>
          <c:strCache>
            <c:ptCount val="1"/>
            <c:pt idx="0">
              <c:v>Antall sysselsatte innen landbruket i Trøndelag i 2021</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50" b="0" i="0" u="none" strike="noStrike" kern="1200" baseline="0">
                  <a:solidFill>
                    <a:schemeClr val="accent5">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9.3331296296296301E-2"/>
          <c:y val="0.14538364197530865"/>
          <c:w val="0.88079833333333335"/>
          <c:h val="0.73232685185185176"/>
        </c:manualLayout>
      </c:layout>
      <c:barChart>
        <c:barDir val="col"/>
        <c:grouping val="clustered"/>
        <c:varyColors val="0"/>
        <c:ser>
          <c:idx val="0"/>
          <c:order val="0"/>
          <c:tx>
            <c:strRef>
              <c:f>'P-kommune'!$B$5</c:f>
              <c:strCache>
                <c:ptCount val="1"/>
                <c:pt idx="0">
                  <c:v>Landbruk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50" b="0" i="0" u="none" strike="noStrike" kern="1200" baseline="0">
                    <a:solidFill>
                      <a:schemeClr val="accent5">
                        <a:lumMod val="7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'P-kommune'!$B$5</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'P-kommune'!$B$5</c:f>
              <c:numCache>
                <c:formatCode>#,##0</c:formatCode>
                <c:ptCount val="14"/>
                <c:pt idx="0">
                  <c:v>8800</c:v>
                </c:pt>
                <c:pt idx="1">
                  <c:v>8482</c:v>
                </c:pt>
                <c:pt idx="2">
                  <c:v>8138</c:v>
                </c:pt>
                <c:pt idx="3">
                  <c:v>7532</c:v>
                </c:pt>
                <c:pt idx="4">
                  <c:v>7030</c:v>
                </c:pt>
                <c:pt idx="5">
                  <c:v>6819</c:v>
                </c:pt>
                <c:pt idx="6">
                  <c:v>6743</c:v>
                </c:pt>
                <c:pt idx="7">
                  <c:v>6494</c:v>
                </c:pt>
                <c:pt idx="8">
                  <c:v>6504</c:v>
                </c:pt>
                <c:pt idx="9">
                  <c:v>6285</c:v>
                </c:pt>
                <c:pt idx="10">
                  <c:v>6080</c:v>
                </c:pt>
                <c:pt idx="11">
                  <c:v>5974</c:v>
                </c:pt>
                <c:pt idx="12">
                  <c:v>6471</c:v>
                </c:pt>
                <c:pt idx="13">
                  <c:v>6294</c:v>
                </c:pt>
              </c:numCache>
            </c:numRef>
          </c:val>
          <c:extLst>
            <c:ext xmlns:c16="http://schemas.microsoft.com/office/drawing/2014/chart" uri="{C3380CC4-5D6E-409C-BE32-E72D297353CC}">
              <c16:uniqueId val="{00000000-BF37-4E59-A58C-1F384C6DF162}"/>
            </c:ext>
          </c:extLst>
        </c:ser>
        <c:dLbls>
          <c:showLegendKey val="0"/>
          <c:showVal val="0"/>
          <c:showCatName val="0"/>
          <c:showSerName val="0"/>
          <c:showPercent val="0"/>
          <c:showBubbleSize val="0"/>
        </c:dLbls>
        <c:gapWidth val="20"/>
        <c:axId val="930468703"/>
        <c:axId val="930467039"/>
      </c:barChart>
      <c:catAx>
        <c:axId val="930468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930467039"/>
        <c:crosses val="autoZero"/>
        <c:auto val="1"/>
        <c:lblAlgn val="ctr"/>
        <c:lblOffset val="100"/>
        <c:noMultiLvlLbl val="0"/>
      </c:catAx>
      <c:valAx>
        <c:axId val="930467039"/>
        <c:scaling>
          <c:orientation val="minMax"/>
        </c:scaling>
        <c:delete val="1"/>
        <c:axPos val="l"/>
        <c:numFmt formatCode="#,##0" sourceLinked="1"/>
        <c:majorTickMark val="none"/>
        <c:minorTickMark val="none"/>
        <c:tickLblPos val="nextTo"/>
        <c:crossAx val="9304687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[Sysselsetting_landbruk_andre_næringer_2008_2021.xlsx]P-kommune!Pivottabell6</c:name>
    <c:fmtId val="11"/>
  </c:pivotSource>
  <c:chart>
    <c:title>
      <c:tx>
        <c:strRef>
          <c:f>'P-kommune'!$B$6</c:f>
          <c:strCache>
            <c:ptCount val="1"/>
            <c:pt idx="0">
              <c:v>Antall sysselsatte i primærnæringene i Trøndelag i 2021</c:v>
            </c:pt>
          </c:strCache>
        </c:strRef>
      </c:tx>
      <c:layout>
        <c:manualLayout>
          <c:xMode val="edge"/>
          <c:yMode val="edge"/>
          <c:x val="0.16256000000000001"/>
          <c:y val="2.52777777777777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9.3331296296296301E-2"/>
          <c:y val="0.23504845679012346"/>
          <c:w val="0.88079833333333335"/>
          <c:h val="0.64266203703703706"/>
        </c:manualLayout>
      </c:layout>
      <c:barChart>
        <c:barDir val="col"/>
        <c:grouping val="stacked"/>
        <c:varyColors val="0"/>
        <c:ser>
          <c:idx val="0"/>
          <c:order val="0"/>
          <c:tx>
            <c:strRef>
              <c:f>'P-kommune'!$B$6</c:f>
              <c:strCache>
                <c:ptCount val="1"/>
                <c:pt idx="0">
                  <c:v>Fiske akvakultur</c:v>
                </c:pt>
              </c:strCache>
            </c:strRef>
          </c:tx>
          <c:spPr>
            <a:solidFill>
              <a:schemeClr val="accent1"/>
            </a:solidFill>
            <a:ln>
              <a:noFill/>
            </a:ln>
            <a:effectLst/>
          </c:spPr>
          <c:invertIfNegative val="0"/>
          <c:cat>
            <c:strRef>
              <c:f>'P-kommune'!$B$6</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'P-kommune'!$B$6</c:f>
              <c:numCache>
                <c:formatCode>#,##0</c:formatCode>
                <c:ptCount val="14"/>
                <c:pt idx="0">
                  <c:v>1195</c:v>
                </c:pt>
                <c:pt idx="1">
                  <c:v>1228</c:v>
                </c:pt>
                <c:pt idx="2">
                  <c:v>1257</c:v>
                </c:pt>
                <c:pt idx="3">
                  <c:v>1320</c:v>
                </c:pt>
                <c:pt idx="4">
                  <c:v>1296</c:v>
                </c:pt>
                <c:pt idx="5">
                  <c:v>1332</c:v>
                </c:pt>
                <c:pt idx="6">
                  <c:v>1407</c:v>
                </c:pt>
                <c:pt idx="7">
                  <c:v>1486</c:v>
                </c:pt>
                <c:pt idx="8">
                  <c:v>1591</c:v>
                </c:pt>
                <c:pt idx="9">
                  <c:v>1737</c:v>
                </c:pt>
                <c:pt idx="10">
                  <c:v>1726</c:v>
                </c:pt>
                <c:pt idx="11">
                  <c:v>1969</c:v>
                </c:pt>
                <c:pt idx="12">
                  <c:v>2429</c:v>
                </c:pt>
                <c:pt idx="13">
                  <c:v>2679</c:v>
                </c:pt>
              </c:numCache>
            </c:numRef>
          </c:val>
          <c:extLst>
            <c:ext xmlns:c16="http://schemas.microsoft.com/office/drawing/2014/chart" uri="{C3380CC4-5D6E-409C-BE32-E72D297353CC}">
              <c16:uniqueId val="{00000000-6FA1-46EE-BF2B-1F389D6888F4}"/>
            </c:ext>
          </c:extLst>
        </c:ser>
        <c:ser>
          <c:idx val="1"/>
          <c:order val="1"/>
          <c:tx>
            <c:strRef>
              <c:f>'P-kommune'!$B$6</c:f>
              <c:strCache>
                <c:ptCount val="1"/>
                <c:pt idx="0">
                  <c:v>Jordbruk</c:v>
                </c:pt>
              </c:strCache>
            </c:strRef>
          </c:tx>
          <c:spPr>
            <a:solidFill>
              <a:schemeClr val="accent2"/>
            </a:solidFill>
            <a:ln>
              <a:noFill/>
            </a:ln>
            <a:effectLst/>
          </c:spPr>
          <c:invertIfNegative val="0"/>
          <c:cat>
            <c:strRef>
              <c:f>'P-kommune'!$B$6</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'P-kommune'!$B$6</c:f>
              <c:numCache>
                <c:formatCode>#,##0</c:formatCode>
                <c:ptCount val="14"/>
                <c:pt idx="0">
                  <c:v>8173</c:v>
                </c:pt>
                <c:pt idx="1">
                  <c:v>7836</c:v>
                </c:pt>
                <c:pt idx="2">
                  <c:v>7536</c:v>
                </c:pt>
                <c:pt idx="3">
                  <c:v>6998</c:v>
                </c:pt>
                <c:pt idx="4">
                  <c:v>6414</c:v>
                </c:pt>
                <c:pt idx="5">
                  <c:v>6223</c:v>
                </c:pt>
                <c:pt idx="6">
                  <c:v>6104</c:v>
                </c:pt>
                <c:pt idx="7">
                  <c:v>5851</c:v>
                </c:pt>
                <c:pt idx="8">
                  <c:v>5870</c:v>
                </c:pt>
                <c:pt idx="9">
                  <c:v>5663</c:v>
                </c:pt>
                <c:pt idx="10">
                  <c:v>5480</c:v>
                </c:pt>
                <c:pt idx="11">
                  <c:v>5390</c:v>
                </c:pt>
                <c:pt idx="12">
                  <c:v>5799</c:v>
                </c:pt>
                <c:pt idx="13">
                  <c:v>5658</c:v>
                </c:pt>
              </c:numCache>
            </c:numRef>
          </c:val>
          <c:extLst>
            <c:ext xmlns:c16="http://schemas.microsoft.com/office/drawing/2014/chart" uri="{C3380CC4-5D6E-409C-BE32-E72D297353CC}">
              <c16:uniqueId val="{00000001-6FA1-46EE-BF2B-1F389D6888F4}"/>
            </c:ext>
          </c:extLst>
        </c:ser>
        <c:ser>
          <c:idx val="2"/>
          <c:order val="2"/>
          <c:tx>
            <c:strRef>
              <c:f>'P-kommune'!$B$6</c:f>
              <c:strCache>
                <c:ptCount val="1"/>
                <c:pt idx="0">
                  <c:v>Skogbruk</c:v>
                </c:pt>
              </c:strCache>
            </c:strRef>
          </c:tx>
          <c:spPr>
            <a:solidFill>
              <a:schemeClr val="accent3"/>
            </a:solidFill>
            <a:ln>
              <a:noFill/>
            </a:ln>
            <a:effectLst/>
          </c:spPr>
          <c:invertIfNegative val="0"/>
          <c:cat>
            <c:strRef>
              <c:f>'P-kommune'!$B$6</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'P-kommune'!$B$6</c:f>
              <c:numCache>
                <c:formatCode>#,##0</c:formatCode>
                <c:ptCount val="14"/>
                <c:pt idx="0">
                  <c:v>627</c:v>
                </c:pt>
                <c:pt idx="1">
                  <c:v>646</c:v>
                </c:pt>
                <c:pt idx="2">
                  <c:v>602</c:v>
                </c:pt>
                <c:pt idx="3">
                  <c:v>534</c:v>
                </c:pt>
                <c:pt idx="4">
                  <c:v>616</c:v>
                </c:pt>
                <c:pt idx="5">
                  <c:v>596</c:v>
                </c:pt>
                <c:pt idx="6">
                  <c:v>639</c:v>
                </c:pt>
                <c:pt idx="7">
                  <c:v>643</c:v>
                </c:pt>
                <c:pt idx="8">
                  <c:v>634</c:v>
                </c:pt>
                <c:pt idx="9">
                  <c:v>622</c:v>
                </c:pt>
                <c:pt idx="10">
                  <c:v>600</c:v>
                </c:pt>
                <c:pt idx="11">
                  <c:v>584</c:v>
                </c:pt>
                <c:pt idx="12">
                  <c:v>672</c:v>
                </c:pt>
                <c:pt idx="13">
                  <c:v>636</c:v>
                </c:pt>
              </c:numCache>
            </c:numRef>
          </c:val>
          <c:extLst>
            <c:ext xmlns:c16="http://schemas.microsoft.com/office/drawing/2014/chart" uri="{C3380CC4-5D6E-409C-BE32-E72D297353CC}">
              <c16:uniqueId val="{00000002-6FA1-46EE-BF2B-1F389D6888F4}"/>
            </c:ext>
          </c:extLst>
        </c:ser>
        <c:dLbls>
          <c:showLegendKey val="0"/>
          <c:showVal val="0"/>
          <c:showCatName val="0"/>
          <c:showSerName val="0"/>
          <c:showPercent val="0"/>
          <c:showBubbleSize val="0"/>
        </c:dLbls>
        <c:gapWidth val="20"/>
        <c:overlap val="100"/>
        <c:axId val="458043616"/>
        <c:axId val="458060672"/>
      </c:barChart>
      <c:catAx>
        <c:axId val="458043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458060672"/>
        <c:crosses val="autoZero"/>
        <c:auto val="1"/>
        <c:lblAlgn val="ctr"/>
        <c:lblOffset val="100"/>
        <c:noMultiLvlLbl val="0"/>
      </c:catAx>
      <c:valAx>
        <c:axId val="458060672"/>
        <c:scaling>
          <c:orientation val="minMax"/>
        </c:scaling>
        <c:delete val="0"/>
        <c:axPos val="l"/>
        <c:majorGridlines>
          <c:spPr>
            <a:ln w="3175" cap="flat" cmpd="sng" algn="ctr">
              <a:solidFill>
                <a:schemeClr val="bg1">
                  <a:lumMod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lumMod val="65000"/>
                  </a:schemeClr>
                </a:solidFill>
                <a:latin typeface="+mn-lt"/>
                <a:ea typeface="+mn-ea"/>
                <a:cs typeface="+mn-cs"/>
              </a:defRPr>
            </a:pPr>
            <a:endParaRPr lang="nb-NO"/>
          </a:p>
        </c:txPr>
        <c:crossAx val="458043616"/>
        <c:crosses val="autoZero"/>
        <c:crossBetween val="between"/>
      </c:valAx>
      <c:spPr>
        <a:noFill/>
        <a:ln>
          <a:noFill/>
        </a:ln>
        <a:effectLst/>
      </c:spPr>
    </c:plotArea>
    <c:legend>
      <c:legendPos val="t"/>
      <c:layout>
        <c:manualLayout>
          <c:xMode val="edge"/>
          <c:yMode val="edge"/>
          <c:x val="0.24788888888888888"/>
          <c:y val="0.12240740740740742"/>
          <c:w val="0.5153333333333333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[Sysselsetting_landbruk_andre_næringer_2008_2021.xlsx]P-kommune!Pivottabell7</c:name>
    <c:fmtId val="13"/>
  </c:pivotSource>
  <c:chart>
    <c:title>
      <c:tx>
        <c:strRef>
          <c:f>'P-kommune'!$B$7</c:f>
          <c:strCache>
            <c:ptCount val="1"/>
            <c:pt idx="0">
              <c:v>Endring av sysselsatte i primærnæringene i Trøndelag perioden 2008 - 2021 (år 2008 = 100%)</c:v>
            </c:pt>
          </c:strCache>
        </c:strRef>
      </c:tx>
      <c:layout>
        <c:manualLayout>
          <c:xMode val="edge"/>
          <c:yMode val="edge"/>
          <c:x val="0.11390814814814815"/>
          <c:y val="2.3518518518518518E-2"/>
        </c:manualLayout>
      </c:layout>
      <c:overlay val="0"/>
      <c:txPr>
        <a:bodyPr/>
        <a:lstStyle/>
        <a:p>
          <a:pPr>
            <a:defRPr sz="1080" b="0" baseline="0"/>
          </a:pPr>
          <a:endParaRPr lang="nb-NO"/>
        </a:p>
      </c:txPr>
    </c:title>
    <c:autoTitleDeleted val="0"/>
    <c:pivotFmts>
      <c:pivotFmt>
        <c:idx val="0"/>
        <c:spPr>
          <a:ln w="44450"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
        <c:spPr>
          <a:ln w="44450" cap="rnd">
            <a:solidFill>
              <a:schemeClr val="accent2"/>
            </a:solidFill>
            <a:round/>
          </a:ln>
          <a:effectLst/>
        </c:spPr>
        <c:marker>
          <c:symbol val="none"/>
        </c:marker>
        <c:dLbl>
          <c:idx val="0"/>
          <c:delete val="1"/>
          <c:extLst>
            <c:ext xmlns:c15="http://schemas.microsoft.com/office/drawing/2012/chart" uri="{CE6537A1-D6FC-4f65-9D91-7224C49458BB}"/>
          </c:extLst>
        </c:dLbl>
      </c:pivotFmt>
      <c:pivotFmt>
        <c:idx val="2"/>
        <c:spPr>
          <a:ln w="44450" cap="rnd">
            <a:solidFill>
              <a:schemeClr val="accent3"/>
            </a:solidFill>
            <a:round/>
          </a:ln>
          <a:effectLst/>
        </c:spPr>
        <c:marker>
          <c:symbol val="none"/>
        </c:marker>
        <c:dLbl>
          <c:idx val="0"/>
          <c:delete val="1"/>
          <c:extLst>
            <c:ext xmlns:c15="http://schemas.microsoft.com/office/drawing/2012/chart" uri="{CE6537A1-D6FC-4f65-9D91-7224C49458BB}"/>
          </c:extLst>
        </c:dLbl>
      </c:pivotFmt>
      <c:pivotFmt>
        <c:idx val="3"/>
        <c:spPr>
          <a:ln w="44450" cap="rnd">
            <a:solidFill>
              <a:schemeClr val="accent1"/>
            </a:solidFill>
            <a:round/>
          </a:ln>
          <a:effectLst/>
        </c:spPr>
        <c:marker>
          <c:symbol val="none"/>
        </c:marker>
        <c:dLbl>
          <c:idx val="0"/>
          <c:spPr>
            <a:noFill/>
            <a:ln>
              <a:noFill/>
            </a:ln>
            <a:effectLst/>
          </c:spPr>
          <c:txPr>
            <a:bodyPr wrap="square" lIns="38100" tIns="19050" rIns="38100" bIns="19050" anchor="ctr">
              <a:spAutoFit/>
            </a:bodyPr>
            <a:lstStyle/>
            <a:p>
              <a:pPr>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4"/>
        <c:spPr>
          <a:ln w="44450" cap="rnd">
            <a:solidFill>
              <a:schemeClr val="accent3"/>
            </a:solidFill>
            <a:round/>
          </a:ln>
          <a:effectLst/>
        </c:spPr>
        <c:marker>
          <c:symbol val="none"/>
        </c:marker>
        <c:dLbl>
          <c:idx val="0"/>
          <c:spPr>
            <a:noFill/>
            <a:ln>
              <a:noFill/>
            </a:ln>
            <a:effectLst/>
          </c:spPr>
          <c:txPr>
            <a:bodyPr wrap="square" lIns="38100" tIns="19050" rIns="38100" bIns="19050" anchor="ctr">
              <a:spAutoFit/>
            </a:bodyPr>
            <a:lstStyle/>
            <a:p>
              <a:pPr>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5"/>
        <c:spPr>
          <a:ln w="44450" cap="rnd">
            <a:solidFill>
              <a:schemeClr val="accent2"/>
            </a:solidFill>
            <a:round/>
          </a:ln>
          <a:effectLst/>
        </c:spPr>
        <c:marker>
          <c:symbol val="none"/>
        </c:marker>
        <c:dLbl>
          <c:idx val="0"/>
          <c:spPr>
            <a:noFill/>
            <a:ln>
              <a:noFill/>
            </a:ln>
            <a:effectLst/>
          </c:spPr>
          <c:txPr>
            <a:bodyPr wrap="square" lIns="38100" tIns="19050" rIns="38100" bIns="19050" anchor="ctr">
              <a:spAutoFit/>
            </a:bodyPr>
            <a:lstStyle/>
            <a:p>
              <a:pPr>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6"/>
        <c:spPr>
          <a:ln w="44450" cap="rnd">
            <a:solidFill>
              <a:schemeClr val="accent3"/>
            </a:solidFill>
            <a:round/>
          </a:ln>
          <a:effectLst/>
        </c:spPr>
        <c:marker>
          <c:symbol val="none"/>
        </c:marker>
        <c:dLbl>
          <c:idx val="0"/>
          <c:spPr>
            <a:noFill/>
            <a:ln>
              <a:noFill/>
            </a:ln>
            <a:effectLst/>
          </c:spPr>
          <c:txPr>
            <a:bodyPr wrap="square" lIns="38100" tIns="19050" rIns="38100" bIns="19050" anchor="ctr">
              <a:spAutoFit/>
            </a:bodyPr>
            <a:lstStyle/>
            <a:p>
              <a:pPr>
                <a:defRPr/>
              </a:pPr>
              <a:endParaRPr lang="nb-NO"/>
            </a:p>
          </c:txPr>
          <c:dLblPos val="l"/>
          <c:showLegendKey val="0"/>
          <c:showVal val="1"/>
          <c:showCatName val="0"/>
          <c:showSerName val="0"/>
          <c:showPercent val="0"/>
          <c:showBubbleSize val="0"/>
          <c:extLst>
            <c:ext xmlns:c15="http://schemas.microsoft.com/office/drawing/2012/chart" uri="{CE6537A1-D6FC-4f65-9D91-7224C49458BB}"/>
          </c:extLst>
        </c:dLbl>
      </c:pivotFmt>
      <c:pivotFmt>
        <c:idx val="7"/>
        <c:spPr>
          <a:ln w="44450" cap="rnd">
            <a:solidFill>
              <a:schemeClr val="accent2"/>
            </a:solidFill>
            <a:round/>
          </a:ln>
          <a:effectLst/>
        </c:spPr>
        <c:marker>
          <c:symbol val="none"/>
        </c:marker>
        <c:dLbl>
          <c:idx val="0"/>
          <c:delete val="1"/>
          <c:extLst>
            <c:ext xmlns:c15="http://schemas.microsoft.com/office/drawing/2012/chart" uri="{CE6537A1-D6FC-4f65-9D91-7224C49458BB}"/>
          </c:extLst>
        </c:dLbl>
      </c:pivotFmt>
      <c:pivotFmt>
        <c:idx val="8"/>
      </c:pivotFmt>
      <c:pivotFmt>
        <c:idx val="9"/>
        <c:spPr>
          <a:ln w="44450"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0"/>
        <c:spPr>
          <a:ln w="44450"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1"/>
        <c:spPr>
          <a:ln w="44450" cap="rnd">
            <a:solidFill>
              <a:schemeClr val="accent3"/>
            </a:solidFill>
            <a:round/>
          </a:ln>
          <a:effectLst/>
        </c:spPr>
        <c:marker>
          <c:symbol val="none"/>
        </c:marker>
        <c:dLbl>
          <c:idx val="0"/>
          <c:delete val="1"/>
          <c:extLst>
            <c:ext xmlns:c15="http://schemas.microsoft.com/office/drawing/2012/chart" uri="{CE6537A1-D6FC-4f65-9D91-7224C49458BB}"/>
          </c:extLst>
        </c:dLbl>
      </c:pivotFmt>
      <c:pivotFmt>
        <c:idx val="12"/>
        <c:spPr>
          <a:ln w="44450"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3"/>
        <c:dLbl>
          <c:idx val="0"/>
          <c:spPr>
            <a:noFill/>
            <a:ln>
              <a:noFill/>
            </a:ln>
            <a:effectLst/>
          </c:spPr>
          <c:txPr>
            <a:bodyPr wrap="square" lIns="38100" tIns="19050" rIns="38100" bIns="19050" anchor="ctr">
              <a:spAutoFit/>
            </a:bodyPr>
            <a:lstStyle/>
            <a:p>
              <a:pPr>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4"/>
        <c:spPr>
          <a:ln w="44450" cap="rnd">
            <a:solidFill>
              <a:schemeClr val="accent2"/>
            </a:solidFill>
            <a:round/>
          </a:ln>
          <a:effectLst/>
        </c:spPr>
        <c:marker>
          <c:symbol val="none"/>
        </c:marker>
        <c:dLbl>
          <c:idx val="0"/>
          <c:delete val="1"/>
          <c:extLst>
            <c:ext xmlns:c15="http://schemas.microsoft.com/office/drawing/2012/chart" uri="{CE6537A1-D6FC-4f65-9D91-7224C49458BB}"/>
          </c:extLst>
        </c:dLbl>
      </c:pivotFmt>
      <c:pivotFmt>
        <c:idx val="15"/>
        <c:dLbl>
          <c:idx val="0"/>
          <c:spPr>
            <a:noFill/>
            <a:ln>
              <a:noFill/>
            </a:ln>
            <a:effectLst/>
          </c:spPr>
          <c:txPr>
            <a:bodyPr wrap="square" lIns="38100" tIns="19050" rIns="38100" bIns="19050" anchor="ctr">
              <a:spAutoFit/>
            </a:bodyPr>
            <a:lstStyle/>
            <a:p>
              <a:pPr>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6"/>
        <c:spPr>
          <a:ln w="44450" cap="rnd">
            <a:solidFill>
              <a:schemeClr val="accent3"/>
            </a:solidFill>
            <a:round/>
          </a:ln>
          <a:effectLst/>
        </c:spPr>
        <c:marker>
          <c:symbol val="none"/>
        </c:marker>
        <c:dLbl>
          <c:idx val="0"/>
          <c:delete val="1"/>
          <c:extLst>
            <c:ext xmlns:c15="http://schemas.microsoft.com/office/drawing/2012/chart" uri="{CE6537A1-D6FC-4f65-9D91-7224C49458BB}"/>
          </c:extLst>
        </c:dLbl>
      </c:pivotFmt>
      <c:pivotFmt>
        <c:idx val="17"/>
        <c:dLbl>
          <c:idx val="0"/>
          <c:spPr>
            <a:noFill/>
            <a:ln>
              <a:noFill/>
            </a:ln>
            <a:effectLst/>
          </c:spPr>
          <c:txPr>
            <a:bodyPr wrap="square" lIns="38100" tIns="19050" rIns="38100" bIns="19050" anchor="ctr">
              <a:spAutoFit/>
            </a:bodyPr>
            <a:lstStyle/>
            <a:p>
              <a:pPr>
                <a:defRPr/>
              </a:pPr>
              <a:endParaRPr lang="nb-NO"/>
            </a:p>
          </c:txPr>
          <c:dLblPos val="l"/>
          <c:showLegendKey val="0"/>
          <c:showVal val="1"/>
          <c:showCatName val="0"/>
          <c:showSerName val="0"/>
          <c:showPercent val="0"/>
          <c:showBubbleSize val="0"/>
          <c:extLst>
            <c:ext xmlns:c15="http://schemas.microsoft.com/office/drawing/2012/chart" uri="{CE6537A1-D6FC-4f65-9D91-7224C49458BB}"/>
          </c:extLst>
        </c:dLbl>
      </c:pivotFmt>
      <c:pivotFmt>
        <c:idx val="18"/>
        <c:dLbl>
          <c:idx val="0"/>
          <c:spPr>
            <a:noFill/>
            <a:ln>
              <a:noFill/>
            </a:ln>
            <a:effectLst/>
          </c:spPr>
          <c:txPr>
            <a:bodyPr wrap="square" lIns="38100" tIns="19050" rIns="38100" bIns="19050" anchor="ctr">
              <a:spAutoFit/>
            </a:bodyPr>
            <a:lstStyle/>
            <a:p>
              <a:pPr>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9"/>
        <c:spPr>
          <a:ln w="44450"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20"/>
        <c:dLbl>
          <c:idx val="0"/>
          <c:spPr>
            <a:noFill/>
            <a:ln>
              <a:noFill/>
            </a:ln>
            <a:effectLst/>
          </c:spPr>
          <c:txPr>
            <a:bodyPr wrap="square" lIns="38100" tIns="19050" rIns="38100" bIns="19050" anchor="ctr">
              <a:spAutoFit/>
            </a:bodyPr>
            <a:lstStyle/>
            <a:p>
              <a:pPr>
                <a:defRPr baseline="0">
                  <a:solidFill>
                    <a:schemeClr val="accent5">
                      <a:lumMod val="75000"/>
                    </a:schemeClr>
                  </a:solidFill>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21"/>
        <c:spPr>
          <a:ln w="44450" cap="rnd">
            <a:solidFill>
              <a:schemeClr val="accent2"/>
            </a:solidFill>
            <a:round/>
          </a:ln>
          <a:effectLst/>
        </c:spPr>
        <c:marker>
          <c:symbol val="none"/>
        </c:marker>
        <c:dLbl>
          <c:idx val="0"/>
          <c:delete val="1"/>
          <c:extLst>
            <c:ext xmlns:c15="http://schemas.microsoft.com/office/drawing/2012/chart" uri="{CE6537A1-D6FC-4f65-9D91-7224C49458BB}"/>
          </c:extLst>
        </c:dLbl>
      </c:pivotFmt>
      <c:pivotFmt>
        <c:idx val="22"/>
        <c:dLbl>
          <c:idx val="0"/>
          <c:spPr>
            <a:noFill/>
            <a:ln>
              <a:noFill/>
            </a:ln>
            <a:effectLst/>
          </c:spPr>
          <c:txPr>
            <a:bodyPr wrap="square" lIns="38100" tIns="19050" rIns="38100" bIns="19050" anchor="ctr">
              <a:spAutoFit/>
            </a:bodyPr>
            <a:lstStyle/>
            <a:p>
              <a:pPr>
                <a:defRPr baseline="0">
                  <a:solidFill>
                    <a:schemeClr val="accent2">
                      <a:lumMod val="75000"/>
                    </a:schemeClr>
                  </a:solidFill>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23"/>
        <c:spPr>
          <a:ln w="44450" cap="rnd">
            <a:solidFill>
              <a:schemeClr val="accent3"/>
            </a:solidFill>
            <a:round/>
          </a:ln>
          <a:effectLst/>
        </c:spPr>
        <c:marker>
          <c:symbol val="none"/>
        </c:marker>
        <c:dLbl>
          <c:idx val="0"/>
          <c:delete val="1"/>
          <c:extLst>
            <c:ext xmlns:c15="http://schemas.microsoft.com/office/drawing/2012/chart" uri="{CE6537A1-D6FC-4f65-9D91-7224C49458BB}"/>
          </c:extLst>
        </c:dLbl>
      </c:pivotFmt>
      <c:pivotFmt>
        <c:idx val="24"/>
        <c:dLbl>
          <c:idx val="0"/>
          <c:spPr>
            <a:noFill/>
            <a:ln>
              <a:noFill/>
            </a:ln>
            <a:effectLst/>
          </c:spPr>
          <c:txPr>
            <a:bodyPr wrap="square" lIns="38100" tIns="19050" rIns="38100" bIns="19050" anchor="ctr">
              <a:spAutoFit/>
            </a:bodyPr>
            <a:lstStyle/>
            <a:p>
              <a:pPr>
                <a:defRPr/>
              </a:pPr>
              <a:endParaRPr lang="nb-NO"/>
            </a:p>
          </c:txPr>
          <c:dLblPos val="l"/>
          <c:showLegendKey val="0"/>
          <c:showVal val="1"/>
          <c:showCatName val="0"/>
          <c:showSerName val="0"/>
          <c:showPercent val="0"/>
          <c:showBubbleSize val="0"/>
          <c:extLst>
            <c:ext xmlns:c15="http://schemas.microsoft.com/office/drawing/2012/chart" uri="{CE6537A1-D6FC-4f65-9D91-7224C49458BB}"/>
          </c:extLst>
        </c:dLbl>
      </c:pivotFmt>
      <c:pivotFmt>
        <c:idx val="25"/>
        <c:dLbl>
          <c:idx val="0"/>
          <c:spPr>
            <a:noFill/>
            <a:ln>
              <a:noFill/>
            </a:ln>
            <a:effectLst/>
          </c:spPr>
          <c:txPr>
            <a:bodyPr wrap="square" lIns="38100" tIns="19050" rIns="38100" bIns="19050" anchor="ctr">
              <a:spAutoFit/>
            </a:bodyPr>
            <a:lstStyle/>
            <a:p>
              <a:pPr>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6.0699444444444459E-2"/>
          <c:y val="0.16858858024691359"/>
          <c:w val="0.8874198148148148"/>
          <c:h val="0.72401203703703698"/>
        </c:manualLayout>
      </c:layout>
      <c:lineChart>
        <c:grouping val="standard"/>
        <c:varyColors val="0"/>
        <c:ser>
          <c:idx val="0"/>
          <c:order val="0"/>
          <c:tx>
            <c:strRef>
              <c:f>'P-kommune'!$B$7</c:f>
              <c:strCache>
                <c:ptCount val="1"/>
                <c:pt idx="0">
                  <c:v>Fiske akvakultur</c:v>
                </c:pt>
              </c:strCache>
            </c:strRef>
          </c:tx>
          <c:spPr>
            <a:ln w="44450" cap="rnd">
              <a:solidFill>
                <a:schemeClr val="accent1"/>
              </a:solidFill>
              <a:round/>
            </a:ln>
            <a:effectLst/>
          </c:spPr>
          <c:marker>
            <c:symbol val="none"/>
          </c:marker>
          <c:dPt>
            <c:idx val="4"/>
            <c:bubble3D val="0"/>
            <c:extLst>
              <c:ext xmlns:c16="http://schemas.microsoft.com/office/drawing/2014/chart" uri="{C3380CC4-5D6E-409C-BE32-E72D297353CC}">
                <c16:uniqueId val="{00000000-E0F4-4D01-AD86-2D23A395B7DE}"/>
              </c:ext>
            </c:extLst>
          </c:dPt>
          <c:dPt>
            <c:idx val="9"/>
            <c:bubble3D val="0"/>
            <c:extLst>
              <c:ext xmlns:c16="http://schemas.microsoft.com/office/drawing/2014/chart" uri="{C3380CC4-5D6E-409C-BE32-E72D297353CC}">
                <c16:uniqueId val="{00000001-E0F4-4D01-AD86-2D23A395B7DE}"/>
              </c:ext>
            </c:extLst>
          </c:dPt>
          <c:dPt>
            <c:idx val="13"/>
            <c:bubble3D val="0"/>
            <c:extLst>
              <c:ext xmlns:c16="http://schemas.microsoft.com/office/drawing/2014/chart" uri="{C3380CC4-5D6E-409C-BE32-E72D297353CC}">
                <c16:uniqueId val="{00000002-E0F4-4D01-AD86-2D23A395B7DE}"/>
              </c:ext>
            </c:extLst>
          </c:dPt>
          <c:dLbls>
            <c:dLbl>
              <c:idx val="13"/>
              <c:spPr>
                <a:noFill/>
                <a:ln>
                  <a:noFill/>
                </a:ln>
                <a:effectLst/>
              </c:spPr>
              <c:txPr>
                <a:bodyPr wrap="square" lIns="38100" tIns="19050" rIns="38100" bIns="19050" anchor="ctr">
                  <a:spAutoFit/>
                </a:bodyPr>
                <a:lstStyle/>
                <a:p>
                  <a:pPr>
                    <a:defRPr baseline="0">
                      <a:solidFill>
                        <a:schemeClr val="accent5">
                          <a:lumMod val="75000"/>
                        </a:schemeClr>
                      </a:solidFill>
                    </a:defRPr>
                  </a:pPr>
                  <a:endParaRPr lang="nb-N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F4-4D01-AD86-2D23A395B7DE}"/>
                </c:ext>
              </c:extLst>
            </c:dLbl>
            <c:spPr>
              <a:noFill/>
              <a:ln>
                <a:noFill/>
              </a:ln>
              <a:effectLst/>
            </c:spPr>
            <c:txPr>
              <a:bodyPr wrap="square" lIns="38100" tIns="19050" rIns="38100" bIns="19050" anchor="ctr">
                <a:spAutoFit/>
              </a:bodyPr>
              <a:lstStyle/>
              <a:p>
                <a:pPr>
                  <a:defRPr/>
                </a:pPr>
                <a:endParaRPr lang="nb-N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'P-kommune'!$B$7</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'P-kommune'!$B$7</c:f>
              <c:numCache>
                <c:formatCode>0%</c:formatCode>
                <c:ptCount val="14"/>
                <c:pt idx="0">
                  <c:v>1</c:v>
                </c:pt>
                <c:pt idx="1">
                  <c:v>1.0276150627615064</c:v>
                </c:pt>
                <c:pt idx="2">
                  <c:v>1.0518828451882845</c:v>
                </c:pt>
                <c:pt idx="3">
                  <c:v>1.104602510460251</c:v>
                </c:pt>
                <c:pt idx="4">
                  <c:v>1.0845188284518827</c:v>
                </c:pt>
                <c:pt idx="5">
                  <c:v>1.1146443514644351</c:v>
                </c:pt>
                <c:pt idx="6">
                  <c:v>1.1774058577405857</c:v>
                </c:pt>
                <c:pt idx="7">
                  <c:v>1.2435146443514644</c:v>
                </c:pt>
                <c:pt idx="8">
                  <c:v>1.3313807531380752</c:v>
                </c:pt>
                <c:pt idx="9">
                  <c:v>1.4535564853556486</c:v>
                </c:pt>
                <c:pt idx="10">
                  <c:v>1.4443514644351465</c:v>
                </c:pt>
                <c:pt idx="11">
                  <c:v>1.6476987447698745</c:v>
                </c:pt>
                <c:pt idx="12">
                  <c:v>2.0326359832635985</c:v>
                </c:pt>
                <c:pt idx="13">
                  <c:v>2.2418410041841006</c:v>
                </c:pt>
              </c:numCache>
            </c:numRef>
          </c:val>
          <c:smooth val="0"/>
          <c:extLst>
            <c:ext xmlns:c16="http://schemas.microsoft.com/office/drawing/2014/chart" uri="{C3380CC4-5D6E-409C-BE32-E72D297353CC}">
              <c16:uniqueId val="{00000003-E0F4-4D01-AD86-2D23A395B7DE}"/>
            </c:ext>
          </c:extLst>
        </c:ser>
        <c:ser>
          <c:idx val="1"/>
          <c:order val="1"/>
          <c:tx>
            <c:strRef>
              <c:f>'P-kommune'!$B$7</c:f>
              <c:strCache>
                <c:ptCount val="1"/>
                <c:pt idx="0">
                  <c:v>Jordbruk</c:v>
                </c:pt>
              </c:strCache>
            </c:strRef>
          </c:tx>
          <c:spPr>
            <a:ln w="44450" cap="rnd">
              <a:solidFill>
                <a:schemeClr val="accent2"/>
              </a:solidFill>
              <a:round/>
            </a:ln>
            <a:effectLst/>
          </c:spPr>
          <c:marker>
            <c:symbol val="none"/>
          </c:marker>
          <c:dPt>
            <c:idx val="11"/>
            <c:bubble3D val="0"/>
            <c:extLst>
              <c:ext xmlns:c16="http://schemas.microsoft.com/office/drawing/2014/chart" uri="{C3380CC4-5D6E-409C-BE32-E72D297353CC}">
                <c16:uniqueId val="{00000004-E0F4-4D01-AD86-2D23A395B7DE}"/>
              </c:ext>
            </c:extLst>
          </c:dPt>
          <c:dPt>
            <c:idx val="13"/>
            <c:bubble3D val="0"/>
            <c:extLst>
              <c:ext xmlns:c16="http://schemas.microsoft.com/office/drawing/2014/chart" uri="{C3380CC4-5D6E-409C-BE32-E72D297353CC}">
                <c16:uniqueId val="{00000005-E0F4-4D01-AD86-2D23A395B7DE}"/>
              </c:ext>
            </c:extLst>
          </c:dPt>
          <c:dLbls>
            <c:dLbl>
              <c:idx val="13"/>
              <c:spPr>
                <a:noFill/>
                <a:ln>
                  <a:noFill/>
                </a:ln>
                <a:effectLst/>
              </c:spPr>
              <c:txPr>
                <a:bodyPr wrap="square" lIns="38100" tIns="19050" rIns="38100" bIns="19050" anchor="ctr">
                  <a:spAutoFit/>
                </a:bodyPr>
                <a:lstStyle/>
                <a:p>
                  <a:pPr>
                    <a:defRPr baseline="0">
                      <a:solidFill>
                        <a:schemeClr val="accent2">
                          <a:lumMod val="75000"/>
                        </a:schemeClr>
                      </a:solidFill>
                    </a:defRPr>
                  </a:pPr>
                  <a:endParaRPr lang="nb-N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F4-4D01-AD86-2D23A395B7DE}"/>
                </c:ext>
              </c:extLst>
            </c:dLbl>
            <c:spPr>
              <a:noFill/>
              <a:ln>
                <a:noFill/>
              </a:ln>
              <a:effectLst/>
            </c:spPr>
            <c:txPr>
              <a:bodyPr wrap="square" lIns="38100" tIns="19050" rIns="38100" bIns="19050" anchor="ctr">
                <a:spAutoFit/>
              </a:bodyPr>
              <a:lstStyle/>
              <a:p>
                <a:pPr>
                  <a:defRPr/>
                </a:pPr>
                <a:endParaRPr lang="nb-NO"/>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'P-kommune'!$B$7</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'P-kommune'!$B$7</c:f>
              <c:numCache>
                <c:formatCode>0%</c:formatCode>
                <c:ptCount val="14"/>
                <c:pt idx="0">
                  <c:v>1</c:v>
                </c:pt>
                <c:pt idx="1">
                  <c:v>0.95876667074513644</c:v>
                </c:pt>
                <c:pt idx="2">
                  <c:v>0.92206044292181577</c:v>
                </c:pt>
                <c:pt idx="3">
                  <c:v>0.85623394102532735</c:v>
                </c:pt>
                <c:pt idx="4">
                  <c:v>0.78477915086259631</c:v>
                </c:pt>
                <c:pt idx="5">
                  <c:v>0.76140951914841548</c:v>
                </c:pt>
                <c:pt idx="6">
                  <c:v>0.74684938211183161</c:v>
                </c:pt>
                <c:pt idx="7">
                  <c:v>0.71589379664749786</c:v>
                </c:pt>
                <c:pt idx="8">
                  <c:v>0.71821852440964151</c:v>
                </c:pt>
                <c:pt idx="9">
                  <c:v>0.69289122721155028</c:v>
                </c:pt>
                <c:pt idx="10">
                  <c:v>0.67050042823932465</c:v>
                </c:pt>
                <c:pt idx="11">
                  <c:v>0.65948855989232835</c:v>
                </c:pt>
                <c:pt idx="12">
                  <c:v>0.70953138382478897</c:v>
                </c:pt>
                <c:pt idx="13">
                  <c:v>0.6922794567478282</c:v>
                </c:pt>
              </c:numCache>
            </c:numRef>
          </c:val>
          <c:smooth val="0"/>
          <c:extLst>
            <c:ext xmlns:c16="http://schemas.microsoft.com/office/drawing/2014/chart" uri="{C3380CC4-5D6E-409C-BE32-E72D297353CC}">
              <c16:uniqueId val="{00000006-E0F4-4D01-AD86-2D23A395B7DE}"/>
            </c:ext>
          </c:extLst>
        </c:ser>
        <c:ser>
          <c:idx val="2"/>
          <c:order val="2"/>
          <c:tx>
            <c:strRef>
              <c:f>'P-kommune'!$B$7</c:f>
              <c:strCache>
                <c:ptCount val="1"/>
                <c:pt idx="0">
                  <c:v>Skogbruk</c:v>
                </c:pt>
              </c:strCache>
            </c:strRef>
          </c:tx>
          <c:spPr>
            <a:ln w="44450" cap="rnd">
              <a:solidFill>
                <a:schemeClr val="accent3"/>
              </a:solidFill>
              <a:round/>
            </a:ln>
            <a:effectLst/>
          </c:spPr>
          <c:marker>
            <c:symbol val="none"/>
          </c:marker>
          <c:dPt>
            <c:idx val="0"/>
            <c:bubble3D val="0"/>
            <c:extLst>
              <c:ext xmlns:c16="http://schemas.microsoft.com/office/drawing/2014/chart" uri="{C3380CC4-5D6E-409C-BE32-E72D297353CC}">
                <c16:uniqueId val="{00000007-E0F4-4D01-AD86-2D23A395B7DE}"/>
              </c:ext>
            </c:extLst>
          </c:dPt>
          <c:dPt>
            <c:idx val="4"/>
            <c:bubble3D val="0"/>
            <c:extLst>
              <c:ext xmlns:c16="http://schemas.microsoft.com/office/drawing/2014/chart" uri="{C3380CC4-5D6E-409C-BE32-E72D297353CC}">
                <c16:uniqueId val="{00000008-E0F4-4D01-AD86-2D23A395B7DE}"/>
              </c:ext>
            </c:extLst>
          </c:dPt>
          <c:dPt>
            <c:idx val="12"/>
            <c:bubble3D val="0"/>
            <c:extLst>
              <c:ext xmlns:c16="http://schemas.microsoft.com/office/drawing/2014/chart" uri="{C3380CC4-5D6E-409C-BE32-E72D297353CC}">
                <c16:uniqueId val="{00000009-E0F4-4D01-AD86-2D23A395B7DE}"/>
              </c:ext>
            </c:extLst>
          </c:dPt>
          <c:dPt>
            <c:idx val="13"/>
            <c:bubble3D val="0"/>
            <c:extLst>
              <c:ext xmlns:c16="http://schemas.microsoft.com/office/drawing/2014/chart" uri="{C3380CC4-5D6E-409C-BE32-E72D297353CC}">
                <c16:uniqueId val="{0000000A-E0F4-4D01-AD86-2D23A395B7DE}"/>
              </c:ext>
            </c:extLst>
          </c:dPt>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F4-4D01-AD86-2D23A395B7DE}"/>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0F4-4D01-AD86-2D23A395B7DE}"/>
                </c:ext>
              </c:extLst>
            </c:dLbl>
            <c:spPr>
              <a:noFill/>
              <a:ln>
                <a:noFill/>
              </a:ln>
              <a:effectLst/>
            </c:spPr>
            <c:txPr>
              <a:bodyPr wrap="square" lIns="38100" tIns="19050" rIns="38100" bIns="19050" anchor="ctr">
                <a:spAutoFit/>
              </a:bodyPr>
              <a:lstStyle/>
              <a:p>
                <a:pPr>
                  <a:defRPr/>
                </a:pPr>
                <a:endParaRPr lang="nb-N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'P-kommune'!$B$7</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'P-kommune'!$B$7</c:f>
              <c:numCache>
                <c:formatCode>0%</c:formatCode>
                <c:ptCount val="14"/>
                <c:pt idx="0">
                  <c:v>1</c:v>
                </c:pt>
                <c:pt idx="1">
                  <c:v>1.0303030303030303</c:v>
                </c:pt>
                <c:pt idx="2">
                  <c:v>0.96012759170653905</c:v>
                </c:pt>
                <c:pt idx="3">
                  <c:v>0.85167464114832536</c:v>
                </c:pt>
                <c:pt idx="4">
                  <c:v>0.98245614035087714</c:v>
                </c:pt>
                <c:pt idx="5">
                  <c:v>0.95055821371610849</c:v>
                </c:pt>
                <c:pt idx="6">
                  <c:v>1.0191387559808613</c:v>
                </c:pt>
                <c:pt idx="7">
                  <c:v>1.0255183413078151</c:v>
                </c:pt>
                <c:pt idx="8">
                  <c:v>1.0111642743221692</c:v>
                </c:pt>
                <c:pt idx="9">
                  <c:v>0.99202551834130781</c:v>
                </c:pt>
                <c:pt idx="10">
                  <c:v>0.9569377990430622</c:v>
                </c:pt>
                <c:pt idx="11">
                  <c:v>0.93141945773524726</c:v>
                </c:pt>
                <c:pt idx="12">
                  <c:v>1.0717703349282297</c:v>
                </c:pt>
                <c:pt idx="13">
                  <c:v>1.0143540669856459</c:v>
                </c:pt>
              </c:numCache>
            </c:numRef>
          </c:val>
          <c:smooth val="0"/>
          <c:extLst>
            <c:ext xmlns:c16="http://schemas.microsoft.com/office/drawing/2014/chart" uri="{C3380CC4-5D6E-409C-BE32-E72D297353CC}">
              <c16:uniqueId val="{0000000B-E0F4-4D01-AD86-2D23A395B7DE}"/>
            </c:ext>
          </c:extLst>
        </c:ser>
        <c:dLbls>
          <c:showLegendKey val="0"/>
          <c:showVal val="0"/>
          <c:showCatName val="0"/>
          <c:showSerName val="0"/>
          <c:showPercent val="0"/>
          <c:showBubbleSize val="0"/>
        </c:dLbls>
        <c:smooth val="0"/>
        <c:axId val="306333136"/>
        <c:axId val="306341872"/>
      </c:lineChart>
      <c:catAx>
        <c:axId val="306333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900" baseline="0"/>
            </a:pPr>
            <a:endParaRPr lang="nb-NO"/>
          </a:p>
        </c:txPr>
        <c:crossAx val="306341872"/>
        <c:crosses val="autoZero"/>
        <c:auto val="1"/>
        <c:lblAlgn val="ctr"/>
        <c:lblOffset val="100"/>
        <c:noMultiLvlLbl val="0"/>
      </c:catAx>
      <c:valAx>
        <c:axId val="306341872"/>
        <c:scaling>
          <c:orientation val="minMax"/>
        </c:scaling>
        <c:delete val="1"/>
        <c:axPos val="l"/>
        <c:numFmt formatCode="0%" sourceLinked="1"/>
        <c:majorTickMark val="none"/>
        <c:minorTickMark val="none"/>
        <c:tickLblPos val="nextTo"/>
        <c:crossAx val="306333136"/>
        <c:crosses val="autoZero"/>
        <c:crossBetween val="between"/>
      </c:valAx>
      <c:spPr>
        <a:noFill/>
        <a:ln>
          <a:noFill/>
        </a:ln>
        <a:effectLst/>
      </c:spPr>
    </c:plotArea>
    <c:legend>
      <c:legendPos val="t"/>
      <c:layout>
        <c:manualLayout>
          <c:xMode val="edge"/>
          <c:yMode val="edge"/>
          <c:x val="0.24168796296296297"/>
          <c:y val="0.14648117283950618"/>
          <c:w val="0.51662388888888888"/>
          <c:h val="6.1412037037037036E-2"/>
        </c:manualLayout>
      </c:layout>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800" baseline="0"/>
      </a:pPr>
      <a:endParaRPr lang="nb-NO"/>
    </a:p>
  </c:txPr>
  <c:printSettings>
    <c:headerFooter/>
    <c:pageMargins b="0.75" l="0.7" r="0.7" t="0.75" header="0.3" footer="0.3"/>
    <c:pageSetup/>
  </c:printSettings>
  <c:userShapes r:id="rId1"/>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[Sysselsetting_landbruk_andre_næringer_2008_2021.xlsx]P_all_grupp!Pivottabell1</c:name>
    <c:fmtId val="8"/>
  </c:pivotSource>
  <c:chart>
    <c:title>
      <c:tx>
        <c:strRef>
          <c:f>P_all_grupp!$F$4</c:f>
          <c:strCache>
            <c:ptCount val="1"/>
            <c:pt idx="0">
              <c:v>Antall sysselsatte i alt i Trøndelag perioden 2008 - 2021</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60" b="0" i="0" u="none" strike="noStrike" kern="1200" baseline="0">
                  <a:solidFill>
                    <a:schemeClr val="accent1">
                      <a:lumMod val="50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1.9374724790841038E-2"/>
          <c:y val="0.1111310861423221"/>
          <c:w val="0.96125055041831797"/>
          <c:h val="0.80437972219764675"/>
        </c:manualLayout>
      </c:layout>
      <c:barChart>
        <c:barDir val="col"/>
        <c:grouping val="clustered"/>
        <c:varyColors val="0"/>
        <c:ser>
          <c:idx val="0"/>
          <c:order val="0"/>
          <c:tx>
            <c:strRef>
              <c:f>P_all_grupp!$F$4</c:f>
              <c:strCache>
                <c:ptCount val="1"/>
                <c:pt idx="0">
                  <c:v>Totalt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60" b="0" i="0" u="none" strike="noStrike" kern="1200" baseline="0">
                    <a:solidFill>
                      <a:schemeClr val="accent1">
                        <a:lumMod val="50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P_all_grupp!$F$4</c:f>
              <c:strCache>
                <c:ptCount val="1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strCache>
            </c:strRef>
          </c:cat>
          <c:val>
            <c:numRef>
              <c:f>P_all_grupp!$F$4</c:f>
              <c:numCache>
                <c:formatCode>#,##0</c:formatCode>
                <c:ptCount val="14"/>
                <c:pt idx="0">
                  <c:v>203609</c:v>
                </c:pt>
                <c:pt idx="1">
                  <c:v>201736</c:v>
                </c:pt>
                <c:pt idx="2">
                  <c:v>203137</c:v>
                </c:pt>
                <c:pt idx="3">
                  <c:v>206956</c:v>
                </c:pt>
                <c:pt idx="4">
                  <c:v>211063</c:v>
                </c:pt>
                <c:pt idx="5">
                  <c:v>213126</c:v>
                </c:pt>
                <c:pt idx="6">
                  <c:v>214854</c:v>
                </c:pt>
                <c:pt idx="7">
                  <c:v>212459</c:v>
                </c:pt>
                <c:pt idx="8">
                  <c:v>215063</c:v>
                </c:pt>
                <c:pt idx="9">
                  <c:v>218952</c:v>
                </c:pt>
                <c:pt idx="10">
                  <c:v>220097</c:v>
                </c:pt>
                <c:pt idx="11">
                  <c:v>222348</c:v>
                </c:pt>
                <c:pt idx="12">
                  <c:v>234857</c:v>
                </c:pt>
                <c:pt idx="13">
                  <c:v>240985</c:v>
                </c:pt>
              </c:numCache>
            </c:numRef>
          </c:val>
          <c:extLst>
            <c:ext xmlns:c16="http://schemas.microsoft.com/office/drawing/2014/chart" uri="{C3380CC4-5D6E-409C-BE32-E72D297353CC}">
              <c16:uniqueId val="{00000000-D5A3-4FDA-AFE0-E841BD6BB9FA}"/>
            </c:ext>
          </c:extLst>
        </c:ser>
        <c:dLbls>
          <c:showLegendKey val="0"/>
          <c:showVal val="0"/>
          <c:showCatName val="0"/>
          <c:showSerName val="0"/>
          <c:showPercent val="0"/>
          <c:showBubbleSize val="0"/>
        </c:dLbls>
        <c:gapWidth val="50"/>
        <c:overlap val="-27"/>
        <c:axId val="38572607"/>
        <c:axId val="38559711"/>
      </c:barChart>
      <c:catAx>
        <c:axId val="38572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8559711"/>
        <c:crosses val="autoZero"/>
        <c:auto val="1"/>
        <c:lblAlgn val="ctr"/>
        <c:lblOffset val="100"/>
        <c:noMultiLvlLbl val="0"/>
      </c:catAx>
      <c:valAx>
        <c:axId val="38559711"/>
        <c:scaling>
          <c:orientation val="minMax"/>
        </c:scaling>
        <c:delete val="1"/>
        <c:axPos val="l"/>
        <c:numFmt formatCode="#,##0" sourceLinked="1"/>
        <c:majorTickMark val="out"/>
        <c:minorTickMark val="none"/>
        <c:tickLblPos val="nextTo"/>
        <c:crossAx val="385726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[Sysselsetting_landbruk_andre_næringer_2008_2021.xlsx]P_fylke!Pivottabell4</c:name>
    <c:fmtId val="4"/>
  </c:pivotSource>
  <c:chart>
    <c:title>
      <c:tx>
        <c:strRef>
          <c:f>P_fylke!$K$4</c:f>
          <c:strCache>
            <c:ptCount val="1"/>
            <c:pt idx="0">
              <c:v>Antall sysselsatte i primærnæringene i Trøndelag i 2021</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0549120370370372"/>
          <c:y val="9.3874879227053121E-2"/>
          <c:w val="0.74206249999999996"/>
          <c:h val="0.8705432367149758"/>
        </c:manualLayout>
      </c:layout>
      <c:barChart>
        <c:barDir val="bar"/>
        <c:grouping val="stacked"/>
        <c:varyColors val="0"/>
        <c:ser>
          <c:idx val="0"/>
          <c:order val="0"/>
          <c:tx>
            <c:strRef>
              <c:f>P_fylke!$K$4</c:f>
              <c:strCache>
                <c:ptCount val="1"/>
                <c:pt idx="0">
                  <c:v>Fiske akvakultur</c:v>
                </c:pt>
              </c:strCache>
            </c:strRef>
          </c:tx>
          <c:spPr>
            <a:solidFill>
              <a:schemeClr val="accent1"/>
            </a:solidFill>
            <a:ln>
              <a:noFill/>
            </a:ln>
            <a:effectLst/>
          </c:spPr>
          <c:invertIfNegative val="0"/>
          <c:cat>
            <c:strRef>
              <c:f>P_fylke!$K$4</c:f>
              <c:strCache>
                <c:ptCount val="38"/>
                <c:pt idx="0">
                  <c:v>Røyrvik</c:v>
                </c:pt>
                <c:pt idx="1">
                  <c:v>Namsskogan</c:v>
                </c:pt>
                <c:pt idx="2">
                  <c:v>Tydal</c:v>
                </c:pt>
                <c:pt idx="3">
                  <c:v>Malvik</c:v>
                </c:pt>
                <c:pt idx="4">
                  <c:v>Holtålen</c:v>
                </c:pt>
                <c:pt idx="5">
                  <c:v>Meråker</c:v>
                </c:pt>
                <c:pt idx="6">
                  <c:v>Rindal</c:v>
                </c:pt>
                <c:pt idx="7">
                  <c:v>Høylandet</c:v>
                </c:pt>
                <c:pt idx="8">
                  <c:v>Osen</c:v>
                </c:pt>
                <c:pt idx="9">
                  <c:v>Leka</c:v>
                </c:pt>
                <c:pt idx="10">
                  <c:v>Skaun</c:v>
                </c:pt>
                <c:pt idx="11">
                  <c:v>Lierne</c:v>
                </c:pt>
                <c:pt idx="12">
                  <c:v>Snåsa</c:v>
                </c:pt>
                <c:pt idx="13">
                  <c:v>Røros</c:v>
                </c:pt>
                <c:pt idx="14">
                  <c:v>Grong</c:v>
                </c:pt>
                <c:pt idx="15">
                  <c:v>Selbu</c:v>
                </c:pt>
                <c:pt idx="16">
                  <c:v>Overhalla</c:v>
                </c:pt>
                <c:pt idx="17">
                  <c:v>Frosta</c:v>
                </c:pt>
                <c:pt idx="18">
                  <c:v>Rennebu</c:v>
                </c:pt>
                <c:pt idx="19">
                  <c:v>Hitra</c:v>
                </c:pt>
                <c:pt idx="20">
                  <c:v>Inderøy</c:v>
                </c:pt>
                <c:pt idx="21">
                  <c:v>Melhus</c:v>
                </c:pt>
                <c:pt idx="22">
                  <c:v>Midtre Gauldal</c:v>
                </c:pt>
                <c:pt idx="23">
                  <c:v>Oppdal</c:v>
                </c:pt>
                <c:pt idx="24">
                  <c:v>Flatanger</c:v>
                </c:pt>
                <c:pt idx="25">
                  <c:v>Stjørdal</c:v>
                </c:pt>
                <c:pt idx="26">
                  <c:v>Verdal</c:v>
                </c:pt>
                <c:pt idx="27">
                  <c:v>Indre Fosen</c:v>
                </c:pt>
                <c:pt idx="28">
                  <c:v>Ørland</c:v>
                </c:pt>
                <c:pt idx="29">
                  <c:v>Namsos</c:v>
                </c:pt>
                <c:pt idx="30">
                  <c:v>Åfjord</c:v>
                </c:pt>
                <c:pt idx="31">
                  <c:v>Orkland</c:v>
                </c:pt>
                <c:pt idx="32">
                  <c:v>Trondheim</c:v>
                </c:pt>
                <c:pt idx="33">
                  <c:v>Heim</c:v>
                </c:pt>
                <c:pt idx="34">
                  <c:v>Levanger</c:v>
                </c:pt>
                <c:pt idx="35">
                  <c:v>Steinkjer</c:v>
                </c:pt>
                <c:pt idx="36">
                  <c:v>Nærøysund</c:v>
                </c:pt>
                <c:pt idx="37">
                  <c:v>Frøya</c:v>
                </c:pt>
              </c:strCache>
            </c:strRef>
          </c:cat>
          <c:val>
            <c:numRef>
              <c:f>P_fylke!$K$4</c:f>
              <c:numCache>
                <c:formatCode>#,##0</c:formatCode>
                <c:ptCount val="38"/>
                <c:pt idx="0">
                  <c:v>0</c:v>
                </c:pt>
                <c:pt idx="1">
                  <c:v>0</c:v>
                </c:pt>
                <c:pt idx="2">
                  <c:v>0</c:v>
                </c:pt>
                <c:pt idx="3">
                  <c:v>0</c:v>
                </c:pt>
                <c:pt idx="4">
                  <c:v>0</c:v>
                </c:pt>
                <c:pt idx="5">
                  <c:v>3</c:v>
                </c:pt>
                <c:pt idx="6">
                  <c:v>0</c:v>
                </c:pt>
                <c:pt idx="7">
                  <c:v>10</c:v>
                </c:pt>
                <c:pt idx="8">
                  <c:v>46</c:v>
                </c:pt>
                <c:pt idx="9">
                  <c:v>29</c:v>
                </c:pt>
                <c:pt idx="10">
                  <c:v>3</c:v>
                </c:pt>
                <c:pt idx="11">
                  <c:v>19</c:v>
                </c:pt>
                <c:pt idx="12">
                  <c:v>0</c:v>
                </c:pt>
                <c:pt idx="13">
                  <c:v>4</c:v>
                </c:pt>
                <c:pt idx="14">
                  <c:v>0</c:v>
                </c:pt>
                <c:pt idx="15">
                  <c:v>0</c:v>
                </c:pt>
                <c:pt idx="16">
                  <c:v>0</c:v>
                </c:pt>
                <c:pt idx="17">
                  <c:v>0</c:v>
                </c:pt>
                <c:pt idx="18">
                  <c:v>0</c:v>
                </c:pt>
                <c:pt idx="19">
                  <c:v>158</c:v>
                </c:pt>
                <c:pt idx="20">
                  <c:v>0</c:v>
                </c:pt>
                <c:pt idx="21">
                  <c:v>8</c:v>
                </c:pt>
                <c:pt idx="22">
                  <c:v>0</c:v>
                </c:pt>
                <c:pt idx="23">
                  <c:v>6</c:v>
                </c:pt>
                <c:pt idx="24">
                  <c:v>214</c:v>
                </c:pt>
                <c:pt idx="25">
                  <c:v>13</c:v>
                </c:pt>
                <c:pt idx="26">
                  <c:v>3</c:v>
                </c:pt>
                <c:pt idx="27">
                  <c:v>46</c:v>
                </c:pt>
                <c:pt idx="28">
                  <c:v>129</c:v>
                </c:pt>
                <c:pt idx="29">
                  <c:v>87</c:v>
                </c:pt>
                <c:pt idx="30">
                  <c:v>177</c:v>
                </c:pt>
                <c:pt idx="31">
                  <c:v>115</c:v>
                </c:pt>
                <c:pt idx="32">
                  <c:v>159</c:v>
                </c:pt>
                <c:pt idx="33">
                  <c:v>192</c:v>
                </c:pt>
                <c:pt idx="34">
                  <c:v>14</c:v>
                </c:pt>
                <c:pt idx="35">
                  <c:v>44</c:v>
                </c:pt>
                <c:pt idx="36">
                  <c:v>524</c:v>
                </c:pt>
                <c:pt idx="37">
                  <c:v>676</c:v>
                </c:pt>
              </c:numCache>
            </c:numRef>
          </c:val>
          <c:extLst>
            <c:ext xmlns:c16="http://schemas.microsoft.com/office/drawing/2014/chart" uri="{C3380CC4-5D6E-409C-BE32-E72D297353CC}">
              <c16:uniqueId val="{00000000-D0E9-4D89-A52D-ECEC5D371ACF}"/>
            </c:ext>
          </c:extLst>
        </c:ser>
        <c:ser>
          <c:idx val="1"/>
          <c:order val="1"/>
          <c:tx>
            <c:strRef>
              <c:f>P_fylke!$K$4</c:f>
              <c:strCache>
                <c:ptCount val="1"/>
                <c:pt idx="0">
                  <c:v>Jordbruk</c:v>
                </c:pt>
              </c:strCache>
            </c:strRef>
          </c:tx>
          <c:spPr>
            <a:solidFill>
              <a:schemeClr val="accent2"/>
            </a:solidFill>
            <a:ln>
              <a:noFill/>
            </a:ln>
            <a:effectLst/>
          </c:spPr>
          <c:invertIfNegative val="0"/>
          <c:cat>
            <c:strRef>
              <c:f>P_fylke!$K$4</c:f>
              <c:strCache>
                <c:ptCount val="38"/>
                <c:pt idx="0">
                  <c:v>Røyrvik</c:v>
                </c:pt>
                <c:pt idx="1">
                  <c:v>Namsskogan</c:v>
                </c:pt>
                <c:pt idx="2">
                  <c:v>Tydal</c:v>
                </c:pt>
                <c:pt idx="3">
                  <c:v>Malvik</c:v>
                </c:pt>
                <c:pt idx="4">
                  <c:v>Holtålen</c:v>
                </c:pt>
                <c:pt idx="5">
                  <c:v>Meråker</c:v>
                </c:pt>
                <c:pt idx="6">
                  <c:v>Rindal</c:v>
                </c:pt>
                <c:pt idx="7">
                  <c:v>Høylandet</c:v>
                </c:pt>
                <c:pt idx="8">
                  <c:v>Osen</c:v>
                </c:pt>
                <c:pt idx="9">
                  <c:v>Leka</c:v>
                </c:pt>
                <c:pt idx="10">
                  <c:v>Skaun</c:v>
                </c:pt>
                <c:pt idx="11">
                  <c:v>Lierne</c:v>
                </c:pt>
                <c:pt idx="12">
                  <c:v>Snåsa</c:v>
                </c:pt>
                <c:pt idx="13">
                  <c:v>Røros</c:v>
                </c:pt>
                <c:pt idx="14">
                  <c:v>Grong</c:v>
                </c:pt>
                <c:pt idx="15">
                  <c:v>Selbu</c:v>
                </c:pt>
                <c:pt idx="16">
                  <c:v>Overhalla</c:v>
                </c:pt>
                <c:pt idx="17">
                  <c:v>Frosta</c:v>
                </c:pt>
                <c:pt idx="18">
                  <c:v>Rennebu</c:v>
                </c:pt>
                <c:pt idx="19">
                  <c:v>Hitra</c:v>
                </c:pt>
                <c:pt idx="20">
                  <c:v>Inderøy</c:v>
                </c:pt>
                <c:pt idx="21">
                  <c:v>Melhus</c:v>
                </c:pt>
                <c:pt idx="22">
                  <c:v>Midtre Gauldal</c:v>
                </c:pt>
                <c:pt idx="23">
                  <c:v>Oppdal</c:v>
                </c:pt>
                <c:pt idx="24">
                  <c:v>Flatanger</c:v>
                </c:pt>
                <c:pt idx="25">
                  <c:v>Stjørdal</c:v>
                </c:pt>
                <c:pt idx="26">
                  <c:v>Verdal</c:v>
                </c:pt>
                <c:pt idx="27">
                  <c:v>Indre Fosen</c:v>
                </c:pt>
                <c:pt idx="28">
                  <c:v>Ørland</c:v>
                </c:pt>
                <c:pt idx="29">
                  <c:v>Namsos</c:v>
                </c:pt>
                <c:pt idx="30">
                  <c:v>Åfjord</c:v>
                </c:pt>
                <c:pt idx="31">
                  <c:v>Orkland</c:v>
                </c:pt>
                <c:pt idx="32">
                  <c:v>Trondheim</c:v>
                </c:pt>
                <c:pt idx="33">
                  <c:v>Heim</c:v>
                </c:pt>
                <c:pt idx="34">
                  <c:v>Levanger</c:v>
                </c:pt>
                <c:pt idx="35">
                  <c:v>Steinkjer</c:v>
                </c:pt>
                <c:pt idx="36">
                  <c:v>Nærøysund</c:v>
                </c:pt>
                <c:pt idx="37">
                  <c:v>Frøya</c:v>
                </c:pt>
              </c:strCache>
            </c:strRef>
          </c:cat>
          <c:val>
            <c:numRef>
              <c:f>P_fylke!$K$4</c:f>
              <c:numCache>
                <c:formatCode>#,##0</c:formatCode>
                <c:ptCount val="38"/>
                <c:pt idx="0">
                  <c:v>22</c:v>
                </c:pt>
                <c:pt idx="1">
                  <c:v>24</c:v>
                </c:pt>
                <c:pt idx="2">
                  <c:v>34</c:v>
                </c:pt>
                <c:pt idx="3">
                  <c:v>47</c:v>
                </c:pt>
                <c:pt idx="4">
                  <c:v>53</c:v>
                </c:pt>
                <c:pt idx="5">
                  <c:v>34</c:v>
                </c:pt>
                <c:pt idx="6">
                  <c:v>57</c:v>
                </c:pt>
                <c:pt idx="7">
                  <c:v>54</c:v>
                </c:pt>
                <c:pt idx="8">
                  <c:v>26</c:v>
                </c:pt>
                <c:pt idx="9">
                  <c:v>51</c:v>
                </c:pt>
                <c:pt idx="10">
                  <c:v>56</c:v>
                </c:pt>
                <c:pt idx="11">
                  <c:v>42</c:v>
                </c:pt>
                <c:pt idx="12">
                  <c:v>96</c:v>
                </c:pt>
                <c:pt idx="13">
                  <c:v>129</c:v>
                </c:pt>
                <c:pt idx="14">
                  <c:v>134</c:v>
                </c:pt>
                <c:pt idx="15">
                  <c:v>129</c:v>
                </c:pt>
                <c:pt idx="16">
                  <c:v>138</c:v>
                </c:pt>
                <c:pt idx="17">
                  <c:v>175</c:v>
                </c:pt>
                <c:pt idx="18">
                  <c:v>175</c:v>
                </c:pt>
                <c:pt idx="19">
                  <c:v>43</c:v>
                </c:pt>
                <c:pt idx="20">
                  <c:v>198</c:v>
                </c:pt>
                <c:pt idx="21">
                  <c:v>195</c:v>
                </c:pt>
                <c:pt idx="22">
                  <c:v>215</c:v>
                </c:pt>
                <c:pt idx="23">
                  <c:v>231</c:v>
                </c:pt>
                <c:pt idx="24">
                  <c:v>31</c:v>
                </c:pt>
                <c:pt idx="25">
                  <c:v>212</c:v>
                </c:pt>
                <c:pt idx="26">
                  <c:v>284</c:v>
                </c:pt>
                <c:pt idx="27">
                  <c:v>249</c:v>
                </c:pt>
                <c:pt idx="28">
                  <c:v>197</c:v>
                </c:pt>
                <c:pt idx="29">
                  <c:v>196</c:v>
                </c:pt>
                <c:pt idx="30">
                  <c:v>170</c:v>
                </c:pt>
                <c:pt idx="31">
                  <c:v>278</c:v>
                </c:pt>
                <c:pt idx="32">
                  <c:v>229</c:v>
                </c:pt>
                <c:pt idx="33">
                  <c:v>278</c:v>
                </c:pt>
                <c:pt idx="34">
                  <c:v>487</c:v>
                </c:pt>
                <c:pt idx="35">
                  <c:v>502</c:v>
                </c:pt>
                <c:pt idx="36">
                  <c:v>167</c:v>
                </c:pt>
                <c:pt idx="37">
                  <c:v>20</c:v>
                </c:pt>
              </c:numCache>
            </c:numRef>
          </c:val>
          <c:extLst>
            <c:ext xmlns:c16="http://schemas.microsoft.com/office/drawing/2014/chart" uri="{C3380CC4-5D6E-409C-BE32-E72D297353CC}">
              <c16:uniqueId val="{00000001-D0E9-4D89-A52D-ECEC5D371ACF}"/>
            </c:ext>
          </c:extLst>
        </c:ser>
        <c:ser>
          <c:idx val="2"/>
          <c:order val="2"/>
          <c:tx>
            <c:strRef>
              <c:f>P_fylke!$K$4</c:f>
              <c:strCache>
                <c:ptCount val="1"/>
                <c:pt idx="0">
                  <c:v>Skogbruk</c:v>
                </c:pt>
              </c:strCache>
            </c:strRef>
          </c:tx>
          <c:spPr>
            <a:solidFill>
              <a:schemeClr val="accent3"/>
            </a:solidFill>
            <a:ln>
              <a:noFill/>
            </a:ln>
            <a:effectLst/>
          </c:spPr>
          <c:invertIfNegative val="0"/>
          <c:cat>
            <c:strRef>
              <c:f>P_fylke!$K$4</c:f>
              <c:strCache>
                <c:ptCount val="38"/>
                <c:pt idx="0">
                  <c:v>Røyrvik</c:v>
                </c:pt>
                <c:pt idx="1">
                  <c:v>Namsskogan</c:v>
                </c:pt>
                <c:pt idx="2">
                  <c:v>Tydal</c:v>
                </c:pt>
                <c:pt idx="3">
                  <c:v>Malvik</c:v>
                </c:pt>
                <c:pt idx="4">
                  <c:v>Holtålen</c:v>
                </c:pt>
                <c:pt idx="5">
                  <c:v>Meråker</c:v>
                </c:pt>
                <c:pt idx="6">
                  <c:v>Rindal</c:v>
                </c:pt>
                <c:pt idx="7">
                  <c:v>Høylandet</c:v>
                </c:pt>
                <c:pt idx="8">
                  <c:v>Osen</c:v>
                </c:pt>
                <c:pt idx="9">
                  <c:v>Leka</c:v>
                </c:pt>
                <c:pt idx="10">
                  <c:v>Skaun</c:v>
                </c:pt>
                <c:pt idx="11">
                  <c:v>Lierne</c:v>
                </c:pt>
                <c:pt idx="12">
                  <c:v>Snåsa</c:v>
                </c:pt>
                <c:pt idx="13">
                  <c:v>Røros</c:v>
                </c:pt>
                <c:pt idx="14">
                  <c:v>Grong</c:v>
                </c:pt>
                <c:pt idx="15">
                  <c:v>Selbu</c:v>
                </c:pt>
                <c:pt idx="16">
                  <c:v>Overhalla</c:v>
                </c:pt>
                <c:pt idx="17">
                  <c:v>Frosta</c:v>
                </c:pt>
                <c:pt idx="18">
                  <c:v>Rennebu</c:v>
                </c:pt>
                <c:pt idx="19">
                  <c:v>Hitra</c:v>
                </c:pt>
                <c:pt idx="20">
                  <c:v>Inderøy</c:v>
                </c:pt>
                <c:pt idx="21">
                  <c:v>Melhus</c:v>
                </c:pt>
                <c:pt idx="22">
                  <c:v>Midtre Gauldal</c:v>
                </c:pt>
                <c:pt idx="23">
                  <c:v>Oppdal</c:v>
                </c:pt>
                <c:pt idx="24">
                  <c:v>Flatanger</c:v>
                </c:pt>
                <c:pt idx="25">
                  <c:v>Stjørdal</c:v>
                </c:pt>
                <c:pt idx="26">
                  <c:v>Verdal</c:v>
                </c:pt>
                <c:pt idx="27">
                  <c:v>Indre Fosen</c:v>
                </c:pt>
                <c:pt idx="28">
                  <c:v>Ørland</c:v>
                </c:pt>
                <c:pt idx="29">
                  <c:v>Namsos</c:v>
                </c:pt>
                <c:pt idx="30">
                  <c:v>Åfjord</c:v>
                </c:pt>
                <c:pt idx="31">
                  <c:v>Orkland</c:v>
                </c:pt>
                <c:pt idx="32">
                  <c:v>Trondheim</c:v>
                </c:pt>
                <c:pt idx="33">
                  <c:v>Heim</c:v>
                </c:pt>
                <c:pt idx="34">
                  <c:v>Levanger</c:v>
                </c:pt>
                <c:pt idx="35">
                  <c:v>Steinkjer</c:v>
                </c:pt>
                <c:pt idx="36">
                  <c:v>Nærøysund</c:v>
                </c:pt>
                <c:pt idx="37">
                  <c:v>Frøya</c:v>
                </c:pt>
              </c:strCache>
            </c:strRef>
          </c:cat>
          <c:val>
            <c:numRef>
              <c:f>P_fylke!$K$4</c:f>
              <c:numCache>
                <c:formatCode>#,##0</c:formatCode>
                <c:ptCount val="38"/>
                <c:pt idx="0">
                  <c:v>3</c:v>
                </c:pt>
                <c:pt idx="1">
                  <c:v>8</c:v>
                </c:pt>
                <c:pt idx="2">
                  <c:v>3</c:v>
                </c:pt>
                <c:pt idx="3">
                  <c:v>3</c:v>
                </c:pt>
                <c:pt idx="4">
                  <c:v>3</c:v>
                </c:pt>
                <c:pt idx="5">
                  <c:v>22</c:v>
                </c:pt>
                <c:pt idx="6">
                  <c:v>4</c:v>
                </c:pt>
                <c:pt idx="7">
                  <c:v>7</c:v>
                </c:pt>
                <c:pt idx="8">
                  <c:v>3</c:v>
                </c:pt>
                <c:pt idx="9">
                  <c:v>0</c:v>
                </c:pt>
                <c:pt idx="10">
                  <c:v>22</c:v>
                </c:pt>
                <c:pt idx="11">
                  <c:v>46</c:v>
                </c:pt>
                <c:pt idx="12">
                  <c:v>13</c:v>
                </c:pt>
                <c:pt idx="13">
                  <c:v>0</c:v>
                </c:pt>
                <c:pt idx="14">
                  <c:v>17</c:v>
                </c:pt>
                <c:pt idx="15">
                  <c:v>25</c:v>
                </c:pt>
                <c:pt idx="16">
                  <c:v>31</c:v>
                </c:pt>
                <c:pt idx="17">
                  <c:v>3</c:v>
                </c:pt>
                <c:pt idx="18">
                  <c:v>18</c:v>
                </c:pt>
                <c:pt idx="19">
                  <c:v>0</c:v>
                </c:pt>
                <c:pt idx="20">
                  <c:v>21</c:v>
                </c:pt>
                <c:pt idx="21">
                  <c:v>34</c:v>
                </c:pt>
                <c:pt idx="22">
                  <c:v>24</c:v>
                </c:pt>
                <c:pt idx="23">
                  <c:v>3</c:v>
                </c:pt>
                <c:pt idx="24">
                  <c:v>0</c:v>
                </c:pt>
                <c:pt idx="25">
                  <c:v>61</c:v>
                </c:pt>
                <c:pt idx="26">
                  <c:v>17</c:v>
                </c:pt>
                <c:pt idx="27">
                  <c:v>10</c:v>
                </c:pt>
                <c:pt idx="28">
                  <c:v>4</c:v>
                </c:pt>
                <c:pt idx="29">
                  <c:v>50</c:v>
                </c:pt>
                <c:pt idx="30">
                  <c:v>5</c:v>
                </c:pt>
                <c:pt idx="31">
                  <c:v>25</c:v>
                </c:pt>
                <c:pt idx="32">
                  <c:v>45</c:v>
                </c:pt>
                <c:pt idx="33">
                  <c:v>9</c:v>
                </c:pt>
                <c:pt idx="34">
                  <c:v>24</c:v>
                </c:pt>
                <c:pt idx="35">
                  <c:v>70</c:v>
                </c:pt>
                <c:pt idx="36">
                  <c:v>3</c:v>
                </c:pt>
                <c:pt idx="37">
                  <c:v>0</c:v>
                </c:pt>
              </c:numCache>
            </c:numRef>
          </c:val>
          <c:extLst>
            <c:ext xmlns:c16="http://schemas.microsoft.com/office/drawing/2014/chart" uri="{C3380CC4-5D6E-409C-BE32-E72D297353CC}">
              <c16:uniqueId val="{00000002-D0E9-4D89-A52D-ECEC5D371ACF}"/>
            </c:ext>
          </c:extLst>
        </c:ser>
        <c:dLbls>
          <c:showLegendKey val="0"/>
          <c:showVal val="0"/>
          <c:showCatName val="0"/>
          <c:showSerName val="0"/>
          <c:showPercent val="0"/>
          <c:showBubbleSize val="0"/>
        </c:dLbls>
        <c:gapWidth val="30"/>
        <c:overlap val="100"/>
        <c:axId val="2007592767"/>
        <c:axId val="2007592351"/>
      </c:barChart>
      <c:catAx>
        <c:axId val="20075927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007592351"/>
        <c:crosses val="autoZero"/>
        <c:auto val="1"/>
        <c:lblAlgn val="ctr"/>
        <c:lblOffset val="100"/>
        <c:noMultiLvlLbl val="0"/>
      </c:catAx>
      <c:valAx>
        <c:axId val="2007592351"/>
        <c:scaling>
          <c:orientation val="minMax"/>
        </c:scaling>
        <c:delete val="0"/>
        <c:axPos val="b"/>
        <c:majorGridlines>
          <c:spPr>
            <a:ln w="3175" cap="flat" cmpd="sng" algn="ctr">
              <a:solidFill>
                <a:schemeClr val="bg1">
                  <a:lumMod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007592767"/>
        <c:crosses val="autoZero"/>
        <c:crossBetween val="between"/>
      </c:valAx>
      <c:spPr>
        <a:noFill/>
        <a:ln>
          <a:noFill/>
        </a:ln>
        <a:effectLst/>
      </c:spPr>
    </c:plotArea>
    <c:legend>
      <c:legendPos val="t"/>
      <c:layout>
        <c:manualLayout>
          <c:xMode val="edge"/>
          <c:yMode val="edge"/>
          <c:x val="0.11477407407407407"/>
          <c:y val="6.5225120772946871E-2"/>
          <c:w val="0.82846785364604281"/>
          <c:h val="1.93001735922979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[Sysselsetting_landbruk_andre_næringer_2008_2021.xlsx]P_fylke!Pivottabell9</c:name>
    <c:fmtId val="7"/>
  </c:pivotSource>
  <c:chart>
    <c:title>
      <c:tx>
        <c:strRef>
          <c:f>P_fylke!$K$1</c:f>
          <c:strCache>
            <c:ptCount val="1"/>
            <c:pt idx="0">
              <c:v>Antall sysselsatte i jordbruket i Trøndelag i 2021</c:v>
            </c:pt>
          </c:strCache>
        </c:strRef>
      </c:tx>
      <c:layout>
        <c:manualLayout>
          <c:xMode val="edge"/>
          <c:yMode val="edge"/>
          <c:x val="0.17829861111111112"/>
          <c:y val="1.071461352657004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1">
                      <a:lumMod val="75000"/>
                    </a:schemeClr>
                  </a:solidFill>
                  <a:latin typeface="+mn-lt"/>
                  <a:ea typeface="+mn-ea"/>
                  <a:cs typeface="+mn-cs"/>
                </a:defRPr>
              </a:pPr>
              <a:endParaRPr lang="nb-N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9972047244094487"/>
          <c:y val="8.7572705314009666E-2"/>
          <c:w val="0.75627952755905514"/>
          <c:h val="0.88210748792270521"/>
        </c:manualLayout>
      </c:layout>
      <c:barChart>
        <c:barDir val="bar"/>
        <c:grouping val="clustered"/>
        <c:varyColors val="0"/>
        <c:ser>
          <c:idx val="0"/>
          <c:order val="0"/>
          <c:tx>
            <c:strRef>
              <c:f>P_fylke!$K$1</c:f>
              <c:strCache>
                <c:ptCount val="1"/>
                <c:pt idx="0">
                  <c:v>Jordbruk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1">
                        <a:lumMod val="7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P_fylke!$K$1</c:f>
              <c:strCache>
                <c:ptCount val="38"/>
                <c:pt idx="0">
                  <c:v>Frøya</c:v>
                </c:pt>
                <c:pt idx="1">
                  <c:v>Røyrvik</c:v>
                </c:pt>
                <c:pt idx="2">
                  <c:v>Namsskogan</c:v>
                </c:pt>
                <c:pt idx="3">
                  <c:v>Osen</c:v>
                </c:pt>
                <c:pt idx="4">
                  <c:v>Flatanger</c:v>
                </c:pt>
                <c:pt idx="5">
                  <c:v>Tydal</c:v>
                </c:pt>
                <c:pt idx="6">
                  <c:v>Meråker</c:v>
                </c:pt>
                <c:pt idx="7">
                  <c:v>Lierne</c:v>
                </c:pt>
                <c:pt idx="8">
                  <c:v>Hitra</c:v>
                </c:pt>
                <c:pt idx="9">
                  <c:v>Malvik</c:v>
                </c:pt>
                <c:pt idx="10">
                  <c:v>Leka</c:v>
                </c:pt>
                <c:pt idx="11">
                  <c:v>Holtålen</c:v>
                </c:pt>
                <c:pt idx="12">
                  <c:v>Høylandet</c:v>
                </c:pt>
                <c:pt idx="13">
                  <c:v>Skaun</c:v>
                </c:pt>
                <c:pt idx="14">
                  <c:v>Rindal</c:v>
                </c:pt>
                <c:pt idx="15">
                  <c:v>Snåsa</c:v>
                </c:pt>
                <c:pt idx="16">
                  <c:v>Selbu</c:v>
                </c:pt>
                <c:pt idx="17">
                  <c:v>Røros</c:v>
                </c:pt>
                <c:pt idx="18">
                  <c:v>Grong</c:v>
                </c:pt>
                <c:pt idx="19">
                  <c:v>Overhalla</c:v>
                </c:pt>
                <c:pt idx="20">
                  <c:v>Nærøysund</c:v>
                </c:pt>
                <c:pt idx="21">
                  <c:v>Åfjord</c:v>
                </c:pt>
                <c:pt idx="22">
                  <c:v>Frosta</c:v>
                </c:pt>
                <c:pt idx="23">
                  <c:v>Rennebu</c:v>
                </c:pt>
                <c:pt idx="24">
                  <c:v>Melhus</c:v>
                </c:pt>
                <c:pt idx="25">
                  <c:v>Namsos</c:v>
                </c:pt>
                <c:pt idx="26">
                  <c:v>Ørland</c:v>
                </c:pt>
                <c:pt idx="27">
                  <c:v>Inderøy</c:v>
                </c:pt>
                <c:pt idx="28">
                  <c:v>Stjørdal</c:v>
                </c:pt>
                <c:pt idx="29">
                  <c:v>Midtre Gauldal</c:v>
                </c:pt>
                <c:pt idx="30">
                  <c:v>Trondheim</c:v>
                </c:pt>
                <c:pt idx="31">
                  <c:v>Oppdal</c:v>
                </c:pt>
                <c:pt idx="32">
                  <c:v>Indre Fosen</c:v>
                </c:pt>
                <c:pt idx="33">
                  <c:v>Orkland</c:v>
                </c:pt>
                <c:pt idx="34">
                  <c:v>Heim</c:v>
                </c:pt>
                <c:pt idx="35">
                  <c:v>Verdal</c:v>
                </c:pt>
                <c:pt idx="36">
                  <c:v>Levanger</c:v>
                </c:pt>
                <c:pt idx="37">
                  <c:v>Steinkjer</c:v>
                </c:pt>
              </c:strCache>
            </c:strRef>
          </c:cat>
          <c:val>
            <c:numRef>
              <c:f>P_fylke!$K$1</c:f>
              <c:numCache>
                <c:formatCode>#,##0</c:formatCode>
                <c:ptCount val="38"/>
                <c:pt idx="0">
                  <c:v>20</c:v>
                </c:pt>
                <c:pt idx="1">
                  <c:v>22</c:v>
                </c:pt>
                <c:pt idx="2">
                  <c:v>24</c:v>
                </c:pt>
                <c:pt idx="3">
                  <c:v>26</c:v>
                </c:pt>
                <c:pt idx="4">
                  <c:v>31</c:v>
                </c:pt>
                <c:pt idx="5">
                  <c:v>34</c:v>
                </c:pt>
                <c:pt idx="6">
                  <c:v>34</c:v>
                </c:pt>
                <c:pt idx="7">
                  <c:v>42</c:v>
                </c:pt>
                <c:pt idx="8">
                  <c:v>43</c:v>
                </c:pt>
                <c:pt idx="9">
                  <c:v>47</c:v>
                </c:pt>
                <c:pt idx="10">
                  <c:v>51</c:v>
                </c:pt>
                <c:pt idx="11">
                  <c:v>53</c:v>
                </c:pt>
                <c:pt idx="12">
                  <c:v>54</c:v>
                </c:pt>
                <c:pt idx="13">
                  <c:v>56</c:v>
                </c:pt>
                <c:pt idx="14">
                  <c:v>57</c:v>
                </c:pt>
                <c:pt idx="15">
                  <c:v>96</c:v>
                </c:pt>
                <c:pt idx="16">
                  <c:v>129</c:v>
                </c:pt>
                <c:pt idx="17">
                  <c:v>129</c:v>
                </c:pt>
                <c:pt idx="18">
                  <c:v>134</c:v>
                </c:pt>
                <c:pt idx="19">
                  <c:v>138</c:v>
                </c:pt>
                <c:pt idx="20">
                  <c:v>167</c:v>
                </c:pt>
                <c:pt idx="21">
                  <c:v>170</c:v>
                </c:pt>
                <c:pt idx="22">
                  <c:v>175</c:v>
                </c:pt>
                <c:pt idx="23">
                  <c:v>175</c:v>
                </c:pt>
                <c:pt idx="24">
                  <c:v>195</c:v>
                </c:pt>
                <c:pt idx="25">
                  <c:v>196</c:v>
                </c:pt>
                <c:pt idx="26">
                  <c:v>197</c:v>
                </c:pt>
                <c:pt idx="27">
                  <c:v>198</c:v>
                </c:pt>
                <c:pt idx="28">
                  <c:v>212</c:v>
                </c:pt>
                <c:pt idx="29">
                  <c:v>215</c:v>
                </c:pt>
                <c:pt idx="30">
                  <c:v>229</c:v>
                </c:pt>
                <c:pt idx="31">
                  <c:v>231</c:v>
                </c:pt>
                <c:pt idx="32">
                  <c:v>249</c:v>
                </c:pt>
                <c:pt idx="33">
                  <c:v>278</c:v>
                </c:pt>
                <c:pt idx="34">
                  <c:v>278</c:v>
                </c:pt>
                <c:pt idx="35">
                  <c:v>284</c:v>
                </c:pt>
                <c:pt idx="36">
                  <c:v>487</c:v>
                </c:pt>
                <c:pt idx="37">
                  <c:v>502</c:v>
                </c:pt>
              </c:numCache>
            </c:numRef>
          </c:val>
          <c:extLst>
            <c:ext xmlns:c16="http://schemas.microsoft.com/office/drawing/2014/chart" uri="{C3380CC4-5D6E-409C-BE32-E72D297353CC}">
              <c16:uniqueId val="{00000000-7CAD-4798-B9E0-62FA1FCF730C}"/>
            </c:ext>
          </c:extLst>
        </c:ser>
        <c:dLbls>
          <c:showLegendKey val="0"/>
          <c:showVal val="0"/>
          <c:showCatName val="0"/>
          <c:showSerName val="0"/>
          <c:showPercent val="0"/>
          <c:showBubbleSize val="0"/>
        </c:dLbls>
        <c:gapWidth val="30"/>
        <c:axId val="976083535"/>
        <c:axId val="2146626079"/>
      </c:barChart>
      <c:catAx>
        <c:axId val="976083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146626079"/>
        <c:crosses val="autoZero"/>
        <c:auto val="1"/>
        <c:lblAlgn val="ctr"/>
        <c:lblOffset val="100"/>
        <c:noMultiLvlLbl val="0"/>
      </c:catAx>
      <c:valAx>
        <c:axId val="2146626079"/>
        <c:scaling>
          <c:orientation val="minMax"/>
        </c:scaling>
        <c:delete val="1"/>
        <c:axPos val="b"/>
        <c:numFmt formatCode="#,##0" sourceLinked="1"/>
        <c:majorTickMark val="none"/>
        <c:minorTickMark val="none"/>
        <c:tickLblPos val="nextTo"/>
        <c:crossAx val="9760835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[Sysselsetting_landbruk_andre_næringer_2008_2021.xlsx]P_fylke!Pivottabell8</c:name>
    <c:fmtId val="7"/>
  </c:pivotSource>
  <c:chart>
    <c:title>
      <c:tx>
        <c:strRef>
          <c:f>P_fylke!$K$2</c:f>
          <c:strCache>
            <c:ptCount val="1"/>
            <c:pt idx="0">
              <c:v>Antall sysselsatte i skogbruket i Trøndelag i 2021</c:v>
            </c:pt>
          </c:strCache>
        </c:strRef>
      </c:tx>
      <c:layout>
        <c:manualLayout>
          <c:xMode val="edge"/>
          <c:yMode val="edge"/>
          <c:x val="0.15447212336892055"/>
          <c:y val="1.088420937325034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75000"/>
                    </a:schemeClr>
                  </a:solidFill>
                  <a:latin typeface="+mn-lt"/>
                  <a:ea typeface="+mn-ea"/>
                  <a:cs typeface="+mn-cs"/>
                </a:defRPr>
              </a:pPr>
              <a:endParaRPr lang="nb-N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P_fylke!$K$2</c:f>
              <c:strCache>
                <c:ptCount val="1"/>
                <c:pt idx="0">
                  <c:v>Skogbruk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7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P_fylke!$K$2</c:f>
              <c:strCache>
                <c:ptCount val="38"/>
                <c:pt idx="0">
                  <c:v>Flatanger</c:v>
                </c:pt>
                <c:pt idx="1">
                  <c:v>Frøya</c:v>
                </c:pt>
                <c:pt idx="2">
                  <c:v>Hitra</c:v>
                </c:pt>
                <c:pt idx="3">
                  <c:v>Røros</c:v>
                </c:pt>
                <c:pt idx="4">
                  <c:v>Leka</c:v>
                </c:pt>
                <c:pt idx="5">
                  <c:v>Frosta</c:v>
                </c:pt>
                <c:pt idx="6">
                  <c:v>Osen</c:v>
                </c:pt>
                <c:pt idx="7">
                  <c:v>Malvik</c:v>
                </c:pt>
                <c:pt idx="8">
                  <c:v>Nærøysund</c:v>
                </c:pt>
                <c:pt idx="9">
                  <c:v>Tydal</c:v>
                </c:pt>
                <c:pt idx="10">
                  <c:v>Holtålen</c:v>
                </c:pt>
                <c:pt idx="11">
                  <c:v>Oppdal</c:v>
                </c:pt>
                <c:pt idx="12">
                  <c:v>Røyrvik</c:v>
                </c:pt>
                <c:pt idx="13">
                  <c:v>Rindal</c:v>
                </c:pt>
                <c:pt idx="14">
                  <c:v>Ørland</c:v>
                </c:pt>
                <c:pt idx="15">
                  <c:v>Åfjord</c:v>
                </c:pt>
                <c:pt idx="16">
                  <c:v>Høylandet</c:v>
                </c:pt>
                <c:pt idx="17">
                  <c:v>Namsskogan</c:v>
                </c:pt>
                <c:pt idx="18">
                  <c:v>Heim</c:v>
                </c:pt>
                <c:pt idx="19">
                  <c:v>Indre Fosen</c:v>
                </c:pt>
                <c:pt idx="20">
                  <c:v>Snåsa</c:v>
                </c:pt>
                <c:pt idx="21">
                  <c:v>Verdal</c:v>
                </c:pt>
                <c:pt idx="22">
                  <c:v>Grong</c:v>
                </c:pt>
                <c:pt idx="23">
                  <c:v>Rennebu</c:v>
                </c:pt>
                <c:pt idx="24">
                  <c:v>Inderøy</c:v>
                </c:pt>
                <c:pt idx="25">
                  <c:v>Skaun</c:v>
                </c:pt>
                <c:pt idx="26">
                  <c:v>Meråker</c:v>
                </c:pt>
                <c:pt idx="27">
                  <c:v>Midtre Gauldal</c:v>
                </c:pt>
                <c:pt idx="28">
                  <c:v>Levanger</c:v>
                </c:pt>
                <c:pt idx="29">
                  <c:v>Selbu</c:v>
                </c:pt>
                <c:pt idx="30">
                  <c:v>Orkland</c:v>
                </c:pt>
                <c:pt idx="31">
                  <c:v>Overhalla</c:v>
                </c:pt>
                <c:pt idx="32">
                  <c:v>Melhus</c:v>
                </c:pt>
                <c:pt idx="33">
                  <c:v>Trondheim</c:v>
                </c:pt>
                <c:pt idx="34">
                  <c:v>Lierne</c:v>
                </c:pt>
                <c:pt idx="35">
                  <c:v>Namsos</c:v>
                </c:pt>
                <c:pt idx="36">
                  <c:v>Stjørdal</c:v>
                </c:pt>
                <c:pt idx="37">
                  <c:v>Steinkjer</c:v>
                </c:pt>
              </c:strCache>
            </c:strRef>
          </c:cat>
          <c:val>
            <c:numRef>
              <c:f>P_fylke!$K$2</c:f>
              <c:numCache>
                <c:formatCode>#,##0</c:formatCode>
                <c:ptCount val="38"/>
                <c:pt idx="0">
                  <c:v>0</c:v>
                </c:pt>
                <c:pt idx="1">
                  <c:v>0</c:v>
                </c:pt>
                <c:pt idx="2">
                  <c:v>0</c:v>
                </c:pt>
                <c:pt idx="3">
                  <c:v>0</c:v>
                </c:pt>
                <c:pt idx="4">
                  <c:v>0</c:v>
                </c:pt>
                <c:pt idx="5">
                  <c:v>3</c:v>
                </c:pt>
                <c:pt idx="6">
                  <c:v>3</c:v>
                </c:pt>
                <c:pt idx="7">
                  <c:v>3</c:v>
                </c:pt>
                <c:pt idx="8">
                  <c:v>3</c:v>
                </c:pt>
                <c:pt idx="9">
                  <c:v>3</c:v>
                </c:pt>
                <c:pt idx="10">
                  <c:v>3</c:v>
                </c:pt>
                <c:pt idx="11">
                  <c:v>3</c:v>
                </c:pt>
                <c:pt idx="12">
                  <c:v>3</c:v>
                </c:pt>
                <c:pt idx="13">
                  <c:v>4</c:v>
                </c:pt>
                <c:pt idx="14">
                  <c:v>4</c:v>
                </c:pt>
                <c:pt idx="15">
                  <c:v>5</c:v>
                </c:pt>
                <c:pt idx="16">
                  <c:v>7</c:v>
                </c:pt>
                <c:pt idx="17">
                  <c:v>8</c:v>
                </c:pt>
                <c:pt idx="18">
                  <c:v>9</c:v>
                </c:pt>
                <c:pt idx="19">
                  <c:v>10</c:v>
                </c:pt>
                <c:pt idx="20">
                  <c:v>13</c:v>
                </c:pt>
                <c:pt idx="21">
                  <c:v>17</c:v>
                </c:pt>
                <c:pt idx="22">
                  <c:v>17</c:v>
                </c:pt>
                <c:pt idx="23">
                  <c:v>18</c:v>
                </c:pt>
                <c:pt idx="24">
                  <c:v>21</c:v>
                </c:pt>
                <c:pt idx="25">
                  <c:v>22</c:v>
                </c:pt>
                <c:pt idx="26">
                  <c:v>22</c:v>
                </c:pt>
                <c:pt idx="27">
                  <c:v>24</c:v>
                </c:pt>
                <c:pt idx="28">
                  <c:v>24</c:v>
                </c:pt>
                <c:pt idx="29">
                  <c:v>25</c:v>
                </c:pt>
                <c:pt idx="30">
                  <c:v>25</c:v>
                </c:pt>
                <c:pt idx="31">
                  <c:v>31</c:v>
                </c:pt>
                <c:pt idx="32">
                  <c:v>34</c:v>
                </c:pt>
                <c:pt idx="33">
                  <c:v>45</c:v>
                </c:pt>
                <c:pt idx="34">
                  <c:v>46</c:v>
                </c:pt>
                <c:pt idx="35">
                  <c:v>50</c:v>
                </c:pt>
                <c:pt idx="36">
                  <c:v>61</c:v>
                </c:pt>
                <c:pt idx="37">
                  <c:v>70</c:v>
                </c:pt>
              </c:numCache>
            </c:numRef>
          </c:val>
          <c:extLst>
            <c:ext xmlns:c16="http://schemas.microsoft.com/office/drawing/2014/chart" uri="{C3380CC4-5D6E-409C-BE32-E72D297353CC}">
              <c16:uniqueId val="{00000000-6373-44D5-A27F-7F38E881AF77}"/>
            </c:ext>
          </c:extLst>
        </c:ser>
        <c:dLbls>
          <c:showLegendKey val="0"/>
          <c:showVal val="0"/>
          <c:showCatName val="0"/>
          <c:showSerName val="0"/>
          <c:showPercent val="0"/>
          <c:showBubbleSize val="0"/>
        </c:dLbls>
        <c:gapWidth val="30"/>
        <c:axId val="2139585967"/>
        <c:axId val="2139583887"/>
      </c:barChart>
      <c:catAx>
        <c:axId val="21395859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139583887"/>
        <c:crosses val="autoZero"/>
        <c:auto val="1"/>
        <c:lblAlgn val="ctr"/>
        <c:lblOffset val="100"/>
        <c:noMultiLvlLbl val="0"/>
      </c:catAx>
      <c:valAx>
        <c:axId val="2139583887"/>
        <c:scaling>
          <c:orientation val="minMax"/>
        </c:scaling>
        <c:delete val="1"/>
        <c:axPos val="b"/>
        <c:numFmt formatCode="#,##0" sourceLinked="1"/>
        <c:majorTickMark val="none"/>
        <c:minorTickMark val="none"/>
        <c:tickLblPos val="nextTo"/>
        <c:crossAx val="21395859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[Sysselsetting_landbruk_andre_næringer_2008_2021.xlsx]P_fylke!Pivottabell32</c:name>
    <c:fmtId val="6"/>
  </c:pivotSource>
  <c:chart>
    <c:title>
      <c:tx>
        <c:strRef>
          <c:f>P_fylke!$K$3</c:f>
          <c:strCache>
            <c:ptCount val="1"/>
            <c:pt idx="0">
              <c:v>Antall sysselsatte i landbruket i Trøndelag i 2021</c:v>
            </c:pt>
          </c:strCache>
        </c:strRef>
      </c:tx>
      <c:layout>
        <c:manualLayout>
          <c:xMode val="edge"/>
          <c:yMode val="edge"/>
          <c:x val="0.15519107142857144"/>
          <c:y val="1.380434782608695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1">
                      <a:lumMod val="75000"/>
                    </a:schemeClr>
                  </a:solidFill>
                  <a:latin typeface="+mn-lt"/>
                  <a:ea typeface="+mn-ea"/>
                  <a:cs typeface="+mn-cs"/>
                </a:defRPr>
              </a:pPr>
              <a:endParaRPr lang="nb-N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0385357142857144"/>
          <c:y val="8.8182850241545901E-2"/>
          <c:w val="0.79614642857142859"/>
          <c:h val="0.89279408212560374"/>
        </c:manualLayout>
      </c:layout>
      <c:barChart>
        <c:barDir val="bar"/>
        <c:grouping val="clustered"/>
        <c:varyColors val="0"/>
        <c:ser>
          <c:idx val="0"/>
          <c:order val="0"/>
          <c:tx>
            <c:strRef>
              <c:f>P_fylke!$K$3</c:f>
              <c:strCache>
                <c:ptCount val="1"/>
                <c:pt idx="0">
                  <c:v>Landbruk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1">
                        <a:lumMod val="75000"/>
                      </a:schemeClr>
                    </a:solidFill>
                    <a:latin typeface="+mn-lt"/>
                    <a:ea typeface="+mn-ea"/>
                    <a:cs typeface="+mn-cs"/>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P_fylke!$K$3</c:f>
              <c:strCache>
                <c:ptCount val="38"/>
                <c:pt idx="0">
                  <c:v>Frøya</c:v>
                </c:pt>
                <c:pt idx="1">
                  <c:v>Røyrvik</c:v>
                </c:pt>
                <c:pt idx="2">
                  <c:v>Osen</c:v>
                </c:pt>
                <c:pt idx="3">
                  <c:v>Flatanger</c:v>
                </c:pt>
                <c:pt idx="4">
                  <c:v>Namsskogan</c:v>
                </c:pt>
                <c:pt idx="5">
                  <c:v>Tydal</c:v>
                </c:pt>
                <c:pt idx="6">
                  <c:v>Hitra</c:v>
                </c:pt>
                <c:pt idx="7">
                  <c:v>Malvik</c:v>
                </c:pt>
                <c:pt idx="8">
                  <c:v>Leka</c:v>
                </c:pt>
                <c:pt idx="9">
                  <c:v>Meråker</c:v>
                </c:pt>
                <c:pt idx="10">
                  <c:v>Holtålen</c:v>
                </c:pt>
                <c:pt idx="11">
                  <c:v>Høylandet</c:v>
                </c:pt>
                <c:pt idx="12">
                  <c:v>Rindal</c:v>
                </c:pt>
                <c:pt idx="13">
                  <c:v>Skaun</c:v>
                </c:pt>
                <c:pt idx="14">
                  <c:v>Lierne</c:v>
                </c:pt>
                <c:pt idx="15">
                  <c:v>Snåsa</c:v>
                </c:pt>
                <c:pt idx="16">
                  <c:v>Røros</c:v>
                </c:pt>
                <c:pt idx="17">
                  <c:v>Grong</c:v>
                </c:pt>
                <c:pt idx="18">
                  <c:v>Selbu</c:v>
                </c:pt>
                <c:pt idx="19">
                  <c:v>Overhalla</c:v>
                </c:pt>
                <c:pt idx="20">
                  <c:v>Nærøysund</c:v>
                </c:pt>
                <c:pt idx="21">
                  <c:v>Åfjord</c:v>
                </c:pt>
                <c:pt idx="22">
                  <c:v>Frosta</c:v>
                </c:pt>
                <c:pt idx="23">
                  <c:v>Rennebu</c:v>
                </c:pt>
                <c:pt idx="24">
                  <c:v>Ørland</c:v>
                </c:pt>
                <c:pt idx="25">
                  <c:v>Inderøy</c:v>
                </c:pt>
                <c:pt idx="26">
                  <c:v>Melhus</c:v>
                </c:pt>
                <c:pt idx="27">
                  <c:v>Oppdal</c:v>
                </c:pt>
                <c:pt idx="28">
                  <c:v>Midtre Gauldal</c:v>
                </c:pt>
                <c:pt idx="29">
                  <c:v>Namsos</c:v>
                </c:pt>
                <c:pt idx="30">
                  <c:v>Indre Fosen</c:v>
                </c:pt>
                <c:pt idx="31">
                  <c:v>Stjørdal</c:v>
                </c:pt>
                <c:pt idx="32">
                  <c:v>Trondheim</c:v>
                </c:pt>
                <c:pt idx="33">
                  <c:v>Heim</c:v>
                </c:pt>
                <c:pt idx="34">
                  <c:v>Verdal</c:v>
                </c:pt>
                <c:pt idx="35">
                  <c:v>Orkland</c:v>
                </c:pt>
                <c:pt idx="36">
                  <c:v>Levanger</c:v>
                </c:pt>
                <c:pt idx="37">
                  <c:v>Steinkjer</c:v>
                </c:pt>
              </c:strCache>
            </c:strRef>
          </c:cat>
          <c:val>
            <c:numRef>
              <c:f>P_fylke!$K$3</c:f>
              <c:numCache>
                <c:formatCode>#,##0</c:formatCode>
                <c:ptCount val="38"/>
                <c:pt idx="0">
                  <c:v>20</c:v>
                </c:pt>
                <c:pt idx="1">
                  <c:v>25</c:v>
                </c:pt>
                <c:pt idx="2">
                  <c:v>29</c:v>
                </c:pt>
                <c:pt idx="3">
                  <c:v>31</c:v>
                </c:pt>
                <c:pt idx="4">
                  <c:v>32</c:v>
                </c:pt>
                <c:pt idx="5">
                  <c:v>37</c:v>
                </c:pt>
                <c:pt idx="6">
                  <c:v>43</c:v>
                </c:pt>
                <c:pt idx="7">
                  <c:v>50</c:v>
                </c:pt>
                <c:pt idx="8">
                  <c:v>51</c:v>
                </c:pt>
                <c:pt idx="9">
                  <c:v>56</c:v>
                </c:pt>
                <c:pt idx="10">
                  <c:v>56</c:v>
                </c:pt>
                <c:pt idx="11">
                  <c:v>61</c:v>
                </c:pt>
                <c:pt idx="12">
                  <c:v>61</c:v>
                </c:pt>
                <c:pt idx="13">
                  <c:v>78</c:v>
                </c:pt>
                <c:pt idx="14">
                  <c:v>88</c:v>
                </c:pt>
                <c:pt idx="15">
                  <c:v>109</c:v>
                </c:pt>
                <c:pt idx="16">
                  <c:v>129</c:v>
                </c:pt>
                <c:pt idx="17">
                  <c:v>151</c:v>
                </c:pt>
                <c:pt idx="18">
                  <c:v>154</c:v>
                </c:pt>
                <c:pt idx="19">
                  <c:v>169</c:v>
                </c:pt>
                <c:pt idx="20">
                  <c:v>170</c:v>
                </c:pt>
                <c:pt idx="21">
                  <c:v>175</c:v>
                </c:pt>
                <c:pt idx="22">
                  <c:v>178</c:v>
                </c:pt>
                <c:pt idx="23">
                  <c:v>193</c:v>
                </c:pt>
                <c:pt idx="24">
                  <c:v>201</c:v>
                </c:pt>
                <c:pt idx="25">
                  <c:v>219</c:v>
                </c:pt>
                <c:pt idx="26">
                  <c:v>229</c:v>
                </c:pt>
                <c:pt idx="27">
                  <c:v>234</c:v>
                </c:pt>
                <c:pt idx="28">
                  <c:v>239</c:v>
                </c:pt>
                <c:pt idx="29">
                  <c:v>246</c:v>
                </c:pt>
                <c:pt idx="30">
                  <c:v>259</c:v>
                </c:pt>
                <c:pt idx="31">
                  <c:v>273</c:v>
                </c:pt>
                <c:pt idx="32">
                  <c:v>274</c:v>
                </c:pt>
                <c:pt idx="33">
                  <c:v>287</c:v>
                </c:pt>
                <c:pt idx="34">
                  <c:v>301</c:v>
                </c:pt>
                <c:pt idx="35">
                  <c:v>303</c:v>
                </c:pt>
                <c:pt idx="36">
                  <c:v>511</c:v>
                </c:pt>
                <c:pt idx="37">
                  <c:v>572</c:v>
                </c:pt>
              </c:numCache>
            </c:numRef>
          </c:val>
          <c:extLst>
            <c:ext xmlns:c16="http://schemas.microsoft.com/office/drawing/2014/chart" uri="{C3380CC4-5D6E-409C-BE32-E72D297353CC}">
              <c16:uniqueId val="{00000000-60D7-40CD-BEA1-365DD618EB6C}"/>
            </c:ext>
          </c:extLst>
        </c:ser>
        <c:dLbls>
          <c:showLegendKey val="0"/>
          <c:showVal val="0"/>
          <c:showCatName val="0"/>
          <c:showSerName val="0"/>
          <c:showPercent val="0"/>
          <c:showBubbleSize val="0"/>
        </c:dLbls>
        <c:gapWidth val="30"/>
        <c:axId val="868455487"/>
        <c:axId val="868439263"/>
      </c:barChart>
      <c:catAx>
        <c:axId val="86845548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868439263"/>
        <c:crosses val="autoZero"/>
        <c:auto val="1"/>
        <c:lblAlgn val="ctr"/>
        <c:lblOffset val="100"/>
        <c:noMultiLvlLbl val="0"/>
      </c:catAx>
      <c:valAx>
        <c:axId val="868439263"/>
        <c:scaling>
          <c:orientation val="minMax"/>
        </c:scaling>
        <c:delete val="1"/>
        <c:axPos val="b"/>
        <c:numFmt formatCode="#,##0" sourceLinked="1"/>
        <c:majorTickMark val="none"/>
        <c:minorTickMark val="none"/>
        <c:tickLblPos val="nextTo"/>
        <c:crossAx val="86845548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[Sysselsetting_landbruk_andre_næringer_2008_2021.xlsx]P_fylke!Pivottabell10</c:name>
    <c:fmtId val="10"/>
  </c:pivotSource>
  <c:chart>
    <c:title>
      <c:tx>
        <c:strRef>
          <c:f>P_fylke!$K$5</c:f>
          <c:strCache>
            <c:ptCount val="1"/>
            <c:pt idx="0">
              <c:v>Antall sysselsatte innen fiske, fangst og akvakultur i Trøndelag i 2021</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1"/>
          <c:showVal val="1"/>
          <c:showCatName val="1"/>
          <c:showSerName val="1"/>
          <c:showPercent val="1"/>
          <c:showBubbleSize val="1"/>
          <c:extLst>
            <c:ext xmlns:c15="http://schemas.microsoft.com/office/drawing/2012/chart" uri="{CE6537A1-D6FC-4f65-9D91-7224C49458BB}"/>
          </c:extLst>
        </c:dLbl>
      </c:pivotFmt>
      <c:pivotFmt>
        <c:idx val="1"/>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50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0208166666666666"/>
          <c:y val="8.3034482758620687E-2"/>
          <c:w val="0.77291833333333315"/>
          <c:h val="0.90010727969348658"/>
        </c:manualLayout>
      </c:layout>
      <c:barChart>
        <c:barDir val="bar"/>
        <c:grouping val="clustered"/>
        <c:varyColors val="0"/>
        <c:ser>
          <c:idx val="0"/>
          <c:order val="0"/>
          <c:tx>
            <c:strRef>
              <c:f>P_fylke!$K$5</c:f>
              <c:strCache>
                <c:ptCount val="1"/>
                <c:pt idx="0">
                  <c:v>Fiske akvakultur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50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P_fylke!$K$5</c:f>
              <c:strCache>
                <c:ptCount val="38"/>
                <c:pt idx="0">
                  <c:v>Namsskogan</c:v>
                </c:pt>
                <c:pt idx="1">
                  <c:v>Frosta</c:v>
                </c:pt>
                <c:pt idx="2">
                  <c:v>Overhalla</c:v>
                </c:pt>
                <c:pt idx="3">
                  <c:v>Rennebu</c:v>
                </c:pt>
                <c:pt idx="4">
                  <c:v>Holtålen</c:v>
                </c:pt>
                <c:pt idx="5">
                  <c:v>Rindal</c:v>
                </c:pt>
                <c:pt idx="6">
                  <c:v>Malvik</c:v>
                </c:pt>
                <c:pt idx="7">
                  <c:v>Tydal</c:v>
                </c:pt>
                <c:pt idx="8">
                  <c:v>Snåsa</c:v>
                </c:pt>
                <c:pt idx="9">
                  <c:v>Midtre Gauldal</c:v>
                </c:pt>
                <c:pt idx="10">
                  <c:v>Inderøy</c:v>
                </c:pt>
                <c:pt idx="11">
                  <c:v>Røyrvik</c:v>
                </c:pt>
                <c:pt idx="12">
                  <c:v>Grong</c:v>
                </c:pt>
                <c:pt idx="13">
                  <c:v>Selbu</c:v>
                </c:pt>
                <c:pt idx="14">
                  <c:v>Meråker</c:v>
                </c:pt>
                <c:pt idx="15">
                  <c:v>Skaun</c:v>
                </c:pt>
                <c:pt idx="16">
                  <c:v>Verdal</c:v>
                </c:pt>
                <c:pt idx="17">
                  <c:v>Røros</c:v>
                </c:pt>
                <c:pt idx="18">
                  <c:v>Oppdal</c:v>
                </c:pt>
                <c:pt idx="19">
                  <c:v>Melhus</c:v>
                </c:pt>
                <c:pt idx="20">
                  <c:v>Høylandet</c:v>
                </c:pt>
                <c:pt idx="21">
                  <c:v>Stjørdal</c:v>
                </c:pt>
                <c:pt idx="22">
                  <c:v>Levanger</c:v>
                </c:pt>
                <c:pt idx="23">
                  <c:v>Lierne</c:v>
                </c:pt>
                <c:pt idx="24">
                  <c:v>Leka</c:v>
                </c:pt>
                <c:pt idx="25">
                  <c:v>Steinkjer</c:v>
                </c:pt>
                <c:pt idx="26">
                  <c:v>Indre Fosen</c:v>
                </c:pt>
                <c:pt idx="27">
                  <c:v>Osen</c:v>
                </c:pt>
                <c:pt idx="28">
                  <c:v>Namsos</c:v>
                </c:pt>
                <c:pt idx="29">
                  <c:v>Orkland</c:v>
                </c:pt>
                <c:pt idx="30">
                  <c:v>Ørland</c:v>
                </c:pt>
                <c:pt idx="31">
                  <c:v>Hitra</c:v>
                </c:pt>
                <c:pt idx="32">
                  <c:v>Trondheim</c:v>
                </c:pt>
                <c:pt idx="33">
                  <c:v>Åfjord</c:v>
                </c:pt>
                <c:pt idx="34">
                  <c:v>Heim</c:v>
                </c:pt>
                <c:pt idx="35">
                  <c:v>Flatanger</c:v>
                </c:pt>
                <c:pt idx="36">
                  <c:v>Nærøysund</c:v>
                </c:pt>
                <c:pt idx="37">
                  <c:v>Frøya</c:v>
                </c:pt>
              </c:strCache>
            </c:strRef>
          </c:cat>
          <c:val>
            <c:numRef>
              <c:f>P_fylke!$K$5</c:f>
              <c:numCache>
                <c:formatCode>#,##0</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c:v>
                </c:pt>
                <c:pt idx="15">
                  <c:v>3</c:v>
                </c:pt>
                <c:pt idx="16">
                  <c:v>3</c:v>
                </c:pt>
                <c:pt idx="17">
                  <c:v>4</c:v>
                </c:pt>
                <c:pt idx="18">
                  <c:v>6</c:v>
                </c:pt>
                <c:pt idx="19">
                  <c:v>8</c:v>
                </c:pt>
                <c:pt idx="20">
                  <c:v>10</c:v>
                </c:pt>
                <c:pt idx="21">
                  <c:v>13</c:v>
                </c:pt>
                <c:pt idx="22">
                  <c:v>14</c:v>
                </c:pt>
                <c:pt idx="23">
                  <c:v>19</c:v>
                </c:pt>
                <c:pt idx="24">
                  <c:v>29</c:v>
                </c:pt>
                <c:pt idx="25">
                  <c:v>44</c:v>
                </c:pt>
                <c:pt idx="26">
                  <c:v>46</c:v>
                </c:pt>
                <c:pt idx="27">
                  <c:v>46</c:v>
                </c:pt>
                <c:pt idx="28">
                  <c:v>87</c:v>
                </c:pt>
                <c:pt idx="29">
                  <c:v>115</c:v>
                </c:pt>
                <c:pt idx="30">
                  <c:v>129</c:v>
                </c:pt>
                <c:pt idx="31">
                  <c:v>158</c:v>
                </c:pt>
                <c:pt idx="32">
                  <c:v>159</c:v>
                </c:pt>
                <c:pt idx="33">
                  <c:v>177</c:v>
                </c:pt>
                <c:pt idx="34">
                  <c:v>192</c:v>
                </c:pt>
                <c:pt idx="35">
                  <c:v>214</c:v>
                </c:pt>
                <c:pt idx="36">
                  <c:v>524</c:v>
                </c:pt>
                <c:pt idx="37">
                  <c:v>676</c:v>
                </c:pt>
              </c:numCache>
            </c:numRef>
          </c:val>
          <c:extLst>
            <c:ext xmlns:c16="http://schemas.microsoft.com/office/drawing/2014/chart" uri="{C3380CC4-5D6E-409C-BE32-E72D297353CC}">
              <c16:uniqueId val="{00000000-2EF4-4C59-BAC3-D91C2B03B27D}"/>
            </c:ext>
          </c:extLst>
        </c:ser>
        <c:dLbls>
          <c:showLegendKey val="0"/>
          <c:showVal val="0"/>
          <c:showCatName val="0"/>
          <c:showSerName val="0"/>
          <c:showPercent val="0"/>
          <c:showBubbleSize val="0"/>
        </c:dLbls>
        <c:gapWidth val="30"/>
        <c:axId val="1645343343"/>
        <c:axId val="1645344175"/>
      </c:barChart>
      <c:catAx>
        <c:axId val="164534334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645344175"/>
        <c:crosses val="autoZero"/>
        <c:auto val="1"/>
        <c:lblAlgn val="ctr"/>
        <c:lblOffset val="100"/>
        <c:noMultiLvlLbl val="0"/>
      </c:catAx>
      <c:valAx>
        <c:axId val="1645344175"/>
        <c:scaling>
          <c:orientation val="minMax"/>
        </c:scaling>
        <c:delete val="1"/>
        <c:axPos val="b"/>
        <c:numFmt formatCode="#,##0" sourceLinked="1"/>
        <c:majorTickMark val="none"/>
        <c:minorTickMark val="none"/>
        <c:tickLblPos val="nextTo"/>
        <c:crossAx val="16453433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barChart>
        <c:barDir val="bar"/>
        <c:grouping val="clustered"/>
        <c:varyColors val="0"/>
        <c:ser>
          <c:idx val="0"/>
          <c:order val="0"/>
          <c:spPr>
            <a:solidFill>
              <a:schemeClr val="accent1"/>
            </a:solidFill>
            <a:ln>
              <a:noFill/>
            </a:ln>
            <a:effectLst/>
          </c:spPr>
          <c:invertIfNegative val="0"/>
          <c:val>
            <c:numRef>
              <c:f>P_fylke!#REF!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P_fylke!#REF!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P_fylke!#REF!</c15:sqref>
                        </c15:formulaRef>
                      </c:ext>
                    </c:extLst>
                  </c:multiLvlStrRef>
                </c15:cat>
              </c15:filteredCategoryTitle>
            </c:ext>
            <c:ext xmlns:c16="http://schemas.microsoft.com/office/drawing/2014/chart" uri="{C3380CC4-5D6E-409C-BE32-E72D297353CC}">
              <c16:uniqueId val="{00000000-DADA-47C0-B952-7291DDD3A343}"/>
            </c:ext>
          </c:extLst>
        </c:ser>
        <c:ser>
          <c:idx val="1"/>
          <c:order val="1"/>
          <c:spPr>
            <a:solidFill>
              <a:schemeClr val="accent2"/>
            </a:solidFill>
            <a:ln>
              <a:noFill/>
            </a:ln>
            <a:effectLst/>
          </c:spPr>
          <c:invertIfNegative val="0"/>
          <c:val>
            <c:numRef>
              <c:f>P_fylke!#REF!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P_fylke!#REF!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P_fylke!#REF!</c15:sqref>
                        </c15:formulaRef>
                      </c:ext>
                    </c:extLst>
                  </c:multiLvlStrRef>
                </c15:cat>
              </c15:filteredCategoryTitle>
            </c:ext>
            <c:ext xmlns:c16="http://schemas.microsoft.com/office/drawing/2014/chart" uri="{C3380CC4-5D6E-409C-BE32-E72D297353CC}">
              <c16:uniqueId val="{00000001-DADA-47C0-B952-7291DDD3A343}"/>
            </c:ext>
          </c:extLst>
        </c:ser>
        <c:ser>
          <c:idx val="2"/>
          <c:order val="2"/>
          <c:spPr>
            <a:solidFill>
              <a:schemeClr val="accent3"/>
            </a:solidFill>
            <a:ln>
              <a:noFill/>
            </a:ln>
            <a:effectLst/>
          </c:spPr>
          <c:invertIfNegative val="0"/>
          <c:val>
            <c:numRef>
              <c:f>P_fylke!#REF!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P_fylke!#REF!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P_fylke!#REF!</c15:sqref>
                        </c15:formulaRef>
                      </c:ext>
                    </c:extLst>
                  </c:multiLvlStrRef>
                </c15:cat>
              </c15:filteredCategoryTitle>
            </c:ext>
            <c:ext xmlns:c16="http://schemas.microsoft.com/office/drawing/2014/chart" uri="{C3380CC4-5D6E-409C-BE32-E72D297353CC}">
              <c16:uniqueId val="{00000002-DADA-47C0-B952-7291DDD3A343}"/>
            </c:ext>
          </c:extLst>
        </c:ser>
        <c:dLbls>
          <c:showLegendKey val="0"/>
          <c:showVal val="0"/>
          <c:showCatName val="0"/>
          <c:showSerName val="0"/>
          <c:showPercent val="0"/>
          <c:showBubbleSize val="0"/>
        </c:dLbls>
        <c:gapWidth val="150"/>
        <c:axId val="1031394927"/>
        <c:axId val="1031407407"/>
      </c:barChart>
      <c:catAx>
        <c:axId val="10313949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031407407"/>
        <c:crosses val="autoZero"/>
        <c:auto val="1"/>
        <c:lblAlgn val="ctr"/>
        <c:lblOffset val="100"/>
        <c:noMultiLvlLbl val="0"/>
      </c:catAx>
      <c:valAx>
        <c:axId val="103140740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0313949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15</xdr:col>
      <xdr:colOff>295274</xdr:colOff>
      <xdr:row>3</xdr:row>
      <xdr:rowOff>19050</xdr:rowOff>
    </xdr:from>
    <xdr:to>
      <xdr:col>24</xdr:col>
      <xdr:colOff>685800</xdr:colOff>
      <xdr:row>19</xdr:row>
      <xdr:rowOff>63300</xdr:rowOff>
    </xdr:to>
    <xdr:graphicFrame macro="">
      <xdr:nvGraphicFramePr>
        <xdr:cNvPr id="2" name="Diagram 1">
          <a:extLst>
            <a:ext uri="{FF2B5EF4-FFF2-40B4-BE49-F238E27FC236}">
              <a16:creationId xmlns:a16="http://schemas.microsoft.com/office/drawing/2014/main" id="{AC9BF699-7FB8-4021-BB18-158A73AE8E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266698</xdr:colOff>
      <xdr:row>20</xdr:row>
      <xdr:rowOff>19050</xdr:rowOff>
    </xdr:from>
    <xdr:to>
      <xdr:col>25</xdr:col>
      <xdr:colOff>38099</xdr:colOff>
      <xdr:row>36</xdr:row>
      <xdr:rowOff>0</xdr:rowOff>
    </xdr:to>
    <xdr:graphicFrame macro="">
      <xdr:nvGraphicFramePr>
        <xdr:cNvPr id="3" name="Diagram 2">
          <a:extLst>
            <a:ext uri="{FF2B5EF4-FFF2-40B4-BE49-F238E27FC236}">
              <a16:creationId xmlns:a16="http://schemas.microsoft.com/office/drawing/2014/main" id="{57004902-9AEA-4A66-A866-0584139FCD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76200</xdr:colOff>
      <xdr:row>8</xdr:row>
      <xdr:rowOff>152400</xdr:rowOff>
    </xdr:from>
    <xdr:to>
      <xdr:col>1</xdr:col>
      <xdr:colOff>3038476</xdr:colOff>
      <xdr:row>55</xdr:row>
      <xdr:rowOff>95249</xdr:rowOff>
    </xdr:to>
    <mc:AlternateContent xmlns:mc="http://schemas.openxmlformats.org/markup-compatibility/2006" xmlns:a14="http://schemas.microsoft.com/office/drawing/2010/main">
      <mc:Choice Requires="a14">
        <xdr:graphicFrame macro="">
          <xdr:nvGraphicFramePr>
            <xdr:cNvPr id="4" name="kommune 2">
              <a:extLst>
                <a:ext uri="{FF2B5EF4-FFF2-40B4-BE49-F238E27FC236}">
                  <a16:creationId xmlns:a16="http://schemas.microsoft.com/office/drawing/2014/main" id="{AAD5C553-6A78-47F0-8EEA-C752A18EDC0D}"/>
                </a:ext>
              </a:extLst>
            </xdr:cNvPr>
            <xdr:cNvGraphicFramePr/>
          </xdr:nvGraphicFramePr>
          <xdr:xfrm>
            <a:off x="0" y="0"/>
            <a:ext cx="0" cy="0"/>
          </xdr:xfrm>
          <a:graphic>
            <a:graphicData uri="http://schemas.microsoft.com/office/drawing/2010/slicer">
              <sle:slicer xmlns:sle="http://schemas.microsoft.com/office/drawing/2010/slicer" name="kommune 2"/>
            </a:graphicData>
          </a:graphic>
        </xdr:graphicFrame>
      </mc:Choice>
      <mc:Fallback xmlns="">
        <xdr:sp macro="" textlink="">
          <xdr:nvSpPr>
            <xdr:cNvPr id="0" name=""/>
            <xdr:cNvSpPr>
              <a:spLocks noTextEdit="1"/>
            </xdr:cNvSpPr>
          </xdr:nvSpPr>
          <xdr:spPr>
            <a:xfrm>
              <a:off x="323850" y="2200275"/>
              <a:ext cx="2962276" cy="11068049"/>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85724</xdr:colOff>
      <xdr:row>3</xdr:row>
      <xdr:rowOff>9524</xdr:rowOff>
    </xdr:from>
    <xdr:to>
      <xdr:col>1</xdr:col>
      <xdr:colOff>3095625</xdr:colOff>
      <xdr:row>8</xdr:row>
      <xdr:rowOff>38100</xdr:rowOff>
    </xdr:to>
    <mc:AlternateContent xmlns:mc="http://schemas.openxmlformats.org/markup-compatibility/2006" xmlns:a14="http://schemas.microsoft.com/office/drawing/2010/main">
      <mc:Choice Requires="a14">
        <xdr:graphicFrame macro="">
          <xdr:nvGraphicFramePr>
            <xdr:cNvPr id="5" name="fylke 3">
              <a:extLst>
                <a:ext uri="{FF2B5EF4-FFF2-40B4-BE49-F238E27FC236}">
                  <a16:creationId xmlns:a16="http://schemas.microsoft.com/office/drawing/2014/main" id="{10EE362D-AF73-43AA-AA7F-D1B7396C5B05}"/>
                </a:ext>
              </a:extLst>
            </xdr:cNvPr>
            <xdr:cNvGraphicFramePr/>
          </xdr:nvGraphicFramePr>
          <xdr:xfrm>
            <a:off x="0" y="0"/>
            <a:ext cx="0" cy="0"/>
          </xdr:xfrm>
          <a:graphic>
            <a:graphicData uri="http://schemas.microsoft.com/office/drawing/2010/slicer">
              <sle:slicer xmlns:sle="http://schemas.microsoft.com/office/drawing/2010/slicer" name="fylke 3"/>
            </a:graphicData>
          </a:graphic>
        </xdr:graphicFrame>
      </mc:Choice>
      <mc:Fallback xmlns="">
        <xdr:sp macro="" textlink="">
          <xdr:nvSpPr>
            <xdr:cNvPr id="0" name=""/>
            <xdr:cNvSpPr>
              <a:spLocks noTextEdit="1"/>
            </xdr:cNvSpPr>
          </xdr:nvSpPr>
          <xdr:spPr>
            <a:xfrm>
              <a:off x="333374" y="190499"/>
              <a:ext cx="3009901" cy="1895476"/>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15</xdr:col>
      <xdr:colOff>285751</xdr:colOff>
      <xdr:row>37</xdr:row>
      <xdr:rowOff>19049</xdr:rowOff>
    </xdr:from>
    <xdr:to>
      <xdr:col>25</xdr:col>
      <xdr:colOff>28575</xdr:colOff>
      <xdr:row>54</xdr:row>
      <xdr:rowOff>38099</xdr:rowOff>
    </xdr:to>
    <xdr:graphicFrame macro="">
      <xdr:nvGraphicFramePr>
        <xdr:cNvPr id="6" name="Diagram 5">
          <a:extLst>
            <a:ext uri="{FF2B5EF4-FFF2-40B4-BE49-F238E27FC236}">
              <a16:creationId xmlns:a16="http://schemas.microsoft.com/office/drawing/2014/main" id="{F42BC3D4-EB3A-4982-906F-C2B29809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19050</xdr:colOff>
      <xdr:row>1</xdr:row>
      <xdr:rowOff>390525</xdr:rowOff>
    </xdr:from>
    <xdr:to>
      <xdr:col>24</xdr:col>
      <xdr:colOff>488035</xdr:colOff>
      <xdr:row>1</xdr:row>
      <xdr:rowOff>491831</xdr:rowOff>
    </xdr:to>
    <xdr:sp macro="" textlink="">
      <xdr:nvSpPr>
        <xdr:cNvPr id="7" name="TekstSylinder 1">
          <a:extLst>
            <a:ext uri="{FF2B5EF4-FFF2-40B4-BE49-F238E27FC236}">
              <a16:creationId xmlns:a16="http://schemas.microsoft.com/office/drawing/2014/main" id="{23CDE3AA-A85A-4A4D-BA9E-EB5EE3572211}"/>
            </a:ext>
          </a:extLst>
        </xdr:cNvPr>
        <xdr:cNvSpPr txBox="1"/>
      </xdr:nvSpPr>
      <xdr:spPr>
        <a:xfrm rot="10800000" flipH="1" flipV="1">
          <a:off x="18726150" y="581025"/>
          <a:ext cx="468985" cy="101306"/>
        </a:xfrm>
        <a:prstGeom prst="rect">
          <a:avLst/>
        </a:prstGeom>
      </xdr:spPr>
      <xdr:txBody>
        <a:bodyPr wrap="square" lIns="0" tIns="0" rIns="0" bIns="0" rtlCol="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nb-NO" sz="650"/>
            <a:t>Kilde: SSB</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0.89028</cdr:x>
      <cdr:y>0.98314</cdr:y>
    </cdr:from>
    <cdr:to>
      <cdr:x>0.96242</cdr:x>
      <cdr:y>0.99542</cdr:y>
    </cdr:to>
    <cdr:sp macro="" textlink="">
      <cdr:nvSpPr>
        <cdr:cNvPr id="2" name="TekstSylinder 1">
          <a:extLst xmlns:a="http://schemas.openxmlformats.org/drawingml/2006/main">
            <a:ext uri="{FF2B5EF4-FFF2-40B4-BE49-F238E27FC236}">
              <a16:creationId xmlns:a16="http://schemas.microsoft.com/office/drawing/2014/main" id="{0B1365B9-08F0-4C67-9129-F5BC7743A637}"/>
            </a:ext>
          </a:extLst>
        </cdr:cNvPr>
        <cdr:cNvSpPr txBox="1"/>
      </cdr:nvSpPr>
      <cdr:spPr>
        <a:xfrm xmlns:a="http://schemas.openxmlformats.org/drawingml/2006/main">
          <a:off x="4070350" y="8147050"/>
          <a:ext cx="329832"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11.xml><?xml version="1.0" encoding="utf-8"?>
<xdr:wsDr xmlns:xdr="http://schemas.openxmlformats.org/drawingml/2006/spreadsheetDrawing" xmlns:a="http://schemas.openxmlformats.org/drawingml/2006/main">
  <xdr:twoCellAnchor editAs="oneCell">
    <xdr:from>
      <xdr:col>0</xdr:col>
      <xdr:colOff>114298</xdr:colOff>
      <xdr:row>4</xdr:row>
      <xdr:rowOff>123824</xdr:rowOff>
    </xdr:from>
    <xdr:to>
      <xdr:col>1</xdr:col>
      <xdr:colOff>2543174</xdr:colOff>
      <xdr:row>6</xdr:row>
      <xdr:rowOff>171450</xdr:rowOff>
    </xdr:to>
    <mc:AlternateContent xmlns:mc="http://schemas.openxmlformats.org/markup-compatibility/2006" xmlns:a14="http://schemas.microsoft.com/office/drawing/2010/main">
      <mc:Choice Requires="a14">
        <xdr:graphicFrame macro="">
          <xdr:nvGraphicFramePr>
            <xdr:cNvPr id="2" name="aar 5">
              <a:extLst>
                <a:ext uri="{FF2B5EF4-FFF2-40B4-BE49-F238E27FC236}">
                  <a16:creationId xmlns:a16="http://schemas.microsoft.com/office/drawing/2014/main" id="{36316104-A8A8-4583-919D-B95EE5CF3A4D}"/>
                </a:ext>
              </a:extLst>
            </xdr:cNvPr>
            <xdr:cNvGraphicFramePr/>
          </xdr:nvGraphicFramePr>
          <xdr:xfrm>
            <a:off x="0" y="0"/>
            <a:ext cx="0" cy="0"/>
          </xdr:xfrm>
          <a:graphic>
            <a:graphicData uri="http://schemas.microsoft.com/office/drawing/2010/slicer">
              <sle:slicer xmlns:sle="http://schemas.microsoft.com/office/drawing/2010/slicer" name="aar 5"/>
            </a:graphicData>
          </a:graphic>
        </xdr:graphicFrame>
      </mc:Choice>
      <mc:Fallback xmlns="">
        <xdr:sp macro="" textlink="">
          <xdr:nvSpPr>
            <xdr:cNvPr id="0" name=""/>
            <xdr:cNvSpPr>
              <a:spLocks noTextEdit="1"/>
            </xdr:cNvSpPr>
          </xdr:nvSpPr>
          <xdr:spPr>
            <a:xfrm>
              <a:off x="114298" y="1181099"/>
              <a:ext cx="2628901" cy="1085851"/>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0</xdr:col>
      <xdr:colOff>142875</xdr:colOff>
      <xdr:row>6</xdr:row>
      <xdr:rowOff>400050</xdr:rowOff>
    </xdr:from>
    <xdr:to>
      <xdr:col>1</xdr:col>
      <xdr:colOff>2571750</xdr:colOff>
      <xdr:row>13</xdr:row>
      <xdr:rowOff>47625</xdr:rowOff>
    </xdr:to>
    <mc:AlternateContent xmlns:mc="http://schemas.openxmlformats.org/markup-compatibility/2006" xmlns:a14="http://schemas.microsoft.com/office/drawing/2010/main">
      <mc:Choice Requires="a14">
        <xdr:graphicFrame macro="">
          <xdr:nvGraphicFramePr>
            <xdr:cNvPr id="3" name="fylke 4">
              <a:extLst>
                <a:ext uri="{FF2B5EF4-FFF2-40B4-BE49-F238E27FC236}">
                  <a16:creationId xmlns:a16="http://schemas.microsoft.com/office/drawing/2014/main" id="{A8D458C2-2316-45BB-A1AD-7FDDC0CEB585}"/>
                </a:ext>
              </a:extLst>
            </xdr:cNvPr>
            <xdr:cNvGraphicFramePr/>
          </xdr:nvGraphicFramePr>
          <xdr:xfrm>
            <a:off x="0" y="0"/>
            <a:ext cx="0" cy="0"/>
          </xdr:xfrm>
          <a:graphic>
            <a:graphicData uri="http://schemas.microsoft.com/office/drawing/2010/slicer">
              <sle:slicer xmlns:sle="http://schemas.microsoft.com/office/drawing/2010/slicer" name="fylke 4"/>
            </a:graphicData>
          </a:graphic>
        </xdr:graphicFrame>
      </mc:Choice>
      <mc:Fallback xmlns="">
        <xdr:sp macro="" textlink="">
          <xdr:nvSpPr>
            <xdr:cNvPr id="0" name=""/>
            <xdr:cNvSpPr>
              <a:spLocks noTextEdit="1"/>
            </xdr:cNvSpPr>
          </xdr:nvSpPr>
          <xdr:spPr>
            <a:xfrm>
              <a:off x="142875" y="2495550"/>
              <a:ext cx="2628900" cy="12477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38099</xdr:colOff>
      <xdr:row>14</xdr:row>
      <xdr:rowOff>57150</xdr:rowOff>
    </xdr:from>
    <xdr:to>
      <xdr:col>1</xdr:col>
      <xdr:colOff>2581275</xdr:colOff>
      <xdr:row>63</xdr:row>
      <xdr:rowOff>123825</xdr:rowOff>
    </xdr:to>
    <mc:AlternateContent xmlns:mc="http://schemas.openxmlformats.org/markup-compatibility/2006" xmlns:a14="http://schemas.microsoft.com/office/drawing/2010/main">
      <mc:Choice Requires="a14">
        <xdr:graphicFrame macro="">
          <xdr:nvGraphicFramePr>
            <xdr:cNvPr id="4" name="kommune 3">
              <a:extLst>
                <a:ext uri="{FF2B5EF4-FFF2-40B4-BE49-F238E27FC236}">
                  <a16:creationId xmlns:a16="http://schemas.microsoft.com/office/drawing/2014/main" id="{28010AE0-FF48-4525-9587-3AA88FA2C30D}"/>
                </a:ext>
              </a:extLst>
            </xdr:cNvPr>
            <xdr:cNvGraphicFramePr/>
          </xdr:nvGraphicFramePr>
          <xdr:xfrm>
            <a:off x="0" y="0"/>
            <a:ext cx="0" cy="0"/>
          </xdr:xfrm>
          <a:graphic>
            <a:graphicData uri="http://schemas.microsoft.com/office/drawing/2010/slicer">
              <sle:slicer xmlns:sle="http://schemas.microsoft.com/office/drawing/2010/slicer" name="kommune 3"/>
            </a:graphicData>
          </a:graphic>
        </xdr:graphicFrame>
      </mc:Choice>
      <mc:Fallback xmlns="">
        <xdr:sp macro="" textlink="">
          <xdr:nvSpPr>
            <xdr:cNvPr id="0" name=""/>
            <xdr:cNvSpPr>
              <a:spLocks noTextEdit="1"/>
            </xdr:cNvSpPr>
          </xdr:nvSpPr>
          <xdr:spPr>
            <a:xfrm>
              <a:off x="238124" y="3943350"/>
              <a:ext cx="2543176" cy="94011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0</xdr:colOff>
      <xdr:row>71</xdr:row>
      <xdr:rowOff>185736</xdr:rowOff>
    </xdr:from>
    <xdr:to>
      <xdr:col>22</xdr:col>
      <xdr:colOff>671512</xdr:colOff>
      <xdr:row>99</xdr:row>
      <xdr:rowOff>152399</xdr:rowOff>
    </xdr:to>
    <xdr:graphicFrame macro="">
      <xdr:nvGraphicFramePr>
        <xdr:cNvPr id="11" name="Diagram 10">
          <a:extLst>
            <a:ext uri="{FF2B5EF4-FFF2-40B4-BE49-F238E27FC236}">
              <a16:creationId xmlns:a16="http://schemas.microsoft.com/office/drawing/2014/main" id="{2470F4E1-F4D1-43AB-9914-6382FD29C7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22</xdr:col>
      <xdr:colOff>228600</xdr:colOff>
      <xdr:row>50</xdr:row>
      <xdr:rowOff>142875</xdr:rowOff>
    </xdr:from>
    <xdr:to>
      <xdr:col>23</xdr:col>
      <xdr:colOff>752475</xdr:colOff>
      <xdr:row>64</xdr:row>
      <xdr:rowOff>0</xdr:rowOff>
    </xdr:to>
    <mc:AlternateContent xmlns:mc="http://schemas.openxmlformats.org/markup-compatibility/2006" xmlns:a14="http://schemas.microsoft.com/office/drawing/2010/main">
      <mc:Choice Requires="a14">
        <xdr:graphicFrame macro="">
          <xdr:nvGraphicFramePr>
            <xdr:cNvPr id="7" name="aar">
              <a:extLst>
                <a:ext uri="{FF2B5EF4-FFF2-40B4-BE49-F238E27FC236}">
                  <a16:creationId xmlns:a16="http://schemas.microsoft.com/office/drawing/2014/main" id="{5CB69F16-12FA-4F43-AA7B-452E59B7EABF}"/>
                </a:ext>
              </a:extLst>
            </xdr:cNvPr>
            <xdr:cNvGraphicFramePr/>
          </xdr:nvGraphicFramePr>
          <xdr:xfrm>
            <a:off x="0" y="0"/>
            <a:ext cx="0" cy="0"/>
          </xdr:xfrm>
          <a:graphic>
            <a:graphicData uri="http://schemas.microsoft.com/office/drawing/2010/slicer">
              <sle:slicer xmlns:sle="http://schemas.microsoft.com/office/drawing/2010/slicer" name="aar"/>
            </a:graphicData>
          </a:graphic>
        </xdr:graphicFrame>
      </mc:Choice>
      <mc:Fallback xmlns="">
        <xdr:sp macro="" textlink="">
          <xdr:nvSpPr>
            <xdr:cNvPr id="0" name=""/>
            <xdr:cNvSpPr>
              <a:spLocks noTextEdit="1"/>
            </xdr:cNvSpPr>
          </xdr:nvSpPr>
          <xdr:spPr>
            <a:xfrm>
              <a:off x="17564100" y="9667875"/>
              <a:ext cx="1828800" cy="2524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40</xdr:col>
      <xdr:colOff>133350</xdr:colOff>
      <xdr:row>38</xdr:row>
      <xdr:rowOff>100012</xdr:rowOff>
    </xdr:from>
    <xdr:to>
      <xdr:col>53</xdr:col>
      <xdr:colOff>228600</xdr:colOff>
      <xdr:row>64</xdr:row>
      <xdr:rowOff>57150</xdr:rowOff>
    </xdr:to>
    <xdr:graphicFrame macro="">
      <xdr:nvGraphicFramePr>
        <xdr:cNvPr id="2" name="Diagram 1">
          <a:extLst>
            <a:ext uri="{FF2B5EF4-FFF2-40B4-BE49-F238E27FC236}">
              <a16:creationId xmlns:a16="http://schemas.microsoft.com/office/drawing/2014/main" id="{0AFDE332-ABF5-41C7-9AA7-E45BBA1AAA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24</xdr:col>
      <xdr:colOff>390525</xdr:colOff>
      <xdr:row>3</xdr:row>
      <xdr:rowOff>114300</xdr:rowOff>
    </xdr:from>
    <xdr:to>
      <xdr:col>26</xdr:col>
      <xdr:colOff>695325</xdr:colOff>
      <xdr:row>16</xdr:row>
      <xdr:rowOff>161925</xdr:rowOff>
    </xdr:to>
    <mc:AlternateContent xmlns:mc="http://schemas.openxmlformats.org/markup-compatibility/2006" xmlns:a14="http://schemas.microsoft.com/office/drawing/2010/main">
      <mc:Choice Requires="a14">
        <xdr:graphicFrame macro="">
          <xdr:nvGraphicFramePr>
            <xdr:cNvPr id="8" name="aar 3">
              <a:extLst>
                <a:ext uri="{FF2B5EF4-FFF2-40B4-BE49-F238E27FC236}">
                  <a16:creationId xmlns:a16="http://schemas.microsoft.com/office/drawing/2014/main" id="{58CE6AC5-8875-4BEE-9C7F-1BB659DA078A}"/>
                </a:ext>
              </a:extLst>
            </xdr:cNvPr>
            <xdr:cNvGraphicFramePr/>
          </xdr:nvGraphicFramePr>
          <xdr:xfrm>
            <a:off x="0" y="0"/>
            <a:ext cx="0" cy="0"/>
          </xdr:xfrm>
          <a:graphic>
            <a:graphicData uri="http://schemas.microsoft.com/office/drawing/2010/slicer">
              <sle:slicer xmlns:sle="http://schemas.microsoft.com/office/drawing/2010/slicer" name="aar 3"/>
            </a:graphicData>
          </a:graphic>
        </xdr:graphicFrame>
      </mc:Choice>
      <mc:Fallback xmlns="">
        <xdr:sp macro="" textlink="">
          <xdr:nvSpPr>
            <xdr:cNvPr id="0" name=""/>
            <xdr:cNvSpPr>
              <a:spLocks noTextEdit="1"/>
            </xdr:cNvSpPr>
          </xdr:nvSpPr>
          <xdr:spPr>
            <a:xfrm>
              <a:off x="19792950" y="685800"/>
              <a:ext cx="1828800" cy="2524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40</xdr:col>
      <xdr:colOff>476250</xdr:colOff>
      <xdr:row>21</xdr:row>
      <xdr:rowOff>109537</xdr:rowOff>
    </xdr:from>
    <xdr:to>
      <xdr:col>51</xdr:col>
      <xdr:colOff>266700</xdr:colOff>
      <xdr:row>35</xdr:row>
      <xdr:rowOff>185737</xdr:rowOff>
    </xdr:to>
    <xdr:graphicFrame macro="">
      <xdr:nvGraphicFramePr>
        <xdr:cNvPr id="9" name="Diagram 8">
          <a:extLst>
            <a:ext uri="{FF2B5EF4-FFF2-40B4-BE49-F238E27FC236}">
              <a16:creationId xmlns:a16="http://schemas.microsoft.com/office/drawing/2014/main" id="{03F30BCC-7F08-470D-A5CC-B20B351356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619125</xdr:colOff>
      <xdr:row>27</xdr:row>
      <xdr:rowOff>14287</xdr:rowOff>
    </xdr:from>
    <xdr:to>
      <xdr:col>31</xdr:col>
      <xdr:colOff>9525</xdr:colOff>
      <xdr:row>44</xdr:row>
      <xdr:rowOff>123825</xdr:rowOff>
    </xdr:to>
    <xdr:graphicFrame macro="">
      <xdr:nvGraphicFramePr>
        <xdr:cNvPr id="10" name="Diagram 9">
          <a:extLst>
            <a:ext uri="{FF2B5EF4-FFF2-40B4-BE49-F238E27FC236}">
              <a16:creationId xmlns:a16="http://schemas.microsoft.com/office/drawing/2014/main" id="{E130C3FC-82FF-4E36-B354-8A673BAA33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47625</xdr:colOff>
      <xdr:row>3</xdr:row>
      <xdr:rowOff>0</xdr:rowOff>
    </xdr:from>
    <xdr:to>
      <xdr:col>7</xdr:col>
      <xdr:colOff>557625</xdr:colOff>
      <xdr:row>20</xdr:row>
      <xdr:rowOff>1500</xdr:rowOff>
    </xdr:to>
    <xdr:graphicFrame macro="">
      <xdr:nvGraphicFramePr>
        <xdr:cNvPr id="6" name="Diagram 5">
          <a:extLst>
            <a:ext uri="{FF2B5EF4-FFF2-40B4-BE49-F238E27FC236}">
              <a16:creationId xmlns:a16="http://schemas.microsoft.com/office/drawing/2014/main" id="{17FFED9A-256D-4715-96DD-15668F9579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3</xdr:row>
      <xdr:rowOff>0</xdr:rowOff>
    </xdr:from>
    <xdr:to>
      <xdr:col>13</xdr:col>
      <xdr:colOff>529050</xdr:colOff>
      <xdr:row>20</xdr:row>
      <xdr:rowOff>1500</xdr:rowOff>
    </xdr:to>
    <xdr:graphicFrame macro="">
      <xdr:nvGraphicFramePr>
        <xdr:cNvPr id="7" name="Diagram 6">
          <a:extLst>
            <a:ext uri="{FF2B5EF4-FFF2-40B4-BE49-F238E27FC236}">
              <a16:creationId xmlns:a16="http://schemas.microsoft.com/office/drawing/2014/main" id="{781255EF-5EED-4BDD-A7F1-743AF90618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19050</xdr:colOff>
      <xdr:row>40</xdr:row>
      <xdr:rowOff>38099</xdr:rowOff>
    </xdr:from>
    <xdr:to>
      <xdr:col>9</xdr:col>
      <xdr:colOff>445050</xdr:colOff>
      <xdr:row>59</xdr:row>
      <xdr:rowOff>18599</xdr:rowOff>
    </xdr:to>
    <xdr:graphicFrame macro="">
      <xdr:nvGraphicFramePr>
        <xdr:cNvPr id="8" name="Diagram 7">
          <a:extLst>
            <a:ext uri="{FF2B5EF4-FFF2-40B4-BE49-F238E27FC236}">
              <a16:creationId xmlns:a16="http://schemas.microsoft.com/office/drawing/2014/main" id="{E9AB07EC-07B0-4566-BEFF-E027685953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9524</xdr:colOff>
      <xdr:row>40</xdr:row>
      <xdr:rowOff>38100</xdr:rowOff>
    </xdr:from>
    <xdr:to>
      <xdr:col>19</xdr:col>
      <xdr:colOff>435524</xdr:colOff>
      <xdr:row>59</xdr:row>
      <xdr:rowOff>18600</xdr:rowOff>
    </xdr:to>
    <xdr:graphicFrame macro="">
      <xdr:nvGraphicFramePr>
        <xdr:cNvPr id="10" name="Diagram 9">
          <a:extLst>
            <a:ext uri="{FF2B5EF4-FFF2-40B4-BE49-F238E27FC236}">
              <a16:creationId xmlns:a16="http://schemas.microsoft.com/office/drawing/2014/main" id="{D996F8A9-FA70-42C8-B753-F18971CB2D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9525</xdr:colOff>
      <xdr:row>2</xdr:row>
      <xdr:rowOff>180975</xdr:rowOff>
    </xdr:from>
    <xdr:to>
      <xdr:col>1</xdr:col>
      <xdr:colOff>1057275</xdr:colOff>
      <xdr:row>25</xdr:row>
      <xdr:rowOff>76200</xdr:rowOff>
    </xdr:to>
    <mc:AlternateContent xmlns:mc="http://schemas.openxmlformats.org/markup-compatibility/2006" xmlns:a14="http://schemas.microsoft.com/office/drawing/2010/main">
      <mc:Choice Requires="a14">
        <xdr:graphicFrame macro="">
          <xdr:nvGraphicFramePr>
            <xdr:cNvPr id="11" name="aar 2">
              <a:extLst>
                <a:ext uri="{FF2B5EF4-FFF2-40B4-BE49-F238E27FC236}">
                  <a16:creationId xmlns:a16="http://schemas.microsoft.com/office/drawing/2014/main" id="{20070EF6-6D7E-4F2D-B207-D1F6DB04CCF7}"/>
                </a:ext>
              </a:extLst>
            </xdr:cNvPr>
            <xdr:cNvGraphicFramePr/>
          </xdr:nvGraphicFramePr>
          <xdr:xfrm>
            <a:off x="0" y="0"/>
            <a:ext cx="0" cy="0"/>
          </xdr:xfrm>
          <a:graphic>
            <a:graphicData uri="http://schemas.microsoft.com/office/drawing/2010/slicer">
              <sle:slicer xmlns:sle="http://schemas.microsoft.com/office/drawing/2010/slicer" name="aar 2"/>
            </a:graphicData>
          </a:graphic>
        </xdr:graphicFrame>
      </mc:Choice>
      <mc:Fallback xmlns="">
        <xdr:sp macro="" textlink="">
          <xdr:nvSpPr>
            <xdr:cNvPr id="0" name=""/>
            <xdr:cNvSpPr>
              <a:spLocks noTextEdit="1"/>
            </xdr:cNvSpPr>
          </xdr:nvSpPr>
          <xdr:spPr>
            <a:xfrm>
              <a:off x="304800" y="838200"/>
              <a:ext cx="1047750" cy="42767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14</xdr:col>
      <xdr:colOff>28575</xdr:colOff>
      <xdr:row>21</xdr:row>
      <xdr:rowOff>14288</xdr:rowOff>
    </xdr:from>
    <xdr:to>
      <xdr:col>19</xdr:col>
      <xdr:colOff>538575</xdr:colOff>
      <xdr:row>38</xdr:row>
      <xdr:rowOff>15788</xdr:rowOff>
    </xdr:to>
    <xdr:graphicFrame macro="">
      <xdr:nvGraphicFramePr>
        <xdr:cNvPr id="12" name="Diagram 11">
          <a:extLst>
            <a:ext uri="{FF2B5EF4-FFF2-40B4-BE49-F238E27FC236}">
              <a16:creationId xmlns:a16="http://schemas.microsoft.com/office/drawing/2014/main" id="{BD5C47C7-5D97-4848-9E9B-0682EACAD2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14287</xdr:colOff>
      <xdr:row>3</xdr:row>
      <xdr:rowOff>9525</xdr:rowOff>
    </xdr:from>
    <xdr:to>
      <xdr:col>19</xdr:col>
      <xdr:colOff>524287</xdr:colOff>
      <xdr:row>20</xdr:row>
      <xdr:rowOff>11025</xdr:rowOff>
    </xdr:to>
    <xdr:graphicFrame macro="">
      <xdr:nvGraphicFramePr>
        <xdr:cNvPr id="13" name="Diagram 12">
          <a:extLst>
            <a:ext uri="{FF2B5EF4-FFF2-40B4-BE49-F238E27FC236}">
              <a16:creationId xmlns:a16="http://schemas.microsoft.com/office/drawing/2014/main" id="{858B196B-4320-45CE-B008-D36417937C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47625</xdr:colOff>
      <xdr:row>21</xdr:row>
      <xdr:rowOff>19050</xdr:rowOff>
    </xdr:from>
    <xdr:to>
      <xdr:col>7</xdr:col>
      <xdr:colOff>557625</xdr:colOff>
      <xdr:row>38</xdr:row>
      <xdr:rowOff>20550</xdr:rowOff>
    </xdr:to>
    <xdr:graphicFrame macro="">
      <xdr:nvGraphicFramePr>
        <xdr:cNvPr id="14" name="Diagram 13">
          <a:extLst>
            <a:ext uri="{FF2B5EF4-FFF2-40B4-BE49-F238E27FC236}">
              <a16:creationId xmlns:a16="http://schemas.microsoft.com/office/drawing/2014/main" id="{1D99728F-32D8-4101-9604-9519D74F80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47625</xdr:colOff>
      <xdr:row>21</xdr:row>
      <xdr:rowOff>28575</xdr:rowOff>
    </xdr:from>
    <xdr:to>
      <xdr:col>13</xdr:col>
      <xdr:colOff>557625</xdr:colOff>
      <xdr:row>38</xdr:row>
      <xdr:rowOff>30075</xdr:rowOff>
    </xdr:to>
    <xdr:graphicFrame macro="">
      <xdr:nvGraphicFramePr>
        <xdr:cNvPr id="15" name="Diagram 14">
          <a:extLst>
            <a:ext uri="{FF2B5EF4-FFF2-40B4-BE49-F238E27FC236}">
              <a16:creationId xmlns:a16="http://schemas.microsoft.com/office/drawing/2014/main" id="{A828FAEC-7949-4BEE-9396-14C0C32D96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0.90252</cdr:x>
      <cdr:y>0.96524</cdr:y>
    </cdr:from>
    <cdr:to>
      <cdr:x>0.96615</cdr:x>
      <cdr:y>0.99665</cdr:y>
    </cdr:to>
    <cdr:sp macro="" textlink="">
      <cdr:nvSpPr>
        <cdr:cNvPr id="2" name="TekstSylinder 1">
          <a:extLst xmlns:a="http://schemas.openxmlformats.org/drawingml/2006/main">
            <a:ext uri="{FF2B5EF4-FFF2-40B4-BE49-F238E27FC236}">
              <a16:creationId xmlns:a16="http://schemas.microsoft.com/office/drawing/2014/main" id="{D75FA5D6-48AD-4B18-9489-E1AE0C9B2062}"/>
            </a:ext>
          </a:extLst>
        </cdr:cNvPr>
        <cdr:cNvSpPr txBox="1"/>
      </cdr:nvSpPr>
      <cdr:spPr>
        <a:xfrm xmlns:a="http://schemas.openxmlformats.org/drawingml/2006/main">
          <a:off x="3898900" y="3127375"/>
          <a:ext cx="274860"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16.xml><?xml version="1.0" encoding="utf-8"?>
<c:userShapes xmlns:c="http://schemas.openxmlformats.org/drawingml/2006/chart">
  <cdr:relSizeAnchor xmlns:cdr="http://schemas.openxmlformats.org/drawingml/2006/chartDrawing">
    <cdr:from>
      <cdr:x>0.8915</cdr:x>
      <cdr:y>0.96276</cdr:y>
    </cdr:from>
    <cdr:to>
      <cdr:x>0.95512</cdr:x>
      <cdr:y>1</cdr:y>
    </cdr:to>
    <cdr:sp macro="" textlink="">
      <cdr:nvSpPr>
        <cdr:cNvPr id="2" name="TekstSylinder 1">
          <a:extLst xmlns:a="http://schemas.openxmlformats.org/drawingml/2006/main">
            <a:ext uri="{FF2B5EF4-FFF2-40B4-BE49-F238E27FC236}">
              <a16:creationId xmlns:a16="http://schemas.microsoft.com/office/drawing/2014/main" id="{D75FA5D6-48AD-4B18-9489-E1AE0C9B2062}"/>
            </a:ext>
          </a:extLst>
        </cdr:cNvPr>
        <cdr:cNvSpPr txBox="1"/>
      </cdr:nvSpPr>
      <cdr:spPr>
        <a:xfrm xmlns:a="http://schemas.openxmlformats.org/drawingml/2006/main">
          <a:off x="3851275" y="3119350"/>
          <a:ext cx="274860" cy="120650"/>
        </a:xfrm>
        <a:prstGeom xmlns:a="http://schemas.openxmlformats.org/drawingml/2006/main" prst="rect">
          <a:avLst/>
        </a:prstGeom>
      </cdr:spPr>
      <cdr:txBody>
        <a:bodyPr xmlns:a="http://schemas.openxmlformats.org/drawingml/2006/main" wrap="none" lIns="0" tIns="0" rIns="0" bIns="0"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17.xml><?xml version="1.0" encoding="utf-8"?>
<c:userShapes xmlns:c="http://schemas.openxmlformats.org/drawingml/2006/chart">
  <cdr:relSizeAnchor xmlns:cdr="http://schemas.openxmlformats.org/drawingml/2006/chartDrawing">
    <cdr:from>
      <cdr:x>0.01378</cdr:x>
      <cdr:y>0.9638</cdr:y>
    </cdr:from>
    <cdr:to>
      <cdr:x>0.0615</cdr:x>
      <cdr:y>0.99206</cdr:y>
    </cdr:to>
    <cdr:sp macro="" textlink="">
      <cdr:nvSpPr>
        <cdr:cNvPr id="2" name="TekstSylinder 1">
          <a:extLst xmlns:a="http://schemas.openxmlformats.org/drawingml/2006/main">
            <a:ext uri="{FF2B5EF4-FFF2-40B4-BE49-F238E27FC236}">
              <a16:creationId xmlns:a16="http://schemas.microsoft.com/office/drawing/2014/main" id="{D75FA5D6-48AD-4B18-9489-E1AE0C9B2062}"/>
            </a:ext>
          </a:extLst>
        </cdr:cNvPr>
        <cdr:cNvSpPr txBox="1"/>
      </cdr:nvSpPr>
      <cdr:spPr>
        <a:xfrm xmlns:a="http://schemas.openxmlformats.org/drawingml/2006/main">
          <a:off x="79375" y="3469664"/>
          <a:ext cx="274860"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18.xml><?xml version="1.0" encoding="utf-8"?>
<c:userShapes xmlns:c="http://schemas.openxmlformats.org/drawingml/2006/chart">
  <cdr:relSizeAnchor xmlns:cdr="http://schemas.openxmlformats.org/drawingml/2006/chartDrawing">
    <cdr:from>
      <cdr:x>0.02205</cdr:x>
      <cdr:y>0.96397</cdr:y>
    </cdr:from>
    <cdr:to>
      <cdr:x>0.06977</cdr:x>
      <cdr:y>0.99223</cdr:y>
    </cdr:to>
    <cdr:sp macro="" textlink="">
      <cdr:nvSpPr>
        <cdr:cNvPr id="2" name="TekstSylinder 1">
          <a:extLst xmlns:a="http://schemas.openxmlformats.org/drawingml/2006/main">
            <a:ext uri="{FF2B5EF4-FFF2-40B4-BE49-F238E27FC236}">
              <a16:creationId xmlns:a16="http://schemas.microsoft.com/office/drawing/2014/main" id="{D75FA5D6-48AD-4B18-9489-E1AE0C9B2062}"/>
            </a:ext>
          </a:extLst>
        </cdr:cNvPr>
        <cdr:cNvSpPr txBox="1"/>
      </cdr:nvSpPr>
      <cdr:spPr>
        <a:xfrm xmlns:a="http://schemas.openxmlformats.org/drawingml/2006/main">
          <a:off x="127000" y="3470275"/>
          <a:ext cx="274860"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19.xml><?xml version="1.0" encoding="utf-8"?>
<c:userShapes xmlns:c="http://schemas.openxmlformats.org/drawingml/2006/chart">
  <cdr:relSizeAnchor xmlns:cdr="http://schemas.openxmlformats.org/drawingml/2006/chartDrawing">
    <cdr:from>
      <cdr:x>0.89591</cdr:x>
      <cdr:y>0.96524</cdr:y>
    </cdr:from>
    <cdr:to>
      <cdr:x>0.95953</cdr:x>
      <cdr:y>0.99665</cdr:y>
    </cdr:to>
    <cdr:sp macro="" textlink="">
      <cdr:nvSpPr>
        <cdr:cNvPr id="2" name="TekstSylinder 1">
          <a:extLst xmlns:a="http://schemas.openxmlformats.org/drawingml/2006/main">
            <a:ext uri="{FF2B5EF4-FFF2-40B4-BE49-F238E27FC236}">
              <a16:creationId xmlns:a16="http://schemas.microsoft.com/office/drawing/2014/main" id="{D75FA5D6-48AD-4B18-9489-E1AE0C9B2062}"/>
            </a:ext>
          </a:extLst>
        </cdr:cNvPr>
        <cdr:cNvSpPr txBox="1"/>
      </cdr:nvSpPr>
      <cdr:spPr>
        <a:xfrm xmlns:a="http://schemas.openxmlformats.org/drawingml/2006/main">
          <a:off x="3870325" y="3127375"/>
          <a:ext cx="274860"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2.xml><?xml version="1.0" encoding="utf-8"?>
<c:userShapes xmlns:c="http://schemas.openxmlformats.org/drawingml/2006/chart">
  <cdr:relSizeAnchor xmlns:cdr="http://schemas.openxmlformats.org/drawingml/2006/chartDrawing">
    <cdr:from>
      <cdr:x>0.90159</cdr:x>
      <cdr:y>0.96663</cdr:y>
    </cdr:from>
    <cdr:to>
      <cdr:x>0.96569</cdr:x>
      <cdr:y>0.99153</cdr:y>
    </cdr:to>
    <cdr:sp macro="" textlink="">
      <cdr:nvSpPr>
        <cdr:cNvPr id="2" name="TekstSylinder 1">
          <a:extLst xmlns:a="http://schemas.openxmlformats.org/drawingml/2006/main">
            <a:ext uri="{FF2B5EF4-FFF2-40B4-BE49-F238E27FC236}">
              <a16:creationId xmlns:a16="http://schemas.microsoft.com/office/drawing/2014/main" id="{FCFF0B7E-99A7-4370-8A3D-0107535A330A}"/>
            </a:ext>
          </a:extLst>
        </cdr:cNvPr>
        <cdr:cNvSpPr txBox="1"/>
      </cdr:nvSpPr>
      <cdr:spPr>
        <a:xfrm xmlns:a="http://schemas.openxmlformats.org/drawingml/2006/main" rot="10800000" flipH="1" flipV="1">
          <a:off x="5006610" y="3949859"/>
          <a:ext cx="355966" cy="101759"/>
        </a:xfrm>
        <a:prstGeom xmlns:a="http://schemas.openxmlformats.org/drawingml/2006/main" prst="rect">
          <a:avLst/>
        </a:prstGeom>
      </cdr:spPr>
      <cdr:txBody>
        <a:bodyPr xmlns:a="http://schemas.openxmlformats.org/drawingml/2006/main" vertOverflow="clip" wrap="square" lIns="0" tIns="0" rIns="0" bIns="0" rtlCol="0">
          <a:spAutoFit/>
        </a:bodyPr>
        <a:lstStyle xmlns:a="http://schemas.openxmlformats.org/drawingml/2006/main"/>
        <a:p xmlns:a="http://schemas.openxmlformats.org/drawingml/2006/main">
          <a:r>
            <a:rPr lang="nb-NO" sz="650"/>
            <a:t>Kilde: SSB</a:t>
          </a:r>
        </a:p>
      </cdr:txBody>
    </cdr:sp>
  </cdr:relSizeAnchor>
</c:userShapes>
</file>

<file path=xl/drawings/drawing20.xml><?xml version="1.0" encoding="utf-8"?>
<c:userShapes xmlns:c="http://schemas.openxmlformats.org/drawingml/2006/chart">
  <cdr:relSizeAnchor xmlns:cdr="http://schemas.openxmlformats.org/drawingml/2006/chartDrawing">
    <cdr:from>
      <cdr:x>0.89811</cdr:x>
      <cdr:y>0.95936</cdr:y>
    </cdr:from>
    <cdr:to>
      <cdr:x>0.96174</cdr:x>
      <cdr:y>0.99077</cdr:y>
    </cdr:to>
    <cdr:sp macro="" textlink="">
      <cdr:nvSpPr>
        <cdr:cNvPr id="2" name="TekstSylinder 1">
          <a:extLst xmlns:a="http://schemas.openxmlformats.org/drawingml/2006/main">
            <a:ext uri="{FF2B5EF4-FFF2-40B4-BE49-F238E27FC236}">
              <a16:creationId xmlns:a16="http://schemas.microsoft.com/office/drawing/2014/main" id="{D75FA5D6-48AD-4B18-9489-E1AE0C9B2062}"/>
            </a:ext>
          </a:extLst>
        </cdr:cNvPr>
        <cdr:cNvSpPr txBox="1"/>
      </cdr:nvSpPr>
      <cdr:spPr>
        <a:xfrm xmlns:a="http://schemas.openxmlformats.org/drawingml/2006/main">
          <a:off x="3879850" y="3108325"/>
          <a:ext cx="274860"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21.xml><?xml version="1.0" encoding="utf-8"?>
<c:userShapes xmlns:c="http://schemas.openxmlformats.org/drawingml/2006/chart">
  <cdr:relSizeAnchor xmlns:cdr="http://schemas.openxmlformats.org/drawingml/2006/chartDrawing">
    <cdr:from>
      <cdr:x>0.90032</cdr:x>
      <cdr:y>0.95348</cdr:y>
    </cdr:from>
    <cdr:to>
      <cdr:x>0.96394</cdr:x>
      <cdr:y>0.98489</cdr:y>
    </cdr:to>
    <cdr:sp macro="" textlink="">
      <cdr:nvSpPr>
        <cdr:cNvPr id="2" name="TekstSylinder 1">
          <a:extLst xmlns:a="http://schemas.openxmlformats.org/drawingml/2006/main">
            <a:ext uri="{FF2B5EF4-FFF2-40B4-BE49-F238E27FC236}">
              <a16:creationId xmlns:a16="http://schemas.microsoft.com/office/drawing/2014/main" id="{D75FA5D6-48AD-4B18-9489-E1AE0C9B2062}"/>
            </a:ext>
          </a:extLst>
        </cdr:cNvPr>
        <cdr:cNvSpPr txBox="1"/>
      </cdr:nvSpPr>
      <cdr:spPr>
        <a:xfrm xmlns:a="http://schemas.openxmlformats.org/drawingml/2006/main">
          <a:off x="3889375" y="3089275"/>
          <a:ext cx="274860"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22.xml><?xml version="1.0" encoding="utf-8"?>
<c:userShapes xmlns:c="http://schemas.openxmlformats.org/drawingml/2006/chart">
  <cdr:relSizeAnchor xmlns:cdr="http://schemas.openxmlformats.org/drawingml/2006/chartDrawing">
    <cdr:from>
      <cdr:x>0.90032</cdr:x>
      <cdr:y>0.95348</cdr:y>
    </cdr:from>
    <cdr:to>
      <cdr:x>0.96394</cdr:x>
      <cdr:y>0.98489</cdr:y>
    </cdr:to>
    <cdr:sp macro="" textlink="">
      <cdr:nvSpPr>
        <cdr:cNvPr id="2" name="TekstSylinder 1">
          <a:extLst xmlns:a="http://schemas.openxmlformats.org/drawingml/2006/main">
            <a:ext uri="{FF2B5EF4-FFF2-40B4-BE49-F238E27FC236}">
              <a16:creationId xmlns:a16="http://schemas.microsoft.com/office/drawing/2014/main" id="{D75FA5D6-48AD-4B18-9489-E1AE0C9B2062}"/>
            </a:ext>
          </a:extLst>
        </cdr:cNvPr>
        <cdr:cNvSpPr txBox="1"/>
      </cdr:nvSpPr>
      <cdr:spPr>
        <a:xfrm xmlns:a="http://schemas.openxmlformats.org/drawingml/2006/main">
          <a:off x="3889375" y="3089275"/>
          <a:ext cx="274860"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23.xml><?xml version="1.0" encoding="utf-8"?>
<xdr:wsDr xmlns:xdr="http://schemas.openxmlformats.org/drawingml/2006/spreadsheetDrawing" xmlns:a="http://schemas.openxmlformats.org/drawingml/2006/main">
  <xdr:twoCellAnchor editAs="oneCell">
    <xdr:from>
      <xdr:col>23</xdr:col>
      <xdr:colOff>447675</xdr:colOff>
      <xdr:row>22</xdr:row>
      <xdr:rowOff>76200</xdr:rowOff>
    </xdr:from>
    <xdr:to>
      <xdr:col>25</xdr:col>
      <xdr:colOff>752475</xdr:colOff>
      <xdr:row>35</xdr:row>
      <xdr:rowOff>123825</xdr:rowOff>
    </xdr:to>
    <mc:AlternateContent xmlns:mc="http://schemas.openxmlformats.org/markup-compatibility/2006" xmlns:a14="http://schemas.microsoft.com/office/drawing/2010/main">
      <mc:Choice Requires="a14">
        <xdr:graphicFrame macro="">
          <xdr:nvGraphicFramePr>
            <xdr:cNvPr id="2" name="kommune 4">
              <a:extLst>
                <a:ext uri="{FF2B5EF4-FFF2-40B4-BE49-F238E27FC236}">
                  <a16:creationId xmlns:a16="http://schemas.microsoft.com/office/drawing/2014/main" id="{2385FA39-01EE-45DC-A999-7264A6B1FA8C}"/>
                </a:ext>
              </a:extLst>
            </xdr:cNvPr>
            <xdr:cNvGraphicFramePr/>
          </xdr:nvGraphicFramePr>
          <xdr:xfrm>
            <a:off x="0" y="0"/>
            <a:ext cx="0" cy="0"/>
          </xdr:xfrm>
          <a:graphic>
            <a:graphicData uri="http://schemas.microsoft.com/office/drawing/2010/slicer">
              <sle:slicer xmlns:sle="http://schemas.microsoft.com/office/drawing/2010/slicer" name="kommune 4"/>
            </a:graphicData>
          </a:graphic>
        </xdr:graphicFrame>
      </mc:Choice>
      <mc:Fallback xmlns="">
        <xdr:sp macro="" textlink="">
          <xdr:nvSpPr>
            <xdr:cNvPr id="0" name=""/>
            <xdr:cNvSpPr>
              <a:spLocks noTextEdit="1"/>
            </xdr:cNvSpPr>
          </xdr:nvSpPr>
          <xdr:spPr>
            <a:xfrm>
              <a:off x="18859500" y="4267200"/>
              <a:ext cx="1828800" cy="2524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15</xdr:col>
      <xdr:colOff>381000</xdr:colOff>
      <xdr:row>39</xdr:row>
      <xdr:rowOff>57150</xdr:rowOff>
    </xdr:from>
    <xdr:to>
      <xdr:col>17</xdr:col>
      <xdr:colOff>685800</xdr:colOff>
      <xdr:row>52</xdr:row>
      <xdr:rowOff>104775</xdr:rowOff>
    </xdr:to>
    <mc:AlternateContent xmlns:mc="http://schemas.openxmlformats.org/markup-compatibility/2006" xmlns:a14="http://schemas.microsoft.com/office/drawing/2010/main">
      <mc:Choice Requires="a14">
        <xdr:graphicFrame macro="">
          <xdr:nvGraphicFramePr>
            <xdr:cNvPr id="3" name="fylke 5">
              <a:extLst>
                <a:ext uri="{FF2B5EF4-FFF2-40B4-BE49-F238E27FC236}">
                  <a16:creationId xmlns:a16="http://schemas.microsoft.com/office/drawing/2014/main" id="{02A4273E-6ACB-460C-8922-98CDD5AB416D}"/>
                </a:ext>
              </a:extLst>
            </xdr:cNvPr>
            <xdr:cNvGraphicFramePr/>
          </xdr:nvGraphicFramePr>
          <xdr:xfrm>
            <a:off x="0" y="0"/>
            <a:ext cx="0" cy="0"/>
          </xdr:xfrm>
          <a:graphic>
            <a:graphicData uri="http://schemas.microsoft.com/office/drawing/2010/slicer">
              <sle:slicer xmlns:sle="http://schemas.microsoft.com/office/drawing/2010/slicer" name="fylke 5"/>
            </a:graphicData>
          </a:graphic>
        </xdr:graphicFrame>
      </mc:Choice>
      <mc:Fallback xmlns="">
        <xdr:sp macro="" textlink="">
          <xdr:nvSpPr>
            <xdr:cNvPr id="0" name=""/>
            <xdr:cNvSpPr>
              <a:spLocks noTextEdit="1"/>
            </xdr:cNvSpPr>
          </xdr:nvSpPr>
          <xdr:spPr>
            <a:xfrm>
              <a:off x="12696825" y="7553325"/>
              <a:ext cx="1828800" cy="2524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21</xdr:col>
      <xdr:colOff>428625</xdr:colOff>
      <xdr:row>39</xdr:row>
      <xdr:rowOff>76200</xdr:rowOff>
    </xdr:from>
    <xdr:to>
      <xdr:col>23</xdr:col>
      <xdr:colOff>733425</xdr:colOff>
      <xdr:row>52</xdr:row>
      <xdr:rowOff>123825</xdr:rowOff>
    </xdr:to>
    <mc:AlternateContent xmlns:mc="http://schemas.openxmlformats.org/markup-compatibility/2006" xmlns:a14="http://schemas.microsoft.com/office/drawing/2010/main">
      <mc:Choice Requires="a14">
        <xdr:graphicFrame macro="">
          <xdr:nvGraphicFramePr>
            <xdr:cNvPr id="4" name="aar 6">
              <a:extLst>
                <a:ext uri="{FF2B5EF4-FFF2-40B4-BE49-F238E27FC236}">
                  <a16:creationId xmlns:a16="http://schemas.microsoft.com/office/drawing/2014/main" id="{B914AD37-8B74-43C8-9DF1-855E5288028E}"/>
                </a:ext>
              </a:extLst>
            </xdr:cNvPr>
            <xdr:cNvGraphicFramePr/>
          </xdr:nvGraphicFramePr>
          <xdr:xfrm>
            <a:off x="0" y="0"/>
            <a:ext cx="0" cy="0"/>
          </xdr:xfrm>
          <a:graphic>
            <a:graphicData uri="http://schemas.microsoft.com/office/drawing/2010/slicer">
              <sle:slicer xmlns:sle="http://schemas.microsoft.com/office/drawing/2010/slicer" name="aar 6"/>
            </a:graphicData>
          </a:graphic>
        </xdr:graphicFrame>
      </mc:Choice>
      <mc:Fallback xmlns="">
        <xdr:sp macro="" textlink="">
          <xdr:nvSpPr>
            <xdr:cNvPr id="0" name=""/>
            <xdr:cNvSpPr>
              <a:spLocks noTextEdit="1"/>
            </xdr:cNvSpPr>
          </xdr:nvSpPr>
          <xdr:spPr>
            <a:xfrm>
              <a:off x="17316450" y="7572375"/>
              <a:ext cx="1828800" cy="2524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18</xdr:col>
      <xdr:colOff>457200</xdr:colOff>
      <xdr:row>39</xdr:row>
      <xdr:rowOff>47625</xdr:rowOff>
    </xdr:from>
    <xdr:to>
      <xdr:col>21</xdr:col>
      <xdr:colOff>0</xdr:colOff>
      <xdr:row>52</xdr:row>
      <xdr:rowOff>95250</xdr:rowOff>
    </xdr:to>
    <mc:AlternateContent xmlns:mc="http://schemas.openxmlformats.org/markup-compatibility/2006" xmlns:a14="http://schemas.microsoft.com/office/drawing/2010/main">
      <mc:Choice Requires="a14">
        <xdr:graphicFrame macro="">
          <xdr:nvGraphicFramePr>
            <xdr:cNvPr id="5" name="aar 4">
              <a:extLst>
                <a:ext uri="{FF2B5EF4-FFF2-40B4-BE49-F238E27FC236}">
                  <a16:creationId xmlns:a16="http://schemas.microsoft.com/office/drawing/2014/main" id="{E90070BB-CFD5-4C27-8AB0-9D31388A9B4A}"/>
                </a:ext>
              </a:extLst>
            </xdr:cNvPr>
            <xdr:cNvGraphicFramePr/>
          </xdr:nvGraphicFramePr>
          <xdr:xfrm>
            <a:off x="0" y="0"/>
            <a:ext cx="0" cy="0"/>
          </xdr:xfrm>
          <a:graphic>
            <a:graphicData uri="http://schemas.microsoft.com/office/drawing/2010/slicer">
              <sle:slicer xmlns:sle="http://schemas.microsoft.com/office/drawing/2010/slicer" name="aar 4"/>
            </a:graphicData>
          </a:graphic>
        </xdr:graphicFrame>
      </mc:Choice>
      <mc:Fallback xmlns="">
        <xdr:sp macro="" textlink="">
          <xdr:nvSpPr>
            <xdr:cNvPr id="0" name=""/>
            <xdr:cNvSpPr>
              <a:spLocks noTextEdit="1"/>
            </xdr:cNvSpPr>
          </xdr:nvSpPr>
          <xdr:spPr>
            <a:xfrm>
              <a:off x="15059025" y="7543800"/>
              <a:ext cx="1828800" cy="2524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4.xml><?xml version="1.0" encoding="utf-8"?>
<xdr:wsDr xmlns:xdr="http://schemas.openxmlformats.org/drawingml/2006/spreadsheetDrawing" xmlns:a="http://schemas.openxmlformats.org/drawingml/2006/main">
  <xdr:twoCellAnchor>
    <xdr:from>
      <xdr:col>3</xdr:col>
      <xdr:colOff>476247</xdr:colOff>
      <xdr:row>3</xdr:row>
      <xdr:rowOff>123823</xdr:rowOff>
    </xdr:from>
    <xdr:to>
      <xdr:col>11</xdr:col>
      <xdr:colOff>140247</xdr:colOff>
      <xdr:row>20</xdr:row>
      <xdr:rowOff>125323</xdr:rowOff>
    </xdr:to>
    <xdr:graphicFrame macro="">
      <xdr:nvGraphicFramePr>
        <xdr:cNvPr id="2" name="Diagram 1">
          <a:extLst>
            <a:ext uri="{FF2B5EF4-FFF2-40B4-BE49-F238E27FC236}">
              <a16:creationId xmlns:a16="http://schemas.microsoft.com/office/drawing/2014/main" id="{C2F86CC0-AD40-4DD9-9CF1-494B6B71A9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523875</xdr:colOff>
      <xdr:row>22</xdr:row>
      <xdr:rowOff>76200</xdr:rowOff>
    </xdr:from>
    <xdr:to>
      <xdr:col>11</xdr:col>
      <xdr:colOff>187875</xdr:colOff>
      <xdr:row>39</xdr:row>
      <xdr:rowOff>77700</xdr:rowOff>
    </xdr:to>
    <xdr:graphicFrame macro="">
      <xdr:nvGraphicFramePr>
        <xdr:cNvPr id="3" name="Diagram 2">
          <a:extLst>
            <a:ext uri="{FF2B5EF4-FFF2-40B4-BE49-F238E27FC236}">
              <a16:creationId xmlns:a16="http://schemas.microsoft.com/office/drawing/2014/main" id="{85476A22-B3C8-4B17-80AF-6AB808495B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590550</xdr:colOff>
      <xdr:row>41</xdr:row>
      <xdr:rowOff>47625</xdr:rowOff>
    </xdr:from>
    <xdr:to>
      <xdr:col>11</xdr:col>
      <xdr:colOff>254550</xdr:colOff>
      <xdr:row>58</xdr:row>
      <xdr:rowOff>49125</xdr:rowOff>
    </xdr:to>
    <xdr:graphicFrame macro="">
      <xdr:nvGraphicFramePr>
        <xdr:cNvPr id="4" name="Diagram 3">
          <a:extLst>
            <a:ext uri="{FF2B5EF4-FFF2-40B4-BE49-F238E27FC236}">
              <a16:creationId xmlns:a16="http://schemas.microsoft.com/office/drawing/2014/main" id="{12D48A00-2003-48EF-ADC5-4DB23812DD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238125</xdr:colOff>
      <xdr:row>19</xdr:row>
      <xdr:rowOff>142874</xdr:rowOff>
    </xdr:from>
    <xdr:to>
      <xdr:col>3</xdr:col>
      <xdr:colOff>123825</xdr:colOff>
      <xdr:row>53</xdr:row>
      <xdr:rowOff>57149</xdr:rowOff>
    </xdr:to>
    <mc:AlternateContent xmlns:mc="http://schemas.openxmlformats.org/markup-compatibility/2006" xmlns:a14="http://schemas.microsoft.com/office/drawing/2010/main">
      <mc:Choice Requires="a14">
        <xdr:graphicFrame macro="">
          <xdr:nvGraphicFramePr>
            <xdr:cNvPr id="5" name="kommune 5">
              <a:extLst>
                <a:ext uri="{FF2B5EF4-FFF2-40B4-BE49-F238E27FC236}">
                  <a16:creationId xmlns:a16="http://schemas.microsoft.com/office/drawing/2014/main" id="{F4802638-CC61-4530-B73E-F39268E76776}"/>
                </a:ext>
              </a:extLst>
            </xdr:cNvPr>
            <xdr:cNvGraphicFramePr/>
          </xdr:nvGraphicFramePr>
          <xdr:xfrm>
            <a:off x="0" y="0"/>
            <a:ext cx="0" cy="0"/>
          </xdr:xfrm>
          <a:graphic>
            <a:graphicData uri="http://schemas.microsoft.com/office/drawing/2010/slicer">
              <sle:slicer xmlns:sle="http://schemas.microsoft.com/office/drawing/2010/slicer" name="kommune 5"/>
            </a:graphicData>
          </a:graphic>
        </xdr:graphicFrame>
      </mc:Choice>
      <mc:Fallback xmlns="">
        <xdr:sp macro="" textlink="">
          <xdr:nvSpPr>
            <xdr:cNvPr id="0" name=""/>
            <xdr:cNvSpPr>
              <a:spLocks noTextEdit="1"/>
            </xdr:cNvSpPr>
          </xdr:nvSpPr>
          <xdr:spPr>
            <a:xfrm>
              <a:off x="238125" y="3381374"/>
              <a:ext cx="3038475" cy="63912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28574</xdr:colOff>
      <xdr:row>11</xdr:row>
      <xdr:rowOff>38100</xdr:rowOff>
    </xdr:from>
    <xdr:to>
      <xdr:col>3</xdr:col>
      <xdr:colOff>142875</xdr:colOff>
      <xdr:row>18</xdr:row>
      <xdr:rowOff>142875</xdr:rowOff>
    </xdr:to>
    <mc:AlternateContent xmlns:mc="http://schemas.openxmlformats.org/markup-compatibility/2006" xmlns:a14="http://schemas.microsoft.com/office/drawing/2010/main">
      <mc:Choice Requires="a14">
        <xdr:graphicFrame macro="">
          <xdr:nvGraphicFramePr>
            <xdr:cNvPr id="6" name="fylke 6">
              <a:extLst>
                <a:ext uri="{FF2B5EF4-FFF2-40B4-BE49-F238E27FC236}">
                  <a16:creationId xmlns:a16="http://schemas.microsoft.com/office/drawing/2014/main" id="{118301D7-3A30-401E-B10E-6A25448A95A3}"/>
                </a:ext>
              </a:extLst>
            </xdr:cNvPr>
            <xdr:cNvGraphicFramePr/>
          </xdr:nvGraphicFramePr>
          <xdr:xfrm>
            <a:off x="0" y="0"/>
            <a:ext cx="0" cy="0"/>
          </xdr:xfrm>
          <a:graphic>
            <a:graphicData uri="http://schemas.microsoft.com/office/drawing/2010/slicer">
              <sle:slicer xmlns:sle="http://schemas.microsoft.com/office/drawing/2010/slicer" name="fylke 6"/>
            </a:graphicData>
          </a:graphic>
        </xdr:graphicFrame>
      </mc:Choice>
      <mc:Fallback xmlns="">
        <xdr:sp macro="" textlink="">
          <xdr:nvSpPr>
            <xdr:cNvPr id="0" name=""/>
            <xdr:cNvSpPr>
              <a:spLocks noTextEdit="1"/>
            </xdr:cNvSpPr>
          </xdr:nvSpPr>
          <xdr:spPr>
            <a:xfrm>
              <a:off x="276224" y="1752600"/>
              <a:ext cx="3019426" cy="14382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38099</xdr:colOff>
      <xdr:row>3</xdr:row>
      <xdr:rowOff>47626</xdr:rowOff>
    </xdr:from>
    <xdr:to>
      <xdr:col>3</xdr:col>
      <xdr:colOff>171449</xdr:colOff>
      <xdr:row>10</xdr:row>
      <xdr:rowOff>28576</xdr:rowOff>
    </xdr:to>
    <mc:AlternateContent xmlns:mc="http://schemas.openxmlformats.org/markup-compatibility/2006" xmlns:a14="http://schemas.microsoft.com/office/drawing/2010/main">
      <mc:Choice Requires="a14">
        <xdr:graphicFrame macro="">
          <xdr:nvGraphicFramePr>
            <xdr:cNvPr id="7" name="aar 7">
              <a:extLst>
                <a:ext uri="{FF2B5EF4-FFF2-40B4-BE49-F238E27FC236}">
                  <a16:creationId xmlns:a16="http://schemas.microsoft.com/office/drawing/2014/main" id="{B3BC6629-2C63-4A59-A2E1-FD9614C9F6AB}"/>
                </a:ext>
              </a:extLst>
            </xdr:cNvPr>
            <xdr:cNvGraphicFramePr/>
          </xdr:nvGraphicFramePr>
          <xdr:xfrm>
            <a:off x="0" y="0"/>
            <a:ext cx="0" cy="0"/>
          </xdr:xfrm>
          <a:graphic>
            <a:graphicData uri="http://schemas.microsoft.com/office/drawing/2010/slicer">
              <sle:slicer xmlns:sle="http://schemas.microsoft.com/office/drawing/2010/slicer" name="aar 7"/>
            </a:graphicData>
          </a:graphic>
        </xdr:graphicFrame>
      </mc:Choice>
      <mc:Fallback xmlns="">
        <xdr:sp macro="" textlink="">
          <xdr:nvSpPr>
            <xdr:cNvPr id="0" name=""/>
            <xdr:cNvSpPr>
              <a:spLocks noTextEdit="1"/>
            </xdr:cNvSpPr>
          </xdr:nvSpPr>
          <xdr:spPr>
            <a:xfrm>
              <a:off x="285749" y="238126"/>
              <a:ext cx="3038475" cy="131445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12</xdr:col>
      <xdr:colOff>0</xdr:colOff>
      <xdr:row>4</xdr:row>
      <xdr:rowOff>0</xdr:rowOff>
    </xdr:from>
    <xdr:to>
      <xdr:col>19</xdr:col>
      <xdr:colOff>66000</xdr:colOff>
      <xdr:row>21</xdr:row>
      <xdr:rowOff>1500</xdr:rowOff>
    </xdr:to>
    <xdr:graphicFrame macro="">
      <xdr:nvGraphicFramePr>
        <xdr:cNvPr id="8" name="Diagram 7">
          <a:extLst>
            <a:ext uri="{FF2B5EF4-FFF2-40B4-BE49-F238E27FC236}">
              <a16:creationId xmlns:a16="http://schemas.microsoft.com/office/drawing/2014/main" id="{662E4F1D-8856-4F6F-B32C-1463E5C775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28575</xdr:colOff>
      <xdr:row>22</xdr:row>
      <xdr:rowOff>95250</xdr:rowOff>
    </xdr:from>
    <xdr:to>
      <xdr:col>19</xdr:col>
      <xdr:colOff>94575</xdr:colOff>
      <xdr:row>39</xdr:row>
      <xdr:rowOff>96750</xdr:rowOff>
    </xdr:to>
    <xdr:graphicFrame macro="">
      <xdr:nvGraphicFramePr>
        <xdr:cNvPr id="9" name="Diagram 8">
          <a:extLst>
            <a:ext uri="{FF2B5EF4-FFF2-40B4-BE49-F238E27FC236}">
              <a16:creationId xmlns:a16="http://schemas.microsoft.com/office/drawing/2014/main" id="{F4CA4948-21BB-4BEA-90BF-62477C691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742950</xdr:colOff>
      <xdr:row>41</xdr:row>
      <xdr:rowOff>57150</xdr:rowOff>
    </xdr:from>
    <xdr:to>
      <xdr:col>19</xdr:col>
      <xdr:colOff>46950</xdr:colOff>
      <xdr:row>58</xdr:row>
      <xdr:rowOff>58650</xdr:rowOff>
    </xdr:to>
    <xdr:graphicFrame macro="">
      <xdr:nvGraphicFramePr>
        <xdr:cNvPr id="11" name="Diagram 10">
          <a:extLst>
            <a:ext uri="{FF2B5EF4-FFF2-40B4-BE49-F238E27FC236}">
              <a16:creationId xmlns:a16="http://schemas.microsoft.com/office/drawing/2014/main" id="{54D403E4-F57A-4513-8F1D-982E818216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0.91832</cdr:x>
      <cdr:y>0.9623</cdr:y>
    </cdr:from>
    <cdr:to>
      <cdr:x>0.96604</cdr:x>
      <cdr:y>0.99371</cdr:y>
    </cdr:to>
    <cdr:sp macro="" textlink="">
      <cdr:nvSpPr>
        <cdr:cNvPr id="3" name="TekstSylinder 1">
          <a:extLst xmlns:a="http://schemas.openxmlformats.org/drawingml/2006/main">
            <a:ext uri="{FF2B5EF4-FFF2-40B4-BE49-F238E27FC236}">
              <a16:creationId xmlns:a16="http://schemas.microsoft.com/office/drawing/2014/main" id="{E603D9CA-816C-498D-BDD9-31D65784D5C0}"/>
            </a:ext>
          </a:extLst>
        </cdr:cNvPr>
        <cdr:cNvSpPr txBox="1"/>
      </cdr:nvSpPr>
      <cdr:spPr>
        <a:xfrm xmlns:a="http://schemas.openxmlformats.org/drawingml/2006/main">
          <a:off x="5289550" y="3117850"/>
          <a:ext cx="274860"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26.xml><?xml version="1.0" encoding="utf-8"?>
<c:userShapes xmlns:c="http://schemas.openxmlformats.org/drawingml/2006/chart">
  <cdr:relSizeAnchor xmlns:cdr="http://schemas.openxmlformats.org/drawingml/2006/chartDrawing">
    <cdr:from>
      <cdr:x>0.92825</cdr:x>
      <cdr:y>0.96859</cdr:y>
    </cdr:from>
    <cdr:to>
      <cdr:x>0.97597</cdr:x>
      <cdr:y>1</cdr:y>
    </cdr:to>
    <cdr:sp macro="" textlink="">
      <cdr:nvSpPr>
        <cdr:cNvPr id="2" name="TekstSylinder 1">
          <a:extLst xmlns:a="http://schemas.openxmlformats.org/drawingml/2006/main">
            <a:ext uri="{FF2B5EF4-FFF2-40B4-BE49-F238E27FC236}">
              <a16:creationId xmlns:a16="http://schemas.microsoft.com/office/drawing/2014/main" id="{E603D9CA-816C-498D-BDD9-31D65784D5C0}"/>
            </a:ext>
          </a:extLst>
        </cdr:cNvPr>
        <cdr:cNvSpPr txBox="1"/>
      </cdr:nvSpPr>
      <cdr:spPr>
        <a:xfrm xmlns:a="http://schemas.openxmlformats.org/drawingml/2006/main">
          <a:off x="5346700" y="3138239"/>
          <a:ext cx="274860"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27.xml><?xml version="1.0" encoding="utf-8"?>
<c:userShapes xmlns:c="http://schemas.openxmlformats.org/drawingml/2006/chart">
  <cdr:relSizeAnchor xmlns:cdr="http://schemas.openxmlformats.org/drawingml/2006/chartDrawing">
    <cdr:from>
      <cdr:x>0.92494</cdr:x>
      <cdr:y>0.96859</cdr:y>
    </cdr:from>
    <cdr:to>
      <cdr:x>0.97266</cdr:x>
      <cdr:y>1</cdr:y>
    </cdr:to>
    <cdr:sp macro="" textlink="">
      <cdr:nvSpPr>
        <cdr:cNvPr id="2" name="TekstSylinder 1">
          <a:extLst xmlns:a="http://schemas.openxmlformats.org/drawingml/2006/main">
            <a:ext uri="{FF2B5EF4-FFF2-40B4-BE49-F238E27FC236}">
              <a16:creationId xmlns:a16="http://schemas.microsoft.com/office/drawing/2014/main" id="{E603D9CA-816C-498D-BDD9-31D65784D5C0}"/>
            </a:ext>
          </a:extLst>
        </cdr:cNvPr>
        <cdr:cNvSpPr txBox="1"/>
      </cdr:nvSpPr>
      <cdr:spPr>
        <a:xfrm xmlns:a="http://schemas.openxmlformats.org/drawingml/2006/main">
          <a:off x="5327650" y="3138239"/>
          <a:ext cx="274860"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28.xml><?xml version="1.0" encoding="utf-8"?>
<c:userShapes xmlns:c="http://schemas.openxmlformats.org/drawingml/2006/chart">
  <cdr:relSizeAnchor xmlns:cdr="http://schemas.openxmlformats.org/drawingml/2006/chartDrawing">
    <cdr:from>
      <cdr:x>0.92134</cdr:x>
      <cdr:y>0.96859</cdr:y>
    </cdr:from>
    <cdr:to>
      <cdr:x>0.97224</cdr:x>
      <cdr:y>1</cdr:y>
    </cdr:to>
    <cdr:sp macro="" textlink="">
      <cdr:nvSpPr>
        <cdr:cNvPr id="2" name="TekstSylinder 1">
          <a:extLst xmlns:a="http://schemas.openxmlformats.org/drawingml/2006/main">
            <a:ext uri="{FF2B5EF4-FFF2-40B4-BE49-F238E27FC236}">
              <a16:creationId xmlns:a16="http://schemas.microsoft.com/office/drawing/2014/main" id="{E603D9CA-816C-498D-BDD9-31D65784D5C0}"/>
            </a:ext>
          </a:extLst>
        </cdr:cNvPr>
        <cdr:cNvSpPr txBox="1"/>
      </cdr:nvSpPr>
      <cdr:spPr>
        <a:xfrm xmlns:a="http://schemas.openxmlformats.org/drawingml/2006/main">
          <a:off x="4975225" y="3138239"/>
          <a:ext cx="274860"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29.xml><?xml version="1.0" encoding="utf-8"?>
<c:userShapes xmlns:c="http://schemas.openxmlformats.org/drawingml/2006/chart">
  <cdr:relSizeAnchor xmlns:cdr="http://schemas.openxmlformats.org/drawingml/2006/chartDrawing">
    <cdr:from>
      <cdr:x>0.9231</cdr:x>
      <cdr:y>0.9623</cdr:y>
    </cdr:from>
    <cdr:to>
      <cdr:x>0.974</cdr:x>
      <cdr:y>0.99371</cdr:y>
    </cdr:to>
    <cdr:sp macro="" textlink="">
      <cdr:nvSpPr>
        <cdr:cNvPr id="2" name="TekstSylinder 1">
          <a:extLst xmlns:a="http://schemas.openxmlformats.org/drawingml/2006/main">
            <a:ext uri="{FF2B5EF4-FFF2-40B4-BE49-F238E27FC236}">
              <a16:creationId xmlns:a16="http://schemas.microsoft.com/office/drawing/2014/main" id="{E603D9CA-816C-498D-BDD9-31D65784D5C0}"/>
            </a:ext>
          </a:extLst>
        </cdr:cNvPr>
        <cdr:cNvSpPr txBox="1"/>
      </cdr:nvSpPr>
      <cdr:spPr>
        <a:xfrm xmlns:a="http://schemas.openxmlformats.org/drawingml/2006/main">
          <a:off x="4984750" y="3117850"/>
          <a:ext cx="274860"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3.xml><?xml version="1.0" encoding="utf-8"?>
<c:userShapes xmlns:c="http://schemas.openxmlformats.org/drawingml/2006/chart">
  <cdr:relSizeAnchor xmlns:cdr="http://schemas.openxmlformats.org/drawingml/2006/chartDrawing">
    <cdr:from>
      <cdr:x>0.91228</cdr:x>
      <cdr:y>0.94777</cdr:y>
    </cdr:from>
    <cdr:to>
      <cdr:x>0.97573</cdr:x>
      <cdr:y>0.97239</cdr:y>
    </cdr:to>
    <cdr:sp macro="" textlink="">
      <cdr:nvSpPr>
        <cdr:cNvPr id="2" name="TekstSylinder 1">
          <a:extLst xmlns:a="http://schemas.openxmlformats.org/drawingml/2006/main">
            <a:ext uri="{FF2B5EF4-FFF2-40B4-BE49-F238E27FC236}">
              <a16:creationId xmlns:a16="http://schemas.microsoft.com/office/drawing/2014/main" id="{896EB30E-FDE1-4D0A-8272-4D3860DCC911}"/>
            </a:ext>
          </a:extLst>
        </cdr:cNvPr>
        <cdr:cNvSpPr txBox="1"/>
      </cdr:nvSpPr>
      <cdr:spPr>
        <a:xfrm xmlns:a="http://schemas.openxmlformats.org/drawingml/2006/main" rot="10800000" flipH="1" flipV="1">
          <a:off x="5118100" y="3917950"/>
          <a:ext cx="355966" cy="101759"/>
        </a:xfrm>
        <a:prstGeom xmlns:a="http://schemas.openxmlformats.org/drawingml/2006/main" prst="rect">
          <a:avLst/>
        </a:prstGeom>
      </cdr:spPr>
      <cdr:txBody>
        <a:bodyPr xmlns:a="http://schemas.openxmlformats.org/drawingml/2006/main" wrap="squar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t>Kilde: SSB</a:t>
          </a:r>
        </a:p>
      </cdr:txBody>
    </cdr:sp>
  </cdr:relSizeAnchor>
</c:userShapes>
</file>

<file path=xl/drawings/drawing30.xml><?xml version="1.0" encoding="utf-8"?>
<c:userShapes xmlns:c="http://schemas.openxmlformats.org/drawingml/2006/chart">
  <cdr:relSizeAnchor xmlns:cdr="http://schemas.openxmlformats.org/drawingml/2006/chartDrawing">
    <cdr:from>
      <cdr:x>0.9231</cdr:x>
      <cdr:y>0.96859</cdr:y>
    </cdr:from>
    <cdr:to>
      <cdr:x>0.974</cdr:x>
      <cdr:y>1</cdr:y>
    </cdr:to>
    <cdr:sp macro="" textlink="">
      <cdr:nvSpPr>
        <cdr:cNvPr id="2" name="TekstSylinder 1">
          <a:extLst xmlns:a="http://schemas.openxmlformats.org/drawingml/2006/main">
            <a:ext uri="{FF2B5EF4-FFF2-40B4-BE49-F238E27FC236}">
              <a16:creationId xmlns:a16="http://schemas.microsoft.com/office/drawing/2014/main" id="{E603D9CA-816C-498D-BDD9-31D65784D5C0}"/>
            </a:ext>
          </a:extLst>
        </cdr:cNvPr>
        <cdr:cNvSpPr txBox="1"/>
      </cdr:nvSpPr>
      <cdr:spPr>
        <a:xfrm xmlns:a="http://schemas.openxmlformats.org/drawingml/2006/main">
          <a:off x="4984750" y="3138239"/>
          <a:ext cx="274860"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4.xml><?xml version="1.0" encoding="utf-8"?>
<c:userShapes xmlns:c="http://schemas.openxmlformats.org/drawingml/2006/chart">
  <cdr:relSizeAnchor xmlns:cdr="http://schemas.openxmlformats.org/drawingml/2006/chartDrawing">
    <cdr:from>
      <cdr:x>0.93496</cdr:x>
      <cdr:y>0.9761</cdr:y>
    </cdr:from>
    <cdr:to>
      <cdr:x>1</cdr:x>
      <cdr:y>1</cdr:y>
    </cdr:to>
    <cdr:sp macro="" textlink="">
      <cdr:nvSpPr>
        <cdr:cNvPr id="2" name="TekstSylinder 1">
          <a:extLst xmlns:a="http://schemas.openxmlformats.org/drawingml/2006/main">
            <a:ext uri="{FF2B5EF4-FFF2-40B4-BE49-F238E27FC236}">
              <a16:creationId xmlns:a16="http://schemas.microsoft.com/office/drawing/2014/main" id="{CE678E47-059F-47E5-A4C2-41376C10767E}"/>
            </a:ext>
          </a:extLst>
        </cdr:cNvPr>
        <cdr:cNvSpPr txBox="1"/>
      </cdr:nvSpPr>
      <cdr:spPr>
        <a:xfrm xmlns:a="http://schemas.openxmlformats.org/drawingml/2006/main" rot="10800000" flipH="1" flipV="1">
          <a:off x="6741440" y="4137318"/>
          <a:ext cx="468985" cy="101306"/>
        </a:xfrm>
        <a:prstGeom xmlns:a="http://schemas.openxmlformats.org/drawingml/2006/main" prst="rect">
          <a:avLst/>
        </a:prstGeom>
      </cdr:spPr>
      <cdr:txBody>
        <a:bodyPr xmlns:a="http://schemas.openxmlformats.org/drawingml/2006/main" wrap="squar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t>Kilde: SSB</a:t>
          </a:r>
        </a:p>
      </cdr:txBody>
    </cdr:sp>
  </cdr:relSizeAnchor>
</c:userShapes>
</file>

<file path=xl/drawings/drawing5.xml><?xml version="1.0" encoding="utf-8"?>
<xdr:wsDr xmlns:xdr="http://schemas.openxmlformats.org/drawingml/2006/spreadsheetDrawing" xmlns:a="http://schemas.openxmlformats.org/drawingml/2006/main">
  <xdr:twoCellAnchor>
    <xdr:from>
      <xdr:col>3</xdr:col>
      <xdr:colOff>171449</xdr:colOff>
      <xdr:row>4</xdr:row>
      <xdr:rowOff>19048</xdr:rowOff>
    </xdr:from>
    <xdr:to>
      <xdr:col>8</xdr:col>
      <xdr:colOff>513899</xdr:colOff>
      <xdr:row>47</xdr:row>
      <xdr:rowOff>107548</xdr:rowOff>
    </xdr:to>
    <xdr:graphicFrame macro="">
      <xdr:nvGraphicFramePr>
        <xdr:cNvPr id="2" name="Diagram 1">
          <a:extLst>
            <a:ext uri="{FF2B5EF4-FFF2-40B4-BE49-F238E27FC236}">
              <a16:creationId xmlns:a16="http://schemas.microsoft.com/office/drawing/2014/main" id="{3425A906-48C0-479B-BC0F-8C37768075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4</xdr:row>
      <xdr:rowOff>33339</xdr:rowOff>
    </xdr:from>
    <xdr:to>
      <xdr:col>13</xdr:col>
      <xdr:colOff>571050</xdr:colOff>
      <xdr:row>47</xdr:row>
      <xdr:rowOff>121839</xdr:rowOff>
    </xdr:to>
    <xdr:graphicFrame macro="">
      <xdr:nvGraphicFramePr>
        <xdr:cNvPr id="3" name="Diagram 2">
          <a:extLst>
            <a:ext uri="{FF2B5EF4-FFF2-40B4-BE49-F238E27FC236}">
              <a16:creationId xmlns:a16="http://schemas.microsoft.com/office/drawing/2014/main" id="{FF79E510-BAF5-4BE8-8945-FB809B6CCA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66674</xdr:colOff>
      <xdr:row>4</xdr:row>
      <xdr:rowOff>66674</xdr:rowOff>
    </xdr:from>
    <xdr:to>
      <xdr:col>18</xdr:col>
      <xdr:colOff>618674</xdr:colOff>
      <xdr:row>47</xdr:row>
      <xdr:rowOff>155174</xdr:rowOff>
    </xdr:to>
    <xdr:graphicFrame macro="">
      <xdr:nvGraphicFramePr>
        <xdr:cNvPr id="4" name="Diagram 3">
          <a:extLst>
            <a:ext uri="{FF2B5EF4-FFF2-40B4-BE49-F238E27FC236}">
              <a16:creationId xmlns:a16="http://schemas.microsoft.com/office/drawing/2014/main" id="{F97D56B3-9419-45A2-A268-6F83646323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190500</xdr:colOff>
      <xdr:row>4</xdr:row>
      <xdr:rowOff>114299</xdr:rowOff>
    </xdr:from>
    <xdr:to>
      <xdr:col>28</xdr:col>
      <xdr:colOff>742500</xdr:colOff>
      <xdr:row>48</xdr:row>
      <xdr:rowOff>12299</xdr:rowOff>
    </xdr:to>
    <xdr:graphicFrame macro="">
      <xdr:nvGraphicFramePr>
        <xdr:cNvPr id="5" name="Diagram 4">
          <a:extLst>
            <a:ext uri="{FF2B5EF4-FFF2-40B4-BE49-F238E27FC236}">
              <a16:creationId xmlns:a16="http://schemas.microsoft.com/office/drawing/2014/main" id="{7EDB2DB7-5628-4B60-9A78-4F5F0855B9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57150</xdr:colOff>
      <xdr:row>23</xdr:row>
      <xdr:rowOff>9526</xdr:rowOff>
    </xdr:from>
    <xdr:to>
      <xdr:col>2</xdr:col>
      <xdr:colOff>733425</xdr:colOff>
      <xdr:row>32</xdr:row>
      <xdr:rowOff>66676</xdr:rowOff>
    </xdr:to>
    <mc:AlternateContent xmlns:mc="http://schemas.openxmlformats.org/markup-compatibility/2006" xmlns:a14="http://schemas.microsoft.com/office/drawing/2010/main">
      <mc:Choice Requires="a14">
        <xdr:graphicFrame macro="">
          <xdr:nvGraphicFramePr>
            <xdr:cNvPr id="6" name="aar 1">
              <a:extLst>
                <a:ext uri="{FF2B5EF4-FFF2-40B4-BE49-F238E27FC236}">
                  <a16:creationId xmlns:a16="http://schemas.microsoft.com/office/drawing/2014/main" id="{FFE5405A-7F59-4B6F-B8BB-D1EEA7FEDADA}"/>
                </a:ext>
              </a:extLst>
            </xdr:cNvPr>
            <xdr:cNvGraphicFramePr/>
          </xdr:nvGraphicFramePr>
          <xdr:xfrm>
            <a:off x="0" y="0"/>
            <a:ext cx="0" cy="0"/>
          </xdr:xfrm>
          <a:graphic>
            <a:graphicData uri="http://schemas.microsoft.com/office/drawing/2010/slicer">
              <sle:slicer xmlns:sle="http://schemas.microsoft.com/office/drawing/2010/slicer" name="aar 1"/>
            </a:graphicData>
          </a:graphic>
        </xdr:graphicFrame>
      </mc:Choice>
      <mc:Fallback xmlns="">
        <xdr:sp macro="" textlink="">
          <xdr:nvSpPr>
            <xdr:cNvPr id="0" name=""/>
            <xdr:cNvSpPr>
              <a:spLocks noTextEdit="1"/>
            </xdr:cNvSpPr>
          </xdr:nvSpPr>
          <xdr:spPr>
            <a:xfrm>
              <a:off x="304800" y="4857751"/>
              <a:ext cx="1685925" cy="177165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0</xdr:col>
      <xdr:colOff>219075</xdr:colOff>
      <xdr:row>4</xdr:row>
      <xdr:rowOff>0</xdr:rowOff>
    </xdr:from>
    <xdr:to>
      <xdr:col>2</xdr:col>
      <xdr:colOff>733425</xdr:colOff>
      <xdr:row>21</xdr:row>
      <xdr:rowOff>161925</xdr:rowOff>
    </xdr:to>
    <mc:AlternateContent xmlns:mc="http://schemas.openxmlformats.org/markup-compatibility/2006" xmlns:a14="http://schemas.microsoft.com/office/drawing/2010/main">
      <mc:Choice Requires="a14">
        <xdr:graphicFrame macro="">
          <xdr:nvGraphicFramePr>
            <xdr:cNvPr id="7" name="fylke 2">
              <a:extLst>
                <a:ext uri="{FF2B5EF4-FFF2-40B4-BE49-F238E27FC236}">
                  <a16:creationId xmlns:a16="http://schemas.microsoft.com/office/drawing/2014/main" id="{5201C107-817F-45F1-B0FC-9EE8A98783A2}"/>
                </a:ext>
              </a:extLst>
            </xdr:cNvPr>
            <xdr:cNvGraphicFramePr/>
          </xdr:nvGraphicFramePr>
          <xdr:xfrm>
            <a:off x="0" y="0"/>
            <a:ext cx="0" cy="0"/>
          </xdr:xfrm>
          <a:graphic>
            <a:graphicData uri="http://schemas.microsoft.com/office/drawing/2010/slicer">
              <sle:slicer xmlns:sle="http://schemas.microsoft.com/office/drawing/2010/slicer" name="fylke 2"/>
            </a:graphicData>
          </a:graphic>
        </xdr:graphicFrame>
      </mc:Choice>
      <mc:Fallback xmlns="">
        <xdr:sp macro="" textlink="">
          <xdr:nvSpPr>
            <xdr:cNvPr id="0" name=""/>
            <xdr:cNvSpPr>
              <a:spLocks noTextEdit="1"/>
            </xdr:cNvSpPr>
          </xdr:nvSpPr>
          <xdr:spPr>
            <a:xfrm>
              <a:off x="219075" y="1228725"/>
              <a:ext cx="1771650" cy="34004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19</xdr:col>
      <xdr:colOff>104775</xdr:colOff>
      <xdr:row>4</xdr:row>
      <xdr:rowOff>95250</xdr:rowOff>
    </xdr:from>
    <xdr:to>
      <xdr:col>23</xdr:col>
      <xdr:colOff>656775</xdr:colOff>
      <xdr:row>47</xdr:row>
      <xdr:rowOff>183750</xdr:rowOff>
    </xdr:to>
    <xdr:graphicFrame macro="">
      <xdr:nvGraphicFramePr>
        <xdr:cNvPr id="8" name="Diagram 7">
          <a:extLst>
            <a:ext uri="{FF2B5EF4-FFF2-40B4-BE49-F238E27FC236}">
              <a16:creationId xmlns:a16="http://schemas.microsoft.com/office/drawing/2014/main" id="{8E07BBF6-C772-49C4-9D2A-F9EBA3EFE8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0.03822</cdr:x>
      <cdr:y>0.98164</cdr:y>
    </cdr:from>
    <cdr:to>
      <cdr:x>0.11457</cdr:x>
      <cdr:y>0.99393</cdr:y>
    </cdr:to>
    <cdr:sp macro="" textlink="">
      <cdr:nvSpPr>
        <cdr:cNvPr id="2" name="TekstSylinder 1">
          <a:extLst xmlns:a="http://schemas.openxmlformats.org/drawingml/2006/main">
            <a:ext uri="{FF2B5EF4-FFF2-40B4-BE49-F238E27FC236}">
              <a16:creationId xmlns:a16="http://schemas.microsoft.com/office/drawing/2014/main" id="{B1D31058-9BFB-462E-B8D6-45C726003EC3}"/>
            </a:ext>
          </a:extLst>
        </cdr:cNvPr>
        <cdr:cNvSpPr txBox="1"/>
      </cdr:nvSpPr>
      <cdr:spPr>
        <a:xfrm xmlns:a="http://schemas.openxmlformats.org/drawingml/2006/main">
          <a:off x="165100" y="8128000"/>
          <a:ext cx="32983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7.xml><?xml version="1.0" encoding="utf-8"?>
<c:userShapes xmlns:c="http://schemas.openxmlformats.org/drawingml/2006/chart">
  <cdr:relSizeAnchor xmlns:cdr="http://schemas.openxmlformats.org/drawingml/2006/chartDrawing">
    <cdr:from>
      <cdr:x>0.89591</cdr:x>
      <cdr:y>0.98164</cdr:y>
    </cdr:from>
    <cdr:to>
      <cdr:x>0.97226</cdr:x>
      <cdr:y>0.99393</cdr:y>
    </cdr:to>
    <cdr:sp macro="" textlink="">
      <cdr:nvSpPr>
        <cdr:cNvPr id="2" name="TekstSylinder 1">
          <a:extLst xmlns:a="http://schemas.openxmlformats.org/drawingml/2006/main">
            <a:ext uri="{FF2B5EF4-FFF2-40B4-BE49-F238E27FC236}">
              <a16:creationId xmlns:a16="http://schemas.microsoft.com/office/drawing/2014/main" id="{851A7FA5-0B98-4EDA-A139-E2F9E2D9594E}"/>
            </a:ext>
          </a:extLst>
        </cdr:cNvPr>
        <cdr:cNvSpPr txBox="1"/>
      </cdr:nvSpPr>
      <cdr:spPr>
        <a:xfrm xmlns:a="http://schemas.openxmlformats.org/drawingml/2006/main">
          <a:off x="3870314" y="8127979"/>
          <a:ext cx="329832"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8.xml><?xml version="1.0" encoding="utf-8"?>
<c:userShapes xmlns:c="http://schemas.openxmlformats.org/drawingml/2006/chart">
  <cdr:relSizeAnchor xmlns:cdr="http://schemas.openxmlformats.org/drawingml/2006/chartDrawing">
    <cdr:from>
      <cdr:x>0.89811</cdr:x>
      <cdr:y>0.98279</cdr:y>
    </cdr:from>
    <cdr:to>
      <cdr:x>0.97446</cdr:x>
      <cdr:y>0.99508</cdr:y>
    </cdr:to>
    <cdr:sp macro="" textlink="">
      <cdr:nvSpPr>
        <cdr:cNvPr id="2" name="TekstSylinder 1">
          <a:extLst xmlns:a="http://schemas.openxmlformats.org/drawingml/2006/main">
            <a:ext uri="{FF2B5EF4-FFF2-40B4-BE49-F238E27FC236}">
              <a16:creationId xmlns:a16="http://schemas.microsoft.com/office/drawing/2014/main" id="{851A7FA5-0B98-4EDA-A139-E2F9E2D9594E}"/>
            </a:ext>
          </a:extLst>
        </cdr:cNvPr>
        <cdr:cNvSpPr txBox="1"/>
      </cdr:nvSpPr>
      <cdr:spPr>
        <a:xfrm xmlns:a="http://schemas.openxmlformats.org/drawingml/2006/main">
          <a:off x="3879836" y="8137501"/>
          <a:ext cx="329832" cy="101761"/>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50000"/>
                </a:schemeClr>
              </a:solidFill>
            </a:rPr>
            <a:t>Kilde: SSB</a:t>
          </a:r>
        </a:p>
      </cdr:txBody>
    </cdr:sp>
  </cdr:relSizeAnchor>
</c:userShapes>
</file>

<file path=xl/drawings/drawing9.xml><?xml version="1.0" encoding="utf-8"?>
<c:userShapes xmlns:c="http://schemas.openxmlformats.org/drawingml/2006/chart">
  <cdr:relSizeAnchor xmlns:cdr="http://schemas.openxmlformats.org/drawingml/2006/chartDrawing">
    <cdr:from>
      <cdr:x>0.84925</cdr:x>
      <cdr:y>0.97896</cdr:y>
    </cdr:from>
    <cdr:to>
      <cdr:x>1</cdr:x>
      <cdr:y>0.99125</cdr:y>
    </cdr:to>
    <cdr:sp macro="" textlink="">
      <cdr:nvSpPr>
        <cdr:cNvPr id="2" name="TekstSylinder 1">
          <a:extLst xmlns:a="http://schemas.openxmlformats.org/drawingml/2006/main">
            <a:ext uri="{FF2B5EF4-FFF2-40B4-BE49-F238E27FC236}">
              <a16:creationId xmlns:a16="http://schemas.microsoft.com/office/drawing/2014/main" id="{E30CE4B3-C3FD-476B-9371-2D0340760F1E}"/>
            </a:ext>
          </a:extLst>
        </cdr:cNvPr>
        <cdr:cNvSpPr txBox="1"/>
      </cdr:nvSpPr>
      <cdr:spPr>
        <a:xfrm xmlns:a="http://schemas.openxmlformats.org/drawingml/2006/main" flipH="1">
          <a:off x="3668743" y="8105776"/>
          <a:ext cx="651257" cy="101759"/>
        </a:xfrm>
        <a:prstGeom xmlns:a="http://schemas.openxmlformats.org/drawingml/2006/main" prst="rect">
          <a:avLst/>
        </a:prstGeom>
      </cdr:spPr>
      <cdr:txBody>
        <a:bodyPr xmlns:a="http://schemas.openxmlformats.org/drawingml/2006/main" vertOverflow="clip" wrap="square" lIns="0" tIns="0" rIns="0" bIns="0" rtlCol="0">
          <a:spAutoFit/>
        </a:bodyPr>
        <a:lstStyle xmlns:a="http://schemas.openxmlformats.org/drawingml/2006/main"/>
        <a:p xmlns:a="http://schemas.openxmlformats.org/drawingml/2006/main">
          <a:r>
            <a:rPr lang="nb-NO" sz="650">
              <a:solidFill>
                <a:schemeClr val="bg1">
                  <a:lumMod val="50000"/>
                </a:schemeClr>
              </a:solidFill>
            </a:rPr>
            <a:t>Kilde: SSB</a:t>
          </a:r>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han" refreshedDate="44639.917034722224" createdVersion="7" refreshedVersion="7" minRefreshableVersion="3" recordCount="154" xr:uid="{4D4CE8F4-9C2A-4715-84A8-B066B1FE8AD4}">
  <cacheSource type="worksheet">
    <worksheetSource name="Tabell3"/>
  </cacheSource>
  <cacheFields count="3">
    <cacheField name="aar" numFmtId="0">
      <sharedItems count="15">
        <s v="2008"/>
        <s v="2009"/>
        <s v="2010"/>
        <s v="2011"/>
        <s v="2012"/>
        <s v="2013"/>
        <s v="2014"/>
        <s v="2015"/>
        <s v="2016"/>
        <s v="2017"/>
        <s v="2018"/>
        <s v="2019"/>
        <s v="2020"/>
        <s v="2021"/>
        <s v="Totalsum" u="1"/>
      </sharedItems>
    </cacheField>
    <cacheField name="fylke" numFmtId="0">
      <sharedItems containsBlank="1" count="12">
        <s v="Agder"/>
        <s v="Innlandet"/>
        <s v="Møre og Romsdal"/>
        <s v="Nordland"/>
        <s v="Oslo"/>
        <s v="Rogaland"/>
        <s v="Troms og Finnmark"/>
        <s v="Trøndelag"/>
        <s v="Vestfold og Telemark"/>
        <s v="Vestland"/>
        <s v="Viken"/>
        <m u="1"/>
      </sharedItems>
    </cacheField>
    <cacheField name="Landbruk" numFmtId="164">
      <sharedItems containsSemiMixedTypes="0" containsString="0" containsNumber="1" minValue="6.4982284591462566E-4" maxValue="6.6822991470527893E-2"/>
    </cacheField>
  </cacheFields>
  <extLst>
    <ext xmlns:x14="http://schemas.microsoft.com/office/spreadsheetml/2009/9/main" uri="{725AE2AE-9491-48be-B2B4-4EB974FC3084}">
      <x14:pivotCacheDefinition pivotCacheId="1306090836"/>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6999074077" backgroundQuery="1" createdVersion="7" refreshedVersion="7" minRefreshableVersion="3" recordCount="0" supportSubquery="1" supportAdvancedDrill="1" xr:uid="{9779ABFE-18E1-417B-BEF3-00A186FB6C54}">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00347225" backgroundQuery="1" createdVersion="7" refreshedVersion="7" minRefreshableVersion="3" recordCount="0" supportSubquery="1" supportAdvancedDrill="1" xr:uid="{2F609BF5-9025-4989-B705-27F2C45CD0A2}">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0173611" backgroundQuery="1" createdVersion="7" refreshedVersion="7" minRefreshableVersion="3" recordCount="0" supportSubquery="1" supportAdvancedDrill="1" xr:uid="{87BBA956-CD42-4E08-A2AE-BE5064C15A24}">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02893519" backgroundQuery="1" createdVersion="7" refreshedVersion="7" minRefreshableVersion="3" recordCount="0" supportSubquery="1" supportAdvancedDrill="1" xr:uid="{509F4082-09A5-4F4D-BD6A-F7E34BCCE9AD}">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04050927" backgroundQuery="1" createdVersion="7" refreshedVersion="7" minRefreshableVersion="3" recordCount="0" supportSubquery="1" supportAdvancedDrill="1" xr:uid="{AE466868-BEDA-405F-9798-DEBBCB8E8B8D}">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05208335" backgroundQuery="1" createdVersion="7" refreshedVersion="7" minRefreshableVersion="3" recordCount="0" supportSubquery="1" supportAdvancedDrill="1" xr:uid="{AB098031-5638-417D-AA37-D6E0FA36AD80}">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06365744" backgroundQuery="1" createdVersion="7" refreshedVersion="7" minRefreshableVersion="3" recordCount="0" supportSubquery="1" supportAdvancedDrill="1" xr:uid="{0A9A53C3-D4D5-424B-A27F-9EC8F41F8472}">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07523145" backgroundQuery="1" createdVersion="7" refreshedVersion="7" minRefreshableVersion="3" recordCount="0" supportSubquery="1" supportAdvancedDrill="1" xr:uid="{0F16D6E8-6FEA-449E-B4F2-2B5859AA8580}">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09027777" backgroundQuery="1" createdVersion="7" refreshedVersion="7" minRefreshableVersion="3" recordCount="0" supportSubquery="1" supportAdvancedDrill="1" xr:uid="{E5111E7E-EB95-4876-BF8C-C41739BC7E15}">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10300924" backgroundQuery="1" createdVersion="7" refreshedVersion="7" minRefreshableVersion="3" recordCount="0" supportSubquery="1" supportAdvancedDrill="1" xr:uid="{97B23DE8-540E-4691-97B8-53C7B7806AC5}">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6913310182" backgroundQuery="1" createdVersion="7" refreshedVersion="7" minRefreshableVersion="3" recordCount="0" supportSubquery="1" supportAdvancedDrill="1" xr:uid="{4390ADB0-3A6A-4C8C-A58B-AB1A219E7D37}">
  <cacheSource type="external" connectionId="9"/>
  <cacheFields count="5">
    <cacheField name="[Tab_kommune].[kommune].[kommune]" caption="kommune" numFmtId="0" hierarchy="13" level="1">
      <sharedItems count="50">
        <s v="Alver"/>
        <s v="Asker"/>
        <s v="Bjerkreim"/>
        <s v="Elverum"/>
        <s v="Gausdal"/>
        <s v="Gjøvik"/>
        <s v="Grimstad"/>
        <s v="Hamar"/>
        <s v="Heim"/>
        <s v="Hå"/>
        <s v="Indre Fosen"/>
        <s v="Indre Østfold"/>
        <s v="Klepp"/>
        <s v="Kristiansand"/>
        <s v="Kvinnherad"/>
        <s v="Larvik"/>
        <s v="Levanger"/>
        <s v="Lier"/>
        <s v="Lillestrøm"/>
        <s v="Melhus"/>
        <s v="Midtre Gauldal"/>
        <s v="Modum"/>
        <s v="Molde"/>
        <s v="Namsos"/>
        <s v="Nes"/>
        <s v="Nordre Land"/>
        <s v="Oppdal"/>
        <s v="Orkland"/>
        <s v="Oslo"/>
        <s v="Rakkestad"/>
        <s v="Ringerike"/>
        <s v="Ringsaker"/>
        <s v="Sandefjord"/>
        <s v="Sandnes"/>
        <s v="Sarpsborg"/>
        <s v="Stange"/>
        <s v="Stavanger"/>
        <s v="Steinkjer"/>
        <s v="Stjørdal"/>
        <s v="Stryn"/>
        <s v="Sunnfjord"/>
        <s v="Time"/>
        <s v="Trondheim"/>
        <s v="Tynset"/>
        <s v="Tønsberg"/>
        <s v="Verdal"/>
        <s v="Vindafjord"/>
        <s v="Voss"/>
        <s v="Østre Toten"/>
        <s v="Åsnes"/>
      </sharedItems>
    </cacheField>
    <cacheField name="[Tab_næringer].[Landbruk].[Landbruk]" caption="Landbruk" numFmtId="0" hierarchy="25" level="1">
      <sharedItems count="1">
        <s v="Landbruk"/>
      </sharedItems>
    </cacheField>
    <cacheField name="[Measures].[sysselsatte]" caption="sysselsatte" numFmtId="0" hierarchy="38" level="32767"/>
    <cacheField name="[Tab_kommune].[fylke].[fylke]" caption="fylke" numFmtId="0" hierarchy="14" level="1">
      <sharedItems containsSemiMixedTypes="0" containsNonDate="0" containsString="0"/>
    </cacheField>
    <cacheField name="[T_samla_sysselsatte].[aar].[aar]" caption="aar" numFmtId="0" hierarchy="10" level="1">
      <sharedItems containsSemiMixedTypes="0" containsNonDate="0" containsString="0"/>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3"/>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1"/>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2"/>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11342593" backgroundQuery="1" createdVersion="7" refreshedVersion="7" minRefreshableVersion="3" recordCount="0" supportSubquery="1" supportAdvancedDrill="1" xr:uid="{A8708259-618F-4F13-9C74-CCB89533F624}">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12962964" backgroundQuery="1" createdVersion="7" refreshedVersion="7" minRefreshableVersion="3" recordCount="0" supportSubquery="1" supportAdvancedDrill="1" xr:uid="{E83954C8-2A50-4F43-802A-B9BD252E536E}">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1435185" backgroundQuery="1" createdVersion="7" refreshedVersion="7" minRefreshableVersion="3" recordCount="0" supportSubquery="1" supportAdvancedDrill="1" xr:uid="{AE03FAD7-ED26-4B8E-80C2-EF2C44897121}">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15740742" backgroundQuery="1" createdVersion="7" refreshedVersion="7" minRefreshableVersion="3" recordCount="0" supportSubquery="1" supportAdvancedDrill="1" xr:uid="{8B17CFD5-C1D2-41B2-8762-741F1ADF8091}">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16898151" backgroundQuery="1" createdVersion="7" refreshedVersion="7" minRefreshableVersion="3" recordCount="0" supportSubquery="1" supportAdvancedDrill="1" xr:uid="{6A9FA75D-2A0C-4375-87F4-73B1E87E630A}">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18518521" backgroundQuery="1" createdVersion="7" refreshedVersion="7" minRefreshableVersion="3" recordCount="0" supportSubquery="1" supportAdvancedDrill="1" xr:uid="{05E1D75C-CB22-4CD2-AD73-7D652AF0CB37}">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19907407" backgroundQuery="1" createdVersion="7" refreshedVersion="7" minRefreshableVersion="3" recordCount="0" supportSubquery="1" supportAdvancedDrill="1" xr:uid="{71C710AC-5F16-4461-AF95-A4C4C4D60895}">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21180554" backgroundQuery="1" createdVersion="7" refreshedVersion="7" minRefreshableVersion="3" recordCount="0" supportSubquery="1" supportAdvancedDrill="1" xr:uid="{3ED181E5-C591-4B1C-8E00-7C94F6947075}">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22569447" backgroundQuery="1" createdVersion="7" refreshedVersion="7" minRefreshableVersion="3" recordCount="0" supportSubquery="1" supportAdvancedDrill="1" xr:uid="{E4A12D12-87F0-4FA6-9C64-C125BE1568CE}">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23726855" backgroundQuery="1" createdVersion="7" refreshedVersion="7" minRefreshableVersion="3" recordCount="0" supportSubquery="1" supportAdvancedDrill="1" xr:uid="{DEEF68C0-3169-4D90-BF80-468367D0A902}">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6914583337" backgroundQuery="1" createdVersion="7" refreshedVersion="7" minRefreshableVersion="3" recordCount="0" supportSubquery="1" supportAdvancedDrill="1" xr:uid="{8AA4F1D4-02EB-4646-B796-5E3A722F33B9}">
  <cacheSource type="external" connectionId="9"/>
  <cacheFields count="5">
    <cacheField name="[Tab_kommune].[kommune].[kommune]" caption="kommune" numFmtId="0" hierarchy="13" level="1">
      <sharedItems count="60">
        <s v="Balsfjord"/>
        <s v="Bergen"/>
        <s v="Bærum"/>
        <s v="Elverum"/>
        <s v="Gausdal"/>
        <s v="Gjøvik"/>
        <s v="Gloppen"/>
        <s v="Gran"/>
        <s v="Hamar"/>
        <s v="Hå"/>
        <s v="Inderøy"/>
        <s v="Indre Fosen"/>
        <s v="Indre Østfold"/>
        <s v="Klepp"/>
        <s v="Kristiansand"/>
        <s v="Kvam"/>
        <s v="Kvinnherad"/>
        <s v="Larvik"/>
        <s v="Levanger"/>
        <s v="Lier"/>
        <s v="Lillestrøm"/>
        <s v="Lindesnes"/>
        <s v="Melhus"/>
        <s v="Midtre Gauldal"/>
        <s v="Molde"/>
        <s v="Oppdal"/>
        <s v="Oslo"/>
        <s v="Rakkestad"/>
        <s v="Ringsaker"/>
        <s v="Sandefjord"/>
        <s v="Sandnes"/>
        <s v="Sarpsborg"/>
        <s v="Skien"/>
        <s v="Stange"/>
        <s v="Stavanger"/>
        <s v="Steinkjer"/>
        <s v="Stjørdal"/>
        <s v="Stryn"/>
        <s v="Sunnfjord"/>
        <s v="Surnadal"/>
        <s v="Time"/>
        <s v="Trondheim"/>
        <s v="Tynset"/>
        <s v="Tønsberg"/>
        <s v="Verdal"/>
        <s v="Vindafjord"/>
        <s v="Voss"/>
        <s v="Ørland"/>
        <s v="Østre Toten"/>
        <s v="Åsnes"/>
        <s v="Alver" u="1"/>
        <s v="Asker" u="1"/>
        <s v="Bjerkreim" u="1"/>
        <s v="Grimstad" u="1"/>
        <s v="Heim" u="1"/>
        <s v="Namsos" u="1"/>
        <s v="Nes" u="1"/>
        <s v="Nordre Land" u="1"/>
        <s v="Orkland" u="1"/>
        <s v="Ringerike" u="1"/>
      </sharedItems>
    </cacheField>
    <cacheField name="[Tab_næringer].[Landbruk].[Landbruk]" caption="Landbruk" numFmtId="0" hierarchy="25" level="1">
      <sharedItems count="1">
        <s v="Landbruk"/>
      </sharedItems>
    </cacheField>
    <cacheField name="[Measures].[sysselsatte]" caption="sysselsatte" numFmtId="0" hierarchy="38" level="32767"/>
    <cacheField name="[Tab_kommune].[fylke].[fylke]" caption="fylke" numFmtId="0" hierarchy="14" level="1">
      <sharedItems containsSemiMixedTypes="0" containsNonDate="0" containsString="0"/>
    </cacheField>
    <cacheField name="[T_samla_sysselsatte].[aar].[aar]" caption="aar" numFmtId="0" hierarchy="10" level="1">
      <sharedItems containsSemiMixedTypes="0" containsNonDate="0" containsString="0"/>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3"/>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1"/>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2"/>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25115741" backgroundQuery="1" createdVersion="7" refreshedVersion="7" minRefreshableVersion="3" recordCount="0" supportSubquery="1" supportAdvancedDrill="1" xr:uid="{451FE3D9-75FF-4E2F-9BBC-5392FE0C0800}">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26504627" backgroundQuery="1" createdVersion="7" refreshedVersion="7" minRefreshableVersion="3" recordCount="0" supportSubquery="1" supportAdvancedDrill="1" xr:uid="{3A5A5A6D-3C08-459F-81B5-4B7964072693}">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7027777781" backgroundQuery="1" createdVersion="7" refreshedVersion="7" minRefreshableVersion="3" recordCount="0" supportSubquery="1" supportAdvancedDrill="1" xr:uid="{E737803D-300C-44B6-A533-C1526CB7D55D}">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56962962962" backgroundQuery="1" createdVersion="7" refreshedVersion="7" minRefreshableVersion="3" recordCount="0" supportSubquery="1" supportAdvancedDrill="1" xr:uid="{EADDA1C1-8E86-4127-86FD-86D3FE98040A}">
  <cacheSource type="external" connectionId="9"/>
  <cacheFields count="4">
    <cacheField name="[Measures].[sysselsatte]" caption="sysselsatte" numFmtId="0" hierarchy="38" level="32767"/>
    <cacheField name="[T_samla_sysselsatte].[aar].[aar]" caption="aar" numFmtId="0" hierarchy="10" level="1">
      <sharedItems count="14">
        <s v="2008"/>
        <s v="2009"/>
        <s v="2010"/>
        <s v="2011"/>
        <s v="2012"/>
        <s v="2013"/>
        <s v="2014"/>
        <s v="2015"/>
        <s v="2016"/>
        <s v="2017"/>
        <s v="2018"/>
        <s v="2019"/>
        <s v="2020"/>
        <s v="2021"/>
      </sharedItems>
    </cacheField>
    <cacheField name="[Tab_næringer].[Landbruk].[Landbruk]" caption="Landbruk" numFmtId="0" hierarchy="25" level="1">
      <sharedItems count="2">
        <s v="Andre næringer"/>
        <s v="Landbruk"/>
      </sharedItems>
    </cacheField>
    <cacheField name="[Tab_kommune].[fylke].[fylke]" caption="fylke" numFmtId="0" hierarchy="14" level="1">
      <sharedItems count="11">
        <s v="Agder"/>
        <s v="Innlandet"/>
        <s v="Møre og Romsdal"/>
        <s v="Nordland"/>
        <s v="Oslo"/>
        <s v="Rogaland"/>
        <s v="Troms og Finnmark"/>
        <s v="Trøndelag"/>
        <s v="Vestfold og Telemark"/>
        <s v="Vestland"/>
        <s v="Viken"/>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2"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1"/>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0" memberValueDatatype="130" unbalanced="0"/>
    <cacheHierarchy uniqueName="[Tab_kommune].[fylke]" caption="fylke" attribute="1" defaultMemberUniqueName="[Tab_kommune].[fylke].[All]" allUniqueName="[Tab_kommune].[fylke].[All]" dimensionUniqueName="[Tab_kommune]" displayFolder="" count="2" memberValueDatatype="130" unbalanced="0">
      <fieldsUsage count="2">
        <fieldUsage x="-1"/>
        <fieldUsage x="3"/>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2"/>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0"/>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0.43297465278" backgroundQuery="1" createdVersion="7" refreshedVersion="7" minRefreshableVersion="3" recordCount="0" supportSubquery="1" supportAdvancedDrill="1" xr:uid="{8C7B062A-C95B-40D4-8E76-6084947A34EC}">
  <cacheSource type="external" connectionId="9"/>
  <cacheFields count="6">
    <cacheField name="[T_samla_sysselsatte].[aar].[aar]" caption="aar" numFmtId="0" hierarchy="10" level="1">
      <sharedItems containsSemiMixedTypes="0" containsNonDate="0" containsString="0"/>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Tab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ab_næringer].[Jord_skog_fiske].[Jord_skog_fiske]" caption="Jord_skog_fiske" numFmtId="0" hierarchy="27" level="1">
      <sharedItems count="3">
        <s v="Fiske akvakultur"/>
        <s v="Jordbruk"/>
        <s v="Skogbruk"/>
      </sharedItems>
    </cacheField>
    <cacheField name="[Measures].[sysselsatte]" caption="sysselsatte" numFmtId="0" hierarchy="38" level="32767"/>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0"/>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3"/>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4"/>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5"/>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0.432975347219" backgroundQuery="1" createdVersion="7" refreshedVersion="7" minRefreshableVersion="3" recordCount="0" supportSubquery="1" supportAdvancedDrill="1" xr:uid="{FAFBC6CC-5FF5-4F33-8D15-C38AF7ACA2F9}">
  <cacheSource type="external" connectionId="9"/>
  <cacheFields count="6">
    <cacheField name="[T_samla_sysselsatte].[aar].[aar]" caption="aar" numFmtId="0" hierarchy="10" level="1">
      <sharedItems containsSemiMixedTypes="0" containsNonDate="0" containsString="0"/>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Tab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ab_næringer].[Jord_skog_fiske].[Jord_skog_fiske]" caption="Jord_skog_fiske" numFmtId="0" hierarchy="27" level="1">
      <sharedItems count="4">
        <s v="Jordbruk"/>
        <s v="Fiske akvakultur" u="1"/>
        <s v="Skogbruk" u="1"/>
        <s v="Andre næringer" u="1"/>
      </sharedItems>
    </cacheField>
    <cacheField name="[Measures].[sysselsatte]" caption="sysselsatte" numFmtId="0" hierarchy="38" level="32767"/>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0"/>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3"/>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4"/>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5"/>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0.432976041666" backgroundQuery="1" createdVersion="7" refreshedVersion="7" minRefreshableVersion="3" recordCount="0" supportSubquery="1" supportAdvancedDrill="1" xr:uid="{3ADF29A8-D89F-4E6C-A9F9-B6A0D41F0232}">
  <cacheSource type="external" connectionId="9"/>
  <cacheFields count="6">
    <cacheField name="[T_samla_sysselsatte].[aar].[aar]" caption="aar" numFmtId="0" hierarchy="10" level="1">
      <sharedItems containsSemiMixedTypes="0" containsNonDate="0" containsString="0"/>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Tab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ab_næringer].[Jord_skog_fiske].[Jord_skog_fiske]" caption="Jord_skog_fiske" numFmtId="0" hierarchy="27" level="1">
      <sharedItems count="3">
        <s v="Fiske akvakultur"/>
        <s v="Jordbruk"/>
        <s v="Skogbruk"/>
      </sharedItems>
    </cacheField>
    <cacheField name="[Measures].[sysselsatte]" caption="sysselsatte" numFmtId="0" hierarchy="38" level="32767"/>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0"/>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3"/>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4"/>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5"/>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0.432976620374" backgroundQuery="1" createdVersion="7" refreshedVersion="7" minRefreshableVersion="3" recordCount="0" supportSubquery="1" supportAdvancedDrill="1" xr:uid="{3B8A6F3A-C945-4C12-9516-3B27FAC286B0}">
  <cacheSource type="external" connectionId="9"/>
  <cacheFields count="6">
    <cacheField name="[T_samla_sysselsatte].[aar].[aar]" caption="aar" numFmtId="0" hierarchy="10" level="1">
      <sharedItems containsSemiMixedTypes="0" containsNonDate="0" containsString="0"/>
    </cacheField>
    <cacheField name="[Tab_kommune].[fylke].[fylke]" caption="fylke" numFmtId="0" hierarchy="14" level="1">
      <sharedItems containsSemiMixedTypes="0" containsNonDate="0" containsString="0"/>
    </cacheField>
    <cacheField name="[Tab_kommune].[Region].[Region]" caption="Region" numFmtId="0" hierarchy="15" level="1">
      <sharedItems containsSemiMixedTypes="0" containsNonDate="0" containsString="0"/>
    </cacheField>
    <cacheField name="[Tab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ab_næringer].[Jord_skog_fiske].[Jord_skog_fiske]" caption="Jord_skog_fiske" numFmtId="0" hierarchy="27" level="1">
      <sharedItems count="4">
        <s v="Skogbruk"/>
        <s v="Fiske akvakultur" u="1"/>
        <s v="Jordbruk" u="1"/>
        <s v="Andre næringer" u="1"/>
      </sharedItems>
    </cacheField>
    <cacheField name="[Measures].[sysselsatte]" caption="sysselsatte" numFmtId="0" hierarchy="38" level="32767"/>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0"/>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3"/>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4"/>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5"/>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0.432977314813" backgroundQuery="1" createdVersion="7" refreshedVersion="7" minRefreshableVersion="3" recordCount="0" supportSubquery="1" supportAdvancedDrill="1" xr:uid="{298289EB-DB48-4529-8502-FA06E0B49A32}">
  <cacheSource type="external" connectionId="9"/>
  <cacheFields count="7">
    <cacheField name="[T_samla_sysselsatte].[aar].[aar]" caption="aar" numFmtId="0" hierarchy="10" level="1">
      <sharedItems containsSemiMixedTypes="0" containsNonDate="0" containsString="0"/>
    </cacheField>
    <cacheField name="[Tab_kommune].[fylke].[fylke]" caption="fylke" numFmtId="0" hierarchy="14" level="1">
      <sharedItems containsSemiMixedTypes="0" containsNonDate="0" containsString="0"/>
    </cacheField>
    <cacheField name="[Tab_kommune].[Region].[Region]" caption="Region" numFmtId="0" hierarchy="15" level="1">
      <sharedItems containsSemiMixedTypes="0" containsNonDate="0" containsString="0"/>
    </cacheField>
    <cacheField name="[Tab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ab_næringer].[Jord_skog_fiske].[Jord_skog_fiske]" caption="Jord_skog_fiske" numFmtId="0" hierarchy="27" level="1">
      <sharedItems count="4">
        <s v="Skogbruk"/>
        <s v="Fiske akvakultur" u="1"/>
        <s v="Jordbruk" u="1"/>
        <s v="Andre næringer" u="1"/>
      </sharedItems>
    </cacheField>
    <cacheField name="[Measures].[sysselsatte]" caption="sysselsatte" numFmtId="0" hierarchy="38" level="32767"/>
    <cacheField name="[Tab_næringer].[Landbruk].[Landbruk]" caption="Landbruk" numFmtId="0" hierarchy="25" level="1">
      <sharedItems count="1">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0"/>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3"/>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6"/>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4"/>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5"/>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0.432977893521" backgroundQuery="1" createdVersion="7" refreshedVersion="7" minRefreshableVersion="3" recordCount="0" supportSubquery="1" supportAdvancedDrill="1" xr:uid="{1893190B-2FBF-4E05-8CAF-C537CDF838B9}">
  <cacheSource type="external" connectionId="9"/>
  <cacheFields count="7">
    <cacheField name="[T_samla_sysselsatte].[aar].[aar]" caption="aar" numFmtId="0" hierarchy="10" level="1">
      <sharedItems containsSemiMixedTypes="0" containsNonDate="0" containsString="0"/>
    </cacheField>
    <cacheField name="[Tab_kommune].[fylke].[fylke]" caption="fylke" numFmtId="0" hierarchy="14" level="1">
      <sharedItems containsSemiMixedTypes="0" containsNonDate="0" containsString="0"/>
    </cacheField>
    <cacheField name="[Tab_kommune].[Region].[Region]" caption="Region" numFmtId="0" hierarchy="15" level="1">
      <sharedItems containsSemiMixedTypes="0" containsNonDate="0" containsString="0"/>
    </cacheField>
    <cacheField name="[Tab_kommune].[kommune].[kommune]" caption="kommune" numFmtId="0" hierarchy="13"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ab_næringer].[Jord_skog_fiske].[Jord_skog_fiske]" caption="Jord_skog_fiske" numFmtId="0" hierarchy="27" level="1">
      <sharedItems count="1">
        <s v="Fiske akvakultur"/>
      </sharedItems>
    </cacheField>
    <cacheField name="[Measures].[sysselsatte]" caption="sysselsatte" numFmtId="0" hierarchy="38" level="32767"/>
    <cacheField name="[Tab_næringer].[Landbruk].[Landbruk]" caption="Landbruk" numFmtId="0" hierarchy="25" level="1">
      <sharedItems count="1">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0"/>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3"/>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6"/>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4"/>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5"/>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6916087961" backgroundQuery="1" createdVersion="7" refreshedVersion="7" minRefreshableVersion="3" recordCount="0" supportSubquery="1" supportAdvancedDrill="1" xr:uid="{8D7B1AD2-9573-4873-B2E9-C11A3691DF84}">
  <cacheSource type="external" connectionId="9"/>
  <cacheFields count="5">
    <cacheField name="[Tab_kommune].[kommune].[kommune]" caption="kommune" numFmtId="0" hierarchy="13" level="1">
      <sharedItems count="356">
        <s v="Alstahaug"/>
        <s v="Alta"/>
        <s v="Alvdal"/>
        <s v="Alver"/>
        <s v="Andøy"/>
        <s v="Aremark"/>
        <s v="Arendal"/>
        <s v="Asker"/>
        <s v="Askvoll"/>
        <s v="Askøy"/>
        <s v="Aukra"/>
        <s v="Aure"/>
        <s v="Aurland"/>
        <s v="Aurskog-Høland"/>
        <s v="Austevoll"/>
        <s v="Austrheim"/>
        <s v="Averøy"/>
        <s v="Balsfjord"/>
        <s v="Bamble"/>
        <s v="Bardu"/>
        <s v="Beiarn"/>
        <s v="Bergen"/>
        <s v="Berlevåg"/>
        <s v="Bindal"/>
        <s v="Birkenes"/>
        <s v="Bjerkreim"/>
        <s v="Bjørnafjorden"/>
        <s v="Bodø"/>
        <s v="Bokn"/>
        <s v="Bremanger"/>
        <s v="Brønnøy"/>
        <s v="Bygland"/>
        <s v="Bykle"/>
        <s v="Bærum"/>
        <s v="Bø"/>
        <s v="Bømlo"/>
        <s v="Båtsfjord"/>
        <s v="Dovre"/>
        <s v="Drammen"/>
        <s v="Drangedal"/>
        <s v="Dyrøy"/>
        <s v="Dønna"/>
        <s v="Eidfjord"/>
        <s v="Eidskog"/>
        <s v="Eidsvoll"/>
        <s v="Eigersund"/>
        <s v="Elverum"/>
        <s v="Enebakk"/>
        <s v="Engerdal"/>
        <s v="Etne"/>
        <s v="Etnedal"/>
        <s v="Evenes"/>
        <s v="Evje og Hornnes"/>
        <s v="Farsund"/>
        <s v="Fauske"/>
        <s v="Fedje"/>
        <s v="Fitjar"/>
        <s v="Fjaler"/>
        <s v="Fjord"/>
        <s v="Flakstad"/>
        <s v="Flatanger"/>
        <s v="Flekkefjord"/>
        <s v="Flesberg"/>
        <s v="Flå"/>
        <s v="Folldal"/>
        <s v="Fredrikstad"/>
        <s v="Frogn"/>
        <s v="Froland"/>
        <s v="Frosta"/>
        <s v="Frøya"/>
        <s v="Fyresdal"/>
        <s v="Færder"/>
        <s v="Gamvik"/>
        <s v="Gausdal"/>
        <s v="Gildeskål"/>
        <s v="Giske"/>
        <s v="Gjemnes"/>
        <s v="Gjerdrum"/>
        <s v="Gjerstad"/>
        <s v="Gjesdal"/>
        <s v="Gjøvik"/>
        <s v="Gloppen"/>
        <s v="Gol"/>
        <s v="Gran"/>
        <s v="Grane"/>
        <s v="Gratangen"/>
        <s v="Grimstad"/>
        <s v="Grong"/>
        <s v="Grue"/>
        <s v="Gulen"/>
        <s v="Hadsel"/>
        <s v="Halden"/>
        <s v="Hamar"/>
        <s v="Hamarøy"/>
        <s v="Hammerfest"/>
        <s v="Hareid"/>
        <s v="Harstad"/>
        <s v="Hasvik"/>
        <s v="Hattfjelldal"/>
        <s v="Haugesund"/>
        <s v="Heim"/>
        <s v="Hemnes"/>
        <s v="Hemsedal"/>
        <s v="Herøy (M&amp;R)"/>
        <s v="Herøy (Nor)"/>
        <s v="Hitra"/>
        <s v="Hjartdal"/>
        <s v="Hjelmeland"/>
        <s v="Hol"/>
        <s v="Hole"/>
        <s v="Holmestrand"/>
        <s v="Holtålen"/>
        <s v="Horten"/>
        <s v="Hurdal"/>
        <s v="Hustadvika"/>
        <s v="Hvaler"/>
        <s v="Hyllestad"/>
        <s v="Hægebostad"/>
        <s v="Høyanger"/>
        <s v="Høylandet"/>
        <s v="Hå"/>
        <s v="Ibestad"/>
        <s v="Inderøy"/>
        <s v="Indre Fosen"/>
        <s v="Indre Østfold"/>
        <s v="Iveland"/>
        <s v="Jevnaker"/>
        <s v="Karasjok"/>
        <s v="Karlsøy"/>
        <s v="Karmøy"/>
        <s v="Kautokeino"/>
        <s v="Kinn"/>
        <s v="Klepp"/>
        <s v="Kongsberg"/>
        <s v="Kongsvinger"/>
        <s v="Kragerø"/>
        <s v="Kristiansand"/>
        <s v="Kristiansund"/>
        <s v="Krødsherad"/>
        <s v="Kvam"/>
        <s v="Kvinesdal"/>
        <s v="Kvinnherad"/>
        <s v="Kviteseid"/>
        <s v="Kvitsøy"/>
        <s v="Kvæfjord"/>
        <s v="Kvænangen"/>
        <s v="Kåfjord"/>
        <s v="Larvik"/>
        <s v="Lavangen"/>
        <s v="Lebesby"/>
        <s v="Leirfjord"/>
        <s v="Leka"/>
        <s v="Lesja"/>
        <s v="Levanger"/>
        <s v="Lier"/>
        <s v="Lierne"/>
        <s v="Lillehammer"/>
        <s v="Lillesand"/>
        <s v="Lillestrøm"/>
        <s v="Lindesnes"/>
        <s v="Lom"/>
        <s v="Loppa"/>
        <s v="Lund"/>
        <s v="Lunner"/>
        <s v="Lurøy"/>
        <s v="Luster"/>
        <s v="Lyngdal"/>
        <s v="Lyngen"/>
        <s v="Lærdal"/>
        <s v="Lødingen"/>
        <s v="Lørenskog"/>
        <s v="Løten"/>
        <s v="Malvik"/>
        <s v="Marker"/>
        <s v="Masfjorden"/>
        <s v="Melhus"/>
        <s v="Meløy"/>
        <s v="Meråker"/>
        <s v="Midtre Gauldal"/>
        <s v="Midt-Telemark"/>
        <s v="Modalen"/>
        <s v="Modum"/>
        <s v="Molde"/>
        <s v="Moskenes"/>
        <s v="Moss"/>
        <s v="Målselv"/>
        <s v="Måsøy"/>
        <s v="Namsos"/>
        <s v="Namsskogan"/>
        <s v="Nannestad"/>
        <s v="Narvik"/>
        <s v="Nes"/>
        <s v="Nesbyen"/>
        <s v="Nesna"/>
        <s v="Nesodden"/>
        <s v="Nesseby"/>
        <s v="Nissedal"/>
        <s v="Nittedal"/>
        <s v="Nome"/>
        <s v="Nord-Aurdal"/>
        <s v="Nord-Fron"/>
        <s v="Nordkapp"/>
        <s v="Nord-Odal"/>
        <s v="Nordre Follo"/>
        <s v="Nordre Land"/>
        <s v="Nordreisa"/>
        <s v="Nore og Uvdal"/>
        <s v="Notodden"/>
        <s v="Nærøysund"/>
        <s v="Oppdal"/>
        <s v="Orkland"/>
        <s v="Os"/>
        <s v="Osen"/>
        <s v="Oslo"/>
        <s v="Osterøy"/>
        <s v="Overhalla"/>
        <s v="Porsanger"/>
        <s v="Porsgrunn"/>
        <s v="Rakkestad"/>
        <s v="Rana"/>
        <s v="Randaberg"/>
        <s v="Rauma"/>
        <s v="Rendalen"/>
        <s v="Rennebu"/>
        <s v="Rindal"/>
        <s v="Ringebu"/>
        <s v="Ringerike"/>
        <s v="Ringsaker"/>
        <s v="Risør"/>
        <s v="Rollag"/>
        <s v="Rælingen"/>
        <s v="Rødøy"/>
        <s v="Røros"/>
        <s v="Røst"/>
        <s v="Røyrvik"/>
        <s v="Råde"/>
        <s v="Salangen"/>
        <s v="Saltdal"/>
        <s v="Samnanger"/>
        <s v="Sande"/>
        <s v="Sandefjord"/>
        <s v="Sandnes"/>
        <s v="Sarpsborg"/>
        <s v="Sauda"/>
        <s v="Sel"/>
        <s v="Selbu"/>
        <s v="Seljord"/>
        <s v="Senja"/>
        <s v="Sigdal"/>
        <s v="Siljan"/>
        <s v="Sirdal"/>
        <s v="Skaun"/>
        <s v="Skien"/>
        <s v="Skiptvet"/>
        <s v="Skjervøy"/>
        <s v="Skjåk"/>
        <s v="Smøla"/>
        <s v="Snåsa"/>
        <s v="Sogndal"/>
        <s v="Sokndal"/>
        <s v="Sola"/>
        <s v="Solund"/>
        <s v="Sortland"/>
        <s v="Stad"/>
        <s v="Stange"/>
        <s v="Stavanger"/>
        <s v="Steigen"/>
        <s v="Steinkjer"/>
        <s v="Stjørdal"/>
        <s v="Stord"/>
        <s v="Stor-Elvdal"/>
        <s v="Storfjord"/>
        <s v="Strand"/>
        <s v="Stranda"/>
        <s v="Stryn"/>
        <s v="Sula"/>
        <s v="Suldal"/>
        <s v="Sunndal"/>
        <s v="Sunnfjord"/>
        <s v="Surnadal"/>
        <s v="Sveio"/>
        <s v="Sykkylven"/>
        <s v="Sømna"/>
        <s v="Søndre Land"/>
        <s v="Sør-Aurdal"/>
        <s v="Sørfold"/>
        <s v="Sør-Fron"/>
        <s v="Sør-Odal"/>
        <s v="Sørreisa"/>
        <s v="Sør-Varanger"/>
        <s v="Tana"/>
        <s v="Time"/>
        <s v="Tingvoll"/>
        <s v="Tinn"/>
        <s v="Tjeldsund"/>
        <s v="Tokke"/>
        <s v="Tolga"/>
        <s v="Tromsø"/>
        <s v="Trondheim"/>
        <s v="Trysil"/>
        <s v="Træna"/>
        <s v="Tvedestrand"/>
        <s v="Tydal"/>
        <s v="Tynset"/>
        <s v="Tysnes"/>
        <s v="Tysvær"/>
        <s v="Tønsberg"/>
        <s v="Ullensaker"/>
        <s v="Ullensvang"/>
        <s v="Ulstein"/>
        <s v="Ulvik"/>
        <s v="Utsira"/>
        <s v="Vadsø"/>
        <s v="Vaksdal"/>
        <s v="Valle"/>
        <s v="Vang"/>
        <s v="Vanylven"/>
        <s v="Vardø"/>
        <s v="Vefsn"/>
        <s v="Vega"/>
        <s v="Vegårshei"/>
        <s v="Vennesla"/>
        <s v="Verdal"/>
        <s v="Vestby"/>
        <s v="Vestnes"/>
        <s v="Vestre Slidre"/>
        <s v="Vestre Toten"/>
        <s v="Vestvågøy"/>
        <s v="Vevelstad"/>
        <s v="Vik"/>
        <s v="Vindafjord"/>
        <s v="Vinje"/>
        <s v="Volda"/>
        <s v="Voss"/>
        <s v="Værøy"/>
        <s v="Vågan"/>
        <s v="Vågå"/>
        <s v="Våler (Innl)"/>
        <s v="Våler (Vik)"/>
        <s v="Øksnes"/>
        <s v="Ørland"/>
        <s v="Ørsta"/>
        <s v="Østre Toten"/>
        <s v="Øvre Eiker"/>
        <s v="Øyer"/>
        <s v="Øygarden"/>
        <s v="Øystre Slidre"/>
        <s v="Åfjord"/>
        <s v="Ål"/>
        <s v="Ålesund"/>
        <s v="Åmli"/>
        <s v="Åmot"/>
        <s v="Årdal"/>
        <s v="Ås"/>
        <s v="Åseral"/>
        <s v="Åsnes"/>
      </sharedItems>
    </cacheField>
    <cacheField name="[Tab_næringer].[Landbruk].[Landbruk]" caption="Landbruk" numFmtId="0" hierarchy="25" level="1">
      <sharedItems count="2">
        <s v="Andre næringer"/>
        <s v="Landbruk"/>
      </sharedItems>
    </cacheField>
    <cacheField name="[Measures].[sysselsatte]" caption="sysselsatte" numFmtId="0" hierarchy="38" level="32767"/>
    <cacheField name="[Tab_kommune].[fylke].[fylke]" caption="fylke" numFmtId="0" hierarchy="14" level="1">
      <sharedItems containsSemiMixedTypes="0" containsNonDate="0" containsString="0"/>
    </cacheField>
    <cacheField name="[T_samla_sysselsatte].[aar].[aar]" caption="aar" numFmtId="0" hierarchy="10" level="1">
      <sharedItems containsSemiMixedTypes="0" containsNonDate="0" containsString="0"/>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3"/>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1"/>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2"/>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0.817916666667" backgroundQuery="1" createdVersion="7" refreshedVersion="7" minRefreshableVersion="3" recordCount="0" supportSubquery="1" supportAdvancedDrill="1" xr:uid="{7D9A6BDA-8D68-4C47-B9B5-02146A55616C}">
  <cacheSource type="external" connectionId="9"/>
  <cacheFields count="4">
    <cacheField name="[T_samla_sysselsatte].[aar].[aar]" caption="aar" numFmtId="0" hierarchy="10" level="1">
      <sharedItems containsSemiMixedTypes="0" containsNonDate="0" containsString="0"/>
    </cacheField>
    <cacheField name="[Measures].[sysselsatte]" caption="sysselsatte" numFmtId="0" hierarchy="38" level="32767"/>
    <cacheField name="[Tab_kommune].[fylke].[fylke]" caption="fylke" numFmtId="0" hierarchy="14" level="1">
      <sharedItems count="11">
        <s v="Agder"/>
        <s v="Innlandet"/>
        <s v="Møre og Romsdal"/>
        <s v="Nordland"/>
        <s v="Oslo"/>
        <s v="Rogaland"/>
        <s v="Troms og Finnmark"/>
        <s v="Trøndelag"/>
        <s v="Vestfold og Telemark"/>
        <s v="Vestland"/>
        <s v="Viken"/>
      </sharedItems>
    </cacheField>
    <cacheField name="[Tab_næringer].[Jord_skog_fiske].[Jord_skog_fiske]" caption="Jord_skog_fiske" numFmtId="0" hierarchy="27" level="1">
      <sharedItems count="3">
        <s v="Fiske akvakultur"/>
        <s v="Jordbruk"/>
        <s v="Skog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0"/>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0" memberValueDatatype="130" unbalanced="0"/>
    <cacheHierarchy uniqueName="[Tab_kommune].[fylke]" caption="fylke" attribute="1" defaultMemberUniqueName="[Tab_kommune].[fylke].[All]" allUniqueName="[Tab_kommune].[fylke].[All]" dimensionUniqueName="[Tab_kommune]" displayFolder="" count="2" memberValueDatatype="130" unbalanced="0">
      <fieldsUsage count="2">
        <fieldUsage x="-1"/>
        <fieldUsage x="2"/>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3"/>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1"/>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0.817917476852" backgroundQuery="1" createdVersion="7" refreshedVersion="7" minRefreshableVersion="3" recordCount="0" supportSubquery="1" supportAdvancedDrill="1" xr:uid="{A441CA18-CFBD-4C25-8B6A-7881758B92CC}">
  <cacheSource type="external" connectionId="9"/>
  <cacheFields count="4">
    <cacheField name="[T_samla_sysselsatte].[aar].[aar]" caption="aar" numFmtId="0" hierarchy="10" level="1">
      <sharedItems containsSemiMixedTypes="0" containsNonDate="0" containsString="0"/>
    </cacheField>
    <cacheField name="[Measures].[sysselsatte]" caption="sysselsatte" numFmtId="0" hierarchy="38" level="32767"/>
    <cacheField name="[Tab_kommune].[fylke].[fylke]" caption="fylke" numFmtId="0" hierarchy="14" level="1">
      <sharedItems count="11">
        <s v="Agder"/>
        <s v="Innlandet"/>
        <s v="Møre og Romsdal"/>
        <s v="Nordland"/>
        <s v="Oslo"/>
        <s v="Rogaland"/>
        <s v="Troms og Finnmark"/>
        <s v="Trøndelag"/>
        <s v="Vestfold og Telemark"/>
        <s v="Vestland"/>
        <s v="Viken"/>
      </sharedItems>
    </cacheField>
    <cacheField name="[Tab_næringer].[Jord_skog_fiske].[Jord_skog_fiske]" caption="Jord_skog_fiske" numFmtId="0" hierarchy="27" level="1">
      <sharedItems count="3">
        <s v="Fiske akvakultur"/>
        <s v="Jordbruk"/>
        <s v="Skog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0"/>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0" memberValueDatatype="130" unbalanced="0"/>
    <cacheHierarchy uniqueName="[Tab_kommune].[fylke]" caption="fylke" attribute="1" defaultMemberUniqueName="[Tab_kommune].[fylke].[All]" allUniqueName="[Tab_kommune].[fylke].[All]" dimensionUniqueName="[Tab_kommune]" displayFolder="" count="2" memberValueDatatype="130" unbalanced="0">
      <fieldsUsage count="2">
        <fieldUsage x="-1"/>
        <fieldUsage x="2"/>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3"/>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1"/>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0.817918055553" backgroundQuery="1" createdVersion="7" refreshedVersion="7" minRefreshableVersion="3" recordCount="0" supportSubquery="1" supportAdvancedDrill="1" xr:uid="{3B33E01B-746E-4DBA-81CA-EF57314BEDC0}">
  <cacheSource type="external" connectionId="9"/>
  <cacheFields count="5">
    <cacheField name="[T_samla_sysselsatte].[aar].[aar]" caption="aar" numFmtId="0" hierarchy="10" level="1">
      <sharedItems count="2">
        <s v="2021"/>
        <s v="2008" u="1"/>
      </sharedItems>
    </cacheField>
    <cacheField name="[Measures].[sysselsatte]" caption="sysselsatte" numFmtId="0" hierarchy="38" level="32767"/>
    <cacheField name="[Tab_kommune].[fylke].[fylke]" caption="fylke" numFmtId="0" hierarchy="14" level="1">
      <sharedItems count="11">
        <s v="Agder"/>
        <s v="Innlandet"/>
        <s v="Møre og Romsdal"/>
        <s v="Nordland"/>
        <s v="Oslo"/>
        <s v="Rogaland"/>
        <s v="Troms og Finnmark"/>
        <s v="Trøndelag"/>
        <s v="Vestfold og Telemark"/>
        <s v="Vestland"/>
        <s v="Viken"/>
      </sharedItems>
    </cacheField>
    <cacheField name="[Tab_næringer].[Jord_skog_fiske].[Jord_skog_fiske]" caption="Jord_skog_fiske" numFmtId="0" hierarchy="27" level="1">
      <sharedItems count="3">
        <s v="Jordbruk"/>
        <s v="Skogbruk"/>
        <s v="Fiske akvakultur" u="1"/>
      </sharedItems>
    </cacheField>
    <cacheField name="[Tab_næringer].[Landbruk].[Landbruk]" caption="Landbruk" numFmtId="0" hierarchy="25" level="1">
      <sharedItems count="1">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0"/>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0" memberValueDatatype="130" unbalanced="0"/>
    <cacheHierarchy uniqueName="[Tab_kommune].[fylke]" caption="fylke" attribute="1" defaultMemberUniqueName="[Tab_kommune].[fylke].[All]" allUniqueName="[Tab_kommune].[fylke].[All]" dimensionUniqueName="[Tab_kommune]" displayFolder="" count="2" memberValueDatatype="130" unbalanced="0">
      <fieldsUsage count="2">
        <fieldUsage x="-1"/>
        <fieldUsage x="2"/>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4"/>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3"/>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1"/>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0.817919328707" backgroundQuery="1" createdVersion="7" refreshedVersion="7" minRefreshableVersion="3" recordCount="0" supportSubquery="1" supportAdvancedDrill="1" xr:uid="{90C282E5-272B-4C5C-A7BA-ADD348B45066}">
  <cacheSource type="external" connectionId="9"/>
  <cacheFields count="5">
    <cacheField name="[T_samla_sysselsatte].[aar].[aar]" caption="aar" numFmtId="0" hierarchy="10" level="1">
      <sharedItems count="1">
        <s v="2021"/>
      </sharedItems>
    </cacheField>
    <cacheField name="[Measures].[sysselsatte]" caption="sysselsatte" numFmtId="0" hierarchy="38" level="32767"/>
    <cacheField name="[Tab_kommune].[fylke].[fylke]" caption="fylke" numFmtId="0" hierarchy="14" level="1">
      <sharedItems count="11">
        <s v="Agder"/>
        <s v="Innlandet"/>
        <s v="Møre og Romsdal"/>
        <s v="Nordland"/>
        <s v="Oslo"/>
        <s v="Rogaland"/>
        <s v="Troms og Finnmark"/>
        <s v="Trøndelag"/>
        <s v="Vestfold og Telemark"/>
        <s v="Vestland"/>
        <s v="Viken"/>
      </sharedItems>
    </cacheField>
    <cacheField name="[Tab_næringer].[Jord_skog_fiske].[Jord_skog_fiske]" caption="Jord_skog_fiske" numFmtId="0" hierarchy="27" level="1">
      <sharedItems count="1">
        <s v="Jordbruk"/>
      </sharedItems>
    </cacheField>
    <cacheField name="[Tab_næringer].[Landbruk].[Landbruk]" caption="Landbruk" numFmtId="0" hierarchy="25" level="1">
      <sharedItems count="1">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0"/>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0" memberValueDatatype="130" unbalanced="0"/>
    <cacheHierarchy uniqueName="[Tab_kommune].[fylke]" caption="fylke" attribute="1" defaultMemberUniqueName="[Tab_kommune].[fylke].[All]" allUniqueName="[Tab_kommune].[fylke].[All]" dimensionUniqueName="[Tab_kommune]" displayFolder="" count="2" memberValueDatatype="130" unbalanced="0">
      <fieldsUsage count="2">
        <fieldUsage x="-1"/>
        <fieldUsage x="2"/>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4"/>
      </fieldsUsage>
    </cacheHierarchy>
    <cacheHierarchy uniqueName="[Tab_næringer].[Jordb_skog]" caption="Jordb_skog" attribute="1" defaultMemberUniqueName="[Tab_næringer].[Jordb_skog].[All]" allUniqueName="[Tab_næringer].[Jordb_skog].[All]" dimensionUniqueName="[Tab_næringer]" displayFolder="" count="2"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3"/>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1"/>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0.817919907407" backgroundQuery="1" createdVersion="7" refreshedVersion="7" minRefreshableVersion="3" recordCount="0" supportSubquery="1" supportAdvancedDrill="1" xr:uid="{4B923ED2-3F99-48E0-A762-35A9A4C98AA8}">
  <cacheSource type="external" connectionId="9"/>
  <cacheFields count="5">
    <cacheField name="[T_samla_sysselsatte].[aar].[aar]" caption="aar" numFmtId="0" hierarchy="10" level="1">
      <sharedItems count="1">
        <s v="2021"/>
      </sharedItems>
    </cacheField>
    <cacheField name="[Measures].[sysselsatte]" caption="sysselsatte" numFmtId="0" hierarchy="38" level="32767"/>
    <cacheField name="[Tab_kommune].[fylke].[fylke]" caption="fylke" numFmtId="0" hierarchy="14" level="1">
      <sharedItems count="11">
        <s v="Agder"/>
        <s v="Innlandet"/>
        <s v="Møre og Romsdal"/>
        <s v="Nordland"/>
        <s v="Oslo"/>
        <s v="Rogaland"/>
        <s v="Troms og Finnmark"/>
        <s v="Trøndelag"/>
        <s v="Vestfold og Telemark"/>
        <s v="Vestland"/>
        <s v="Viken"/>
      </sharedItems>
    </cacheField>
    <cacheField name="[Tab_næringer].[Jord_skog_fiske].[Jord_skog_fiske]" caption="Jord_skog_fiske" numFmtId="0" hierarchy="27" level="1">
      <sharedItems count="1">
        <s v="Skogbruk"/>
      </sharedItems>
    </cacheField>
    <cacheField name="[Tab_næringer].[Landbruk].[Landbruk]" caption="Landbruk" numFmtId="0" hierarchy="25" level="1">
      <sharedItems count="1">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0"/>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0" memberValueDatatype="130" unbalanced="0"/>
    <cacheHierarchy uniqueName="[Tab_kommune].[fylke]" caption="fylke" attribute="1" defaultMemberUniqueName="[Tab_kommune].[fylke].[All]" allUniqueName="[Tab_kommune].[fylke].[All]" dimensionUniqueName="[Tab_kommune]" displayFolder="" count="2" memberValueDatatype="130" unbalanced="0">
      <fieldsUsage count="2">
        <fieldUsage x="-1"/>
        <fieldUsage x="2"/>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4"/>
      </fieldsUsage>
    </cacheHierarchy>
    <cacheHierarchy uniqueName="[Tab_næringer].[Jordb_skog]" caption="Jordb_skog" attribute="1" defaultMemberUniqueName="[Tab_næringer].[Jordb_skog].[All]" allUniqueName="[Tab_næringer].[Jordb_skog].[All]" dimensionUniqueName="[Tab_næringer]" displayFolder="" count="2"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3"/>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1"/>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0.817920370369" backgroundQuery="1" createdVersion="7" refreshedVersion="7" minRefreshableVersion="3" recordCount="0" supportSubquery="1" supportAdvancedDrill="1" xr:uid="{9B77009F-5DFE-4936-A634-58A379671F1C}">
  <cacheSource type="external" connectionId="9"/>
  <cacheFields count="5">
    <cacheField name="[T_samla_sysselsatte].[aar].[aar]" caption="aar" numFmtId="0" hierarchy="10" level="1">
      <sharedItems count="2">
        <s v="2021"/>
        <s v="2008" u="1"/>
      </sharedItems>
    </cacheField>
    <cacheField name="[Measures].[sysselsatte]" caption="sysselsatte" numFmtId="0" hierarchy="38" level="32767"/>
    <cacheField name="[Tab_kommune].[fylke].[fylke]" caption="fylke" numFmtId="0" hierarchy="14" level="1">
      <sharedItems count="11">
        <s v="Agder"/>
        <s v="Innlandet"/>
        <s v="Møre og Romsdal"/>
        <s v="Nordland"/>
        <s v="Oslo"/>
        <s v="Rogaland"/>
        <s v="Troms og Finnmark"/>
        <s v="Trøndelag"/>
        <s v="Vestfold og Telemark"/>
        <s v="Vestland"/>
        <s v="Viken"/>
      </sharedItems>
    </cacheField>
    <cacheField name="[Tab_næringer].[Jord_skog_fiske].[Jord_skog_fiske]" caption="Jord_skog_fiske" numFmtId="0" hierarchy="27" level="1">
      <sharedItems count="3">
        <s v="Jordbruk"/>
        <s v="Skogbruk"/>
        <s v="Fiske akvakultur" u="1"/>
      </sharedItems>
    </cacheField>
    <cacheField name="[Tab_næringer].[Landbruk].[Landbruk]" caption="Landbruk" numFmtId="0" hierarchy="25" level="1">
      <sharedItems count="1">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0"/>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0" memberValueDatatype="130" unbalanced="0"/>
    <cacheHierarchy uniqueName="[Tab_kommune].[fylke]" caption="fylke" attribute="1" defaultMemberUniqueName="[Tab_kommune].[fylke].[All]" allUniqueName="[Tab_kommune].[fylke].[All]" dimensionUniqueName="[Tab_kommune]" displayFolder="" count="2" memberValueDatatype="130" unbalanced="0">
      <fieldsUsage count="2">
        <fieldUsage x="-1"/>
        <fieldUsage x="2"/>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4"/>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3"/>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1"/>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0.817920949077" backgroundQuery="1" createdVersion="7" refreshedVersion="7" minRefreshableVersion="3" recordCount="0" supportSubquery="1" supportAdvancedDrill="1" xr:uid="{17B66E9B-4495-4542-8EB7-32BC74269178}">
  <cacheSource type="external" connectionId="9"/>
  <cacheFields count="5">
    <cacheField name="[T_samla_sysselsatte].[aar].[aar]" caption="aar" numFmtId="0" hierarchy="10" level="1">
      <sharedItems count="1">
        <s v="2021"/>
      </sharedItems>
    </cacheField>
    <cacheField name="[Measures].[sysselsatte]" caption="sysselsatte" numFmtId="0" hierarchy="38" level="32767"/>
    <cacheField name="[Tab_kommune].[fylke].[fylke]" caption="fylke" numFmtId="0" hierarchy="14" level="1">
      <sharedItems count="11">
        <s v="Agder"/>
        <s v="Innlandet"/>
        <s v="Møre og Romsdal"/>
        <s v="Nordland"/>
        <s v="Oslo"/>
        <s v="Rogaland"/>
        <s v="Troms og Finnmark"/>
        <s v="Trøndelag"/>
        <s v="Vestfold og Telemark"/>
        <s v="Vestland"/>
        <s v="Viken"/>
      </sharedItems>
    </cacheField>
    <cacheField name="[Tab_næringer].[Jord_skog_fiske].[Jord_skog_fiske]" caption="Jord_skog_fiske" numFmtId="0" hierarchy="27" level="1">
      <sharedItems count="1">
        <s v="Jordbruk"/>
      </sharedItems>
    </cacheField>
    <cacheField name="[Tab_næringer].[Landbruk].[Landbruk]" caption="Landbruk" numFmtId="0" hierarchy="25" level="1">
      <sharedItems count="1">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0"/>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0" memberValueDatatype="130" unbalanced="0"/>
    <cacheHierarchy uniqueName="[Tab_kommune].[fylke]" caption="fylke" attribute="1" defaultMemberUniqueName="[Tab_kommune].[fylke].[All]" allUniqueName="[Tab_kommune].[fylke].[All]" dimensionUniqueName="[Tab_kommune]" displayFolder="" count="2" memberValueDatatype="130" unbalanced="0">
      <fieldsUsage count="2">
        <fieldUsage x="-1"/>
        <fieldUsage x="2"/>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4"/>
      </fieldsUsage>
    </cacheHierarchy>
    <cacheHierarchy uniqueName="[Tab_næringer].[Jordb_skog]" caption="Jordb_skog" attribute="1" defaultMemberUniqueName="[Tab_næringer].[Jordb_skog].[All]" allUniqueName="[Tab_næringer].[Jordb_skog].[All]" dimensionUniqueName="[Tab_næringer]" displayFolder="" count="2"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3"/>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1"/>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0.817921527778" backgroundQuery="1" createdVersion="7" refreshedVersion="7" minRefreshableVersion="3" recordCount="0" supportSubquery="1" supportAdvancedDrill="1" xr:uid="{0DD9FCF9-C78E-45BC-9839-200DFF626C4D}">
  <cacheSource type="external" connectionId="9"/>
  <cacheFields count="5">
    <cacheField name="[T_samla_sysselsatte].[aar].[aar]" caption="aar" numFmtId="0" hierarchy="10" level="1">
      <sharedItems count="1">
        <s v="2021"/>
      </sharedItems>
    </cacheField>
    <cacheField name="[Measures].[sysselsatte]" caption="sysselsatte" numFmtId="0" hierarchy="38" level="32767"/>
    <cacheField name="[Tab_kommune].[fylke].[fylke]" caption="fylke" numFmtId="0" hierarchy="14" level="1">
      <sharedItems count="11">
        <s v="Agder"/>
        <s v="Innlandet"/>
        <s v="Møre og Romsdal"/>
        <s v="Nordland"/>
        <s v="Oslo"/>
        <s v="Rogaland"/>
        <s v="Troms og Finnmark"/>
        <s v="Trøndelag"/>
        <s v="Vestfold og Telemark"/>
        <s v="Vestland"/>
        <s v="Viken"/>
      </sharedItems>
    </cacheField>
    <cacheField name="[Tab_næringer].[Jord_skog_fiske].[Jord_skog_fiske]" caption="Jord_skog_fiske" numFmtId="0" hierarchy="27" level="1">
      <sharedItems count="1">
        <s v="Skogbruk"/>
      </sharedItems>
    </cacheField>
    <cacheField name="[Tab_næringer].[Landbruk].[Landbruk]" caption="Landbruk" numFmtId="0" hierarchy="25" level="1">
      <sharedItems count="1">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0"/>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0" memberValueDatatype="130" unbalanced="0"/>
    <cacheHierarchy uniqueName="[Tab_kommune].[fylke]" caption="fylke" attribute="1" defaultMemberUniqueName="[Tab_kommune].[fylke].[All]" allUniqueName="[Tab_kommune].[fylke].[All]" dimensionUniqueName="[Tab_kommune]" displayFolder="" count="2" memberValueDatatype="130" unbalanced="0">
      <fieldsUsage count="2">
        <fieldUsage x="-1"/>
        <fieldUsage x="2"/>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4"/>
      </fieldsUsage>
    </cacheHierarchy>
    <cacheHierarchy uniqueName="[Tab_næringer].[Jordb_skog]" caption="Jordb_skog" attribute="1" defaultMemberUniqueName="[Tab_næringer].[Jordb_skog].[All]" allUniqueName="[Tab_næringer].[Jordb_skog].[All]" dimensionUniqueName="[Tab_næringer]" displayFolder="" count="2"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3"/>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1"/>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1.609258217592" backgroundQuery="1" createdVersion="7" refreshedVersion="7" minRefreshableVersion="3" recordCount="0" supportSubquery="1" supportAdvancedDrill="1" xr:uid="{22E681AC-8168-4EB1-82AC-3FCE49195449}">
  <cacheSource type="external" connectionId="9"/>
  <cacheFields count="5">
    <cacheField name="[Tab_kommune].[kommune].[kommune]" caption="kommune" numFmtId="0" hierarchy="13" level="1">
      <sharedItems count="356">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 v="Alver" u="1"/>
        <s v="Asker" u="1"/>
        <s v="Bjerkreim" u="1"/>
        <s v="Gausdal" u="1"/>
        <s v="Gjøvik" u="1"/>
        <s v="Grimstad" u="1"/>
        <s v="Hamar" u="1"/>
        <s v="Hustadvika" u="1"/>
        <s v="Hå" u="1"/>
        <s v="Indre Østfold" u="1"/>
        <s v="Kautokeino" u="1"/>
        <s v="Klepp" u="1"/>
        <s v="Kristiansand" u="1"/>
        <s v="Kvam" u="1"/>
        <s v="Kvinnherad" u="1"/>
        <s v="Larvik" u="1"/>
        <s v="Lier" u="1"/>
        <s v="Lillestrøm" u="1"/>
        <s v="Luster" u="1"/>
        <s v="Molde" u="1"/>
        <s v="Nes" u="1"/>
        <s v="Oslo" u="1"/>
        <s v="Rakkestad" u="1"/>
        <s v="Ringsaker" u="1"/>
        <s v="Sandefjord" u="1"/>
        <s v="Sandnes" u="1"/>
        <s v="Sarpsborg" u="1"/>
        <s v="Stange" u="1"/>
        <s v="Stavanger" u="1"/>
        <s v="Stryn" u="1"/>
        <s v="Sunnfjord" u="1"/>
        <s v="Time" u="1"/>
        <s v="Tynset" u="1"/>
        <s v="Tønsberg" u="1"/>
        <s v="Vindafjord" u="1"/>
        <s v="Voss" u="1"/>
        <s v="Østre Toten" u="1"/>
        <s v="Åsnes" u="1"/>
        <s v="Alstahaug" u="1"/>
        <s v="Alta" u="1"/>
        <s v="Andøy" u="1"/>
        <s v="Balsfjord" u="1"/>
        <s v="Bardu" u="1"/>
        <s v="Bodø" u="1"/>
        <s v="Brønnøy" u="1"/>
        <s v="Dønna" u="1"/>
        <s v="Eigersund" u="1"/>
        <s v="Fauske" u="1"/>
        <s v="Gjesdal" u="1"/>
        <s v="Harstad" u="1"/>
        <s v="Hattfjelldal" u="1"/>
        <s v="Hemnes" u="1"/>
        <s v="Hjelmeland" u="1"/>
        <s v="Karasjok" u="1"/>
        <s v="Karmøy" u="1"/>
        <s v="Kvæfjord" u="1"/>
        <s v="Kåfjord" u="1"/>
        <s v="Leirfjord" u="1"/>
        <s v="Lund" u="1"/>
        <s v="Meløy" u="1"/>
        <s v="Målselv" u="1"/>
        <s v="Nesna" u="1"/>
        <s v="Nordreisa" u="1"/>
        <s v="Rana" u="1"/>
        <s v="Randaberg" u="1"/>
        <s v="Senja" u="1"/>
        <s v="Sola" u="1"/>
        <s v="Sortland" u="1"/>
        <s v="Steigen" u="1"/>
        <s v="Strand" u="1"/>
        <s v="Suldal" u="1"/>
        <s v="Sømna" u="1"/>
        <s v="Sør-Varanger" u="1"/>
        <s v="Tana" u="1"/>
        <s v="Tromsø" u="1"/>
        <s v="Tysvær" u="1"/>
        <s v="Vefsn" u="1"/>
        <s v="Vega" u="1"/>
        <s v="Vestvågøy" u="1"/>
        <s v="Beiarn" u="1"/>
        <s v="Bindal" u="1"/>
        <s v="Hadsel" u="1"/>
        <s v="Bokn" u="1"/>
        <s v="Haugesund" u="1"/>
        <s v="Kvitsøy" u="1"/>
        <s v="Sauda" u="1"/>
        <s v="Sokndal" u="1"/>
        <s v="Utsira" u="1"/>
        <s v="Bergen" u="1"/>
        <s v="Gloppen" u="1"/>
        <s v="Surnadal" u="1"/>
        <s v="Volda" u="1"/>
        <s v="Bø" u="1"/>
        <s v="Grane" u="1"/>
        <s v="Lurøy" u="1"/>
        <s v="Lødingen" u="1"/>
        <s v="Rødøy" u="1"/>
        <s v="Saltdal" u="1"/>
        <s v="Sørfold" u="1"/>
        <s v="Vevelstad" u="1"/>
        <s v="Vågan" u="1"/>
        <s v="Karlsøy" u="1"/>
        <s v="Lyngen" u="1"/>
        <s v="Porsanger" u="1"/>
        <s v="Salangen" u="1"/>
        <s v="Tjeldsund" u="1"/>
        <s v="Nesseby" u="1"/>
        <s v="Alvdal" u="1"/>
        <s v="Aremark" u="1"/>
        <s v="Arendal" u="1"/>
        <s v="Askvoll" u="1"/>
        <s v="Askøy" u="1"/>
        <s v="Aukra" u="1"/>
        <s v="Aure" u="1"/>
        <s v="Aurland" u="1"/>
        <s v="Aurskog-Høland" u="1"/>
        <s v="Austevoll" u="1"/>
        <s v="Austrheim" u="1"/>
        <s v="Averøy" u="1"/>
        <s v="Bamble" u="1"/>
        <s v="Berlevåg" u="1"/>
        <s v="Birkenes" u="1"/>
        <s v="Bjørnafjorden" u="1"/>
        <s v="Bremanger" u="1"/>
        <s v="Bygland" u="1"/>
        <s v="Bykle" u="1"/>
        <s v="Bærum" u="1"/>
        <s v="Bømlo" u="1"/>
        <s v="Båtsfjord" u="1"/>
        <s v="Dovre" u="1"/>
        <s v="Drammen" u="1"/>
        <s v="Drangedal" u="1"/>
        <s v="Dyrøy" u="1"/>
        <s v="Eidfjord" u="1"/>
        <s v="Eidskog" u="1"/>
        <s v="Eidsvoll" u="1"/>
        <s v="Elverum" u="1"/>
        <s v="Enebakk" u="1"/>
        <s v="Engerdal" u="1"/>
        <s v="Etne" u="1"/>
        <s v="Etnedal" u="1"/>
        <s v="Evenes" u="1"/>
        <s v="Evje og Hornnes" u="1"/>
        <s v="Farsund" u="1"/>
        <s v="Fedje" u="1"/>
        <s v="Fitjar" u="1"/>
        <s v="Fjaler" u="1"/>
        <s v="Fjord" u="1"/>
        <s v="Flakstad" u="1"/>
        <s v="Flekkefjord" u="1"/>
        <s v="Flesberg" u="1"/>
        <s v="Flå" u="1"/>
        <s v="Folldal" u="1"/>
        <s v="Fredrikstad" u="1"/>
        <s v="Frogn" u="1"/>
        <s v="Froland" u="1"/>
        <s v="Fyresdal" u="1"/>
        <s v="Færder" u="1"/>
        <s v="Gamvik" u="1"/>
        <s v="Gildeskål" u="1"/>
        <s v="Giske" u="1"/>
        <s v="Gjemnes" u="1"/>
        <s v="Gjerdrum" u="1"/>
        <s v="Gjerstad" u="1"/>
        <s v="Gol" u="1"/>
        <s v="Gran" u="1"/>
        <s v="Gratangen" u="1"/>
        <s v="Grue" u="1"/>
        <s v="Gulen" u="1"/>
        <s v="Halden" u="1"/>
        <s v="Hamarøy" u="1"/>
        <s v="Hammerfest" u="1"/>
        <s v="Hareid" u="1"/>
        <s v="Hasvik" u="1"/>
        <s v="Hemsedal" u="1"/>
        <s v="Herøy (M&amp;R)" u="1"/>
        <s v="Herøy (Nor)" u="1"/>
        <s v="Hjartdal" u="1"/>
        <s v="Hol" u="1"/>
        <s v="Hole" u="1"/>
        <s v="Holmestrand" u="1"/>
        <s v="Horten" u="1"/>
        <s v="Hurdal" u="1"/>
        <s v="Hvaler" u="1"/>
        <s v="Hyllestad" u="1"/>
        <s v="Hægebostad" u="1"/>
        <s v="Høyanger" u="1"/>
        <s v="Ibestad" u="1"/>
        <s v="Iveland" u="1"/>
        <s v="Jevnaker" u="1"/>
        <s v="Kinn" u="1"/>
        <s v="Kongsberg" u="1"/>
        <s v="Kongsvinger" u="1"/>
        <s v="Kragerø" u="1"/>
        <s v="Kristiansund" u="1"/>
        <s v="Krødsherad" u="1"/>
        <s v="Kvinesdal" u="1"/>
        <s v="Kviteseid" u="1"/>
        <s v="Kvænangen" u="1"/>
        <s v="Lavangen" u="1"/>
        <s v="Lebesby" u="1"/>
        <s v="Lesja" u="1"/>
        <s v="Lillehammer" u="1"/>
        <s v="Lillesand" u="1"/>
        <s v="Lindesnes" u="1"/>
        <s v="Lom" u="1"/>
        <s v="Loppa" u="1"/>
        <s v="Lunner" u="1"/>
        <s v="Lyngdal" u="1"/>
        <s v="Lærdal" u="1"/>
        <s v="Lørenskog" u="1"/>
        <s v="Løten" u="1"/>
        <s v="Marker" u="1"/>
        <s v="Masfjorden" u="1"/>
        <s v="Midt-Telemark" u="1"/>
        <s v="Modalen" u="1"/>
        <s v="Modum" u="1"/>
        <s v="Moskenes" u="1"/>
        <s v="Moss" u="1"/>
        <s v="Måsøy" u="1"/>
        <s v="Nannestad" u="1"/>
        <s v="Narvik" u="1"/>
        <s v="Nesbyen" u="1"/>
        <s v="Nesodden" u="1"/>
        <s v="Nissedal" u="1"/>
        <s v="Nittedal" u="1"/>
        <s v="Nome" u="1"/>
        <s v="Nord-Aurdal" u="1"/>
        <s v="Nord-Fron" u="1"/>
        <s v="Nordkapp" u="1"/>
        <s v="Nord-Odal" u="1"/>
        <s v="Nordre Follo" u="1"/>
        <s v="Nordre Land" u="1"/>
        <s v="Nore og Uvdal" u="1"/>
        <s v="Notodden" u="1"/>
        <s v="Os" u="1"/>
        <s v="Osterøy" u="1"/>
        <s v="Porsgrunn" u="1"/>
        <s v="Rauma" u="1"/>
        <s v="Rendalen" u="1"/>
        <s v="Ringebu" u="1"/>
        <s v="Ringerike" u="1"/>
        <s v="Risør" u="1"/>
        <s v="Rollag" u="1"/>
        <s v="Rælingen" u="1"/>
        <s v="Røst" u="1"/>
        <s v="Råde" u="1"/>
        <s v="Samnanger" u="1"/>
        <s v="Sande" u="1"/>
        <s v="Sel" u="1"/>
        <s v="Seljord" u="1"/>
        <s v="Sigdal" u="1"/>
        <s v="Siljan" u="1"/>
        <s v="Sirdal" u="1"/>
        <s v="Skien" u="1"/>
        <s v="Skiptvet" u="1"/>
        <s v="Skjervøy" u="1"/>
        <s v="Skjåk" u="1"/>
        <s v="Smøla" u="1"/>
        <s v="Sogndal" u="1"/>
        <s v="Solund" u="1"/>
        <s v="Stad" u="1"/>
        <s v="Stord" u="1"/>
        <s v="Stor-Elvdal" u="1"/>
        <s v="Storfjord" u="1"/>
        <s v="Stranda" u="1"/>
        <s v="Sula" u="1"/>
        <s v="Sunndal" u="1"/>
        <s v="Sveio" u="1"/>
        <s v="Sykkylven" u="1"/>
        <s v="Søndre Land" u="1"/>
        <s v="Sør-Aurdal" u="1"/>
        <s v="Sør-Fron" u="1"/>
        <s v="Sør-Odal" u="1"/>
        <s v="Sørreisa" u="1"/>
        <s v="Tingvoll" u="1"/>
        <s v="Tinn" u="1"/>
        <s v="Tokke" u="1"/>
        <s v="Tolga" u="1"/>
        <s v="Trysil" u="1"/>
        <s v="Træna" u="1"/>
        <s v="Tvedestrand" u="1"/>
        <s v="Tysnes" u="1"/>
        <s v="Ullensaker" u="1"/>
        <s v="Ullensvang" u="1"/>
        <s v="Ulstein" u="1"/>
        <s v="Ulvik" u="1"/>
        <s v="Vadsø" u="1"/>
        <s v="Vaksdal" u="1"/>
        <s v="Valle" u="1"/>
        <s v="Vang" u="1"/>
        <s v="Vanylven" u="1"/>
        <s v="Vardø" u="1"/>
        <s v="Vegårshei" u="1"/>
        <s v="Vennesla" u="1"/>
        <s v="Vestby" u="1"/>
        <s v="Vestnes" u="1"/>
        <s v="Vestre Slidre" u="1"/>
        <s v="Vestre Toten" u="1"/>
        <s v="Vik" u="1"/>
        <s v="Vinje" u="1"/>
        <s v="Værøy" u="1"/>
        <s v="Vågå" u="1"/>
        <s v="Våler (Innl)" u="1"/>
        <s v="Våler (Vik)" u="1"/>
        <s v="Øksnes" u="1"/>
        <s v="Ørsta" u="1"/>
        <s v="Øvre Eiker" u="1"/>
        <s v="Øyer" u="1"/>
        <s v="Øygarden" u="1"/>
        <s v="Øystre Slidre" u="1"/>
        <s v="Ål" u="1"/>
        <s v="Ålesund" u="1"/>
        <s v="Åmli" u="1"/>
        <s v="Åmot" u="1"/>
        <s v="Årdal" u="1"/>
        <s v="Ås" u="1"/>
        <s v="Åseral" u="1"/>
      </sharedItems>
    </cacheField>
    <cacheField name="[Measures].[sysselsatte]" caption="sysselsatte" numFmtId="0" hierarchy="38" level="32767"/>
    <cacheField name="[Tab_kommune].[fylke].[fylke]" caption="fylke" numFmtId="0" hierarchy="14" level="1">
      <sharedItems containsSemiMixedTypes="0" containsNonDate="0" containsString="0"/>
    </cacheField>
    <cacheField name="[T_samla_sysselsatte].[aar].[aar]" caption="aar" numFmtId="0" hierarchy="10" level="1">
      <sharedItems containsSemiMixedTypes="0" containsNonDate="0" containsString="0"/>
    </cacheField>
    <cacheField name="[Tab_næringer].[Jordb_skog].[Jordb_skog]" caption="Jordb_skog" numFmtId="0" hierarchy="26" level="1">
      <sharedItems count="1">
        <s v="Jor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3"/>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2"/>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2" memberValueDatatype="130" unbalanced="0">
      <fieldsUsage count="2">
        <fieldUsage x="-1"/>
        <fieldUsage x="4"/>
      </fieldsUsage>
    </cacheHierarchy>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1"/>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1.609258796299" backgroundQuery="1" createdVersion="7" refreshedVersion="7" minRefreshableVersion="3" recordCount="0" supportSubquery="1" supportAdvancedDrill="1" xr:uid="{41CBD1A3-4809-4807-A05A-1D058E83D2DC}">
  <cacheSource type="external" connectionId="9"/>
  <cacheFields count="5">
    <cacheField name="[Tab_kommune].[kommune].[kommune]" caption="kommune" numFmtId="0" hierarchy="13" level="1">
      <sharedItems count="356">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 v="Arendal" u="1"/>
        <s v="Asker" u="1"/>
        <s v="Aurskog-Høland" u="1"/>
        <s v="Birkenes" u="1"/>
        <s v="Bærum" u="1"/>
        <s v="Drangedal" u="1"/>
        <s v="Eidskog" u="1"/>
        <s v="Eidsvoll" u="1"/>
        <s v="Elverum" u="1"/>
        <s v="Flesberg" u="1"/>
        <s v="Gjøvik" u="1"/>
        <s v="Gran" u="1"/>
        <s v="Grimstad" u="1"/>
        <s v="Grue" u="1"/>
        <s v="Halden" u="1"/>
        <s v="Holmestrand" u="1"/>
        <s v="Indre Østfold" u="1"/>
        <s v="Kongsberg" u="1"/>
        <s v="Kongsvinger" u="1"/>
        <s v="Kristiansand" u="1"/>
        <s v="Larvik" u="1"/>
        <s v="Lillehammer" u="1"/>
        <s v="Lindesnes" u="1"/>
        <s v="Modum" u="1"/>
        <s v="Nes" u="1"/>
        <s v="Nesbyen" u="1"/>
        <s v="Nordre Land" u="1"/>
        <s v="Notodden" u="1"/>
        <s v="Oslo" u="1"/>
        <s v="Ringerike" u="1"/>
        <s v="Ringsaker" u="1"/>
        <s v="Sandefjord" u="1"/>
        <s v="Sarpsborg" u="1"/>
        <s v="Sigdal" u="1"/>
        <s v="Skien" u="1"/>
        <s v="Stor-Elvdal" u="1"/>
        <s v="Sunnfjord" u="1"/>
        <s v="Søndre Land" u="1"/>
        <s v="Sør-Aurdal" u="1"/>
        <s v="Trysil" u="1"/>
        <s v="Voss" u="1"/>
        <s v="Øvre Eiker" u="1"/>
        <s v="Åmli" u="1"/>
        <s v="Åmot" u="1"/>
        <s v="Åsnes" u="1"/>
        <s v="Alstahaug" u="1"/>
        <s v="Balsfjord" u="1"/>
        <s v="Bardu" u="1"/>
        <s v="Bindal" u="1"/>
        <s v="Bjerkreim" u="1"/>
        <s v="Bodø" u="1"/>
        <s v="Brønnøy" u="1"/>
        <s v="Dyrøy" u="1"/>
        <s v="Eigersund" u="1"/>
        <s v="Fauske" u="1"/>
        <s v="Gildeskål" u="1"/>
        <s v="Gjesdal" u="1"/>
        <s v="Grane" u="1"/>
        <s v="Gratangen" u="1"/>
        <s v="Hadsel" u="1"/>
        <s v="Hamarøy" u="1"/>
        <s v="Harstad" u="1"/>
        <s v="Hattfjelldal" u="1"/>
        <s v="Hemnes" u="1"/>
        <s v="Hjelmeland" u="1"/>
        <s v="Hå" u="1"/>
        <s v="Karmøy" u="1"/>
        <s v="Kvænangen" u="1"/>
        <s v="Lund" u="1"/>
        <s v="Meløy" u="1"/>
        <s v="Målselv" u="1"/>
        <s v="Narvik" u="1"/>
        <s v="Nesna" u="1"/>
        <s v="Nordreisa" u="1"/>
        <s v="Rana" u="1"/>
        <s v="Saltdal" u="1"/>
        <s v="Sandnes" u="1"/>
        <s v="Senja" u="1"/>
        <s v="Sokndal" u="1"/>
        <s v="Sortland" u="1"/>
        <s v="Stavanger" u="1"/>
        <s v="Storfjord" u="1"/>
        <s v="Strand" u="1"/>
        <s v="Suldal" u="1"/>
        <s v="Sømna" u="1"/>
        <s v="Sørreisa" u="1"/>
        <s v="Time" u="1"/>
        <s v="Tjeldsund" u="1"/>
        <s v="Tysvær" u="1"/>
        <s v="Vefsn" u="1"/>
        <s v="Vega" u="1"/>
        <s v="Vestvågøy" u="1"/>
        <s v="Vindafjord" u="1"/>
        <s v="Øksnes" u="1"/>
        <s v="Alta" u="1"/>
        <s v="Hammerfest" u="1"/>
        <s v="Haugesund" u="1"/>
        <s v="Kautokeino" u="1"/>
        <s v="Klepp" u="1"/>
        <s v="Kvæfjord" u="1"/>
        <s v="Leirfjord" u="1"/>
        <s v="Lyngen" u="1"/>
        <s v="Nesseby" u="1"/>
        <s v="Salangen" u="1"/>
        <s v="Sauda" u="1"/>
        <s v="Sola" u="1"/>
        <s v="Steigen" u="1"/>
        <s v="Sørfold" u="1"/>
        <s v="Sør-Varanger" u="1"/>
        <s v="Vågan" u="1"/>
        <s v="Andøy" u="1"/>
        <s v="Karasjok" u="1"/>
        <s v="Tromsø" u="1"/>
        <s v="Vadsø" u="1"/>
        <s v="Bokn" u="1"/>
        <s v="Kvitsøy" u="1"/>
        <s v="Randaberg" u="1"/>
        <s v="Utsira" u="1"/>
        <s v="Drammen" u="1"/>
        <s v="Froland" u="1"/>
        <s v="Lillestrøm" u="1"/>
        <s v="Midt-Telemark" u="1"/>
        <s v="Nord-Odal" u="1"/>
        <s v="Rendalen" u="1"/>
        <s v="Stange" u="1"/>
        <s v="Våler (Innl)" u="1"/>
        <s v="Østre Toten" u="1"/>
        <s v="Beiarn" u="1"/>
        <s v="Bø" u="1"/>
        <s v="Dønna" u="1"/>
        <s v="Evenes" u="1"/>
        <s v="Flakstad" u="1"/>
        <s v="Herøy (Nor)" u="1"/>
        <s v="Lurøy" u="1"/>
        <s v="Lødingen" u="1"/>
        <s v="Berlevåg" u="1"/>
        <s v="Båtsfjord" u="1"/>
        <s v="Alvdal" u="1"/>
        <s v="Alver" u="1"/>
        <s v="Aremark" u="1"/>
        <s v="Askvoll" u="1"/>
        <s v="Askøy" u="1"/>
        <s v="Aukra" u="1"/>
        <s v="Aure" u="1"/>
        <s v="Aurland" u="1"/>
        <s v="Austevoll" u="1"/>
        <s v="Austrheim" u="1"/>
        <s v="Averøy" u="1"/>
        <s v="Bamble" u="1"/>
        <s v="Bergen" u="1"/>
        <s v="Bjørnafjorden" u="1"/>
        <s v="Bremanger" u="1"/>
        <s v="Bygland" u="1"/>
        <s v="Bykle" u="1"/>
        <s v="Bømlo" u="1"/>
        <s v="Dovre" u="1"/>
        <s v="Eidfjord" u="1"/>
        <s v="Enebakk" u="1"/>
        <s v="Engerdal" u="1"/>
        <s v="Etne" u="1"/>
        <s v="Etnedal" u="1"/>
        <s v="Evje og Hornnes" u="1"/>
        <s v="Farsund" u="1"/>
        <s v="Fedje" u="1"/>
        <s v="Fitjar" u="1"/>
        <s v="Fjaler" u="1"/>
        <s v="Fjord" u="1"/>
        <s v="Flekkefjord" u="1"/>
        <s v="Flå" u="1"/>
        <s v="Folldal" u="1"/>
        <s v="Fredrikstad" u="1"/>
        <s v="Frogn" u="1"/>
        <s v="Fyresdal" u="1"/>
        <s v="Færder" u="1"/>
        <s v="Gamvik" u="1"/>
        <s v="Gausdal" u="1"/>
        <s v="Giske" u="1"/>
        <s v="Gjemnes" u="1"/>
        <s v="Gjerdrum" u="1"/>
        <s v="Gjerstad" u="1"/>
        <s v="Gloppen" u="1"/>
        <s v="Gol" u="1"/>
        <s v="Gulen" u="1"/>
        <s v="Hamar" u="1"/>
        <s v="Hareid" u="1"/>
        <s v="Hasvik" u="1"/>
        <s v="Hemsedal" u="1"/>
        <s v="Herøy (M&amp;R)" u="1"/>
        <s v="Hjartdal" u="1"/>
        <s v="Hol" u="1"/>
        <s v="Hole" u="1"/>
        <s v="Horten" u="1"/>
        <s v="Hurdal" u="1"/>
        <s v="Hustadvika" u="1"/>
        <s v="Hvaler" u="1"/>
        <s v="Hyllestad" u="1"/>
        <s v="Hægebostad" u="1"/>
        <s v="Høyanger" u="1"/>
        <s v="Ibestad" u="1"/>
        <s v="Iveland" u="1"/>
        <s v="Jevnaker" u="1"/>
        <s v="Karlsøy" u="1"/>
        <s v="Kinn" u="1"/>
        <s v="Kragerø" u="1"/>
        <s v="Kristiansund" u="1"/>
        <s v="Krødsherad" u="1"/>
        <s v="Kvam" u="1"/>
        <s v="Kvinesdal" u="1"/>
        <s v="Kvinnherad" u="1"/>
        <s v="Kviteseid" u="1"/>
        <s v="Kåfjord" u="1"/>
        <s v="Lavangen" u="1"/>
        <s v="Lebesby" u="1"/>
        <s v="Lesja" u="1"/>
        <s v="Lier" u="1"/>
        <s v="Lillesand" u="1"/>
        <s v="Lom" u="1"/>
        <s v="Loppa" u="1"/>
        <s v="Lunner" u="1"/>
        <s v="Luster" u="1"/>
        <s v="Lyngdal" u="1"/>
        <s v="Lærdal" u="1"/>
        <s v="Lørenskog" u="1"/>
        <s v="Løten" u="1"/>
        <s v="Marker" u="1"/>
        <s v="Masfjorden" u="1"/>
        <s v="Modalen" u="1"/>
        <s v="Molde" u="1"/>
        <s v="Moskenes" u="1"/>
        <s v="Moss" u="1"/>
        <s v="Måsøy" u="1"/>
        <s v="Nannestad" u="1"/>
        <s v="Nesodden" u="1"/>
        <s v="Nissedal" u="1"/>
        <s v="Nittedal" u="1"/>
        <s v="Nome" u="1"/>
        <s v="Nord-Aurdal" u="1"/>
        <s v="Nord-Fron" u="1"/>
        <s v="Nordkapp" u="1"/>
        <s v="Nordre Follo" u="1"/>
        <s v="Nore og Uvdal" u="1"/>
        <s v="Os" u="1"/>
        <s v="Osterøy" u="1"/>
        <s v="Porsanger" u="1"/>
        <s v="Porsgrunn" u="1"/>
        <s v="Rakkestad" u="1"/>
        <s v="Rauma" u="1"/>
        <s v="Ringebu" u="1"/>
        <s v="Risør" u="1"/>
        <s v="Rollag" u="1"/>
        <s v="Rælingen" u="1"/>
        <s v="Rødøy" u="1"/>
        <s v="Røst" u="1"/>
        <s v="Råde" u="1"/>
        <s v="Samnanger" u="1"/>
        <s v="Sande" u="1"/>
        <s v="Sel" u="1"/>
        <s v="Seljord" u="1"/>
        <s v="Siljan" u="1"/>
        <s v="Sirdal" u="1"/>
        <s v="Skiptvet" u="1"/>
        <s v="Skjervøy" u="1"/>
        <s v="Skjåk" u="1"/>
        <s v="Smøla" u="1"/>
        <s v="Sogndal" u="1"/>
        <s v="Solund" u="1"/>
        <s v="Stad" u="1"/>
        <s v="Stord" u="1"/>
        <s v="Stranda" u="1"/>
        <s v="Stryn" u="1"/>
        <s v="Sula" u="1"/>
        <s v="Sunndal" u="1"/>
        <s v="Surnadal" u="1"/>
        <s v="Sveio" u="1"/>
        <s v="Sykkylven" u="1"/>
        <s v="Sør-Fron" u="1"/>
        <s v="Sør-Odal" u="1"/>
        <s v="Tana" u="1"/>
        <s v="Tingvoll" u="1"/>
        <s v="Tinn" u="1"/>
        <s v="Tokke" u="1"/>
        <s v="Tolga" u="1"/>
        <s v="Træna" u="1"/>
        <s v="Tvedestrand" u="1"/>
        <s v="Tynset" u="1"/>
        <s v="Tysnes" u="1"/>
        <s v="Tønsberg" u="1"/>
        <s v="Ullensaker" u="1"/>
        <s v="Ullensvang" u="1"/>
        <s v="Ulstein" u="1"/>
        <s v="Ulvik" u="1"/>
        <s v="Vaksdal" u="1"/>
        <s v="Valle" u="1"/>
        <s v="Vang" u="1"/>
        <s v="Vanylven" u="1"/>
        <s v="Vardø" u="1"/>
        <s v="Vegårshei" u="1"/>
        <s v="Vennesla" u="1"/>
        <s v="Vestby" u="1"/>
        <s v="Vestnes" u="1"/>
        <s v="Vestre Slidre" u="1"/>
        <s v="Vestre Toten" u="1"/>
        <s v="Vevelstad" u="1"/>
        <s v="Vik" u="1"/>
        <s v="Vinje" u="1"/>
        <s v="Volda" u="1"/>
        <s v="Værøy" u="1"/>
        <s v="Vågå" u="1"/>
        <s v="Våler (Vik)" u="1"/>
        <s v="Ørsta" u="1"/>
        <s v="Øyer" u="1"/>
        <s v="Øygarden" u="1"/>
        <s v="Øystre Slidre" u="1"/>
        <s v="Ål" u="1"/>
        <s v="Ålesund" u="1"/>
        <s v="Årdal" u="1"/>
        <s v="Ås" u="1"/>
        <s v="Åseral" u="1"/>
      </sharedItems>
    </cacheField>
    <cacheField name="[Measures].[sysselsatte]" caption="sysselsatte" numFmtId="0" hierarchy="38" level="32767"/>
    <cacheField name="[Tab_kommune].[fylke].[fylke]" caption="fylke" numFmtId="0" hierarchy="14" level="1">
      <sharedItems containsSemiMixedTypes="0" containsNonDate="0" containsString="0"/>
    </cacheField>
    <cacheField name="[T_samla_sysselsatte].[aar].[aar]" caption="aar" numFmtId="0" hierarchy="10" level="1">
      <sharedItems containsSemiMixedTypes="0" containsNonDate="0" containsString="0"/>
    </cacheField>
    <cacheField name="[Tab_næringer].[Jordb_skog].[Jordb_skog]" caption="Jordb_skog" numFmtId="0" hierarchy="26" level="1">
      <sharedItems count="1">
        <s v="Skog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3"/>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2"/>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2" memberValueDatatype="130" unbalanced="0">
      <fieldsUsage count="2">
        <fieldUsage x="-1"/>
        <fieldUsage x="4"/>
      </fieldsUsage>
    </cacheHierarchy>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1"/>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6991666665" backgroundQuery="1" createdVersion="7" refreshedVersion="7" minRefreshableVersion="3" recordCount="0" supportSubquery="1" supportAdvancedDrill="1" xr:uid="{BEA6A71A-0387-40FB-B81C-B816EDD7BBAC}">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1.609259606485" backgroundQuery="1" createdVersion="7" refreshedVersion="7" minRefreshableVersion="3" recordCount="0" supportSubquery="1" supportAdvancedDrill="1" xr:uid="{2C54E82C-42A6-439B-B123-65D608B57D46}">
  <cacheSource type="external" connectionId="9"/>
  <cacheFields count="6">
    <cacheField name="[Tab_kommune].[kommune].[kommune]" caption="kommune" numFmtId="0" hierarchy="13" level="1">
      <sharedItems count="356">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 v="Alstahaug" u="1"/>
        <s v="Alta" u="1"/>
        <s v="Aure" u="1"/>
        <s v="Austevoll" u="1"/>
        <s v="Averøy" u="1"/>
        <s v="Bergen" u="1"/>
        <s v="Bjørnafjorden" u="1"/>
        <s v="Bodø" u="1"/>
        <s v="Bærum" u="1"/>
        <s v="Bømlo" u="1"/>
        <s v="Båtsfjord" u="1"/>
        <s v="Flakstad" u="1"/>
        <s v="Gamvik" u="1"/>
        <s v="Gildeskål" u="1"/>
        <s v="Giske" u="1"/>
        <s v="Hadsel" u="1"/>
        <s v="Herøy (M&amp;R)" u="1"/>
        <s v="Karlsøy" u="1"/>
        <s v="Karmøy" u="1"/>
        <s v="Kinn" u="1"/>
        <s v="Kristiansand" u="1"/>
        <s v="Kristiansund" u="1"/>
        <s v="Kvinnherad" u="1"/>
        <s v="Lebesby" u="1"/>
        <s v="Lurøy" u="1"/>
        <s v="Meløy" u="1"/>
        <s v="Molde" u="1"/>
        <s v="Nordkapp" u="1"/>
        <s v="Oslo" u="1"/>
        <s v="Senja" u="1"/>
        <s v="Skjervøy" u="1"/>
        <s v="Smøla" u="1"/>
        <s v="Sortland" u="1"/>
        <s v="Stad" u="1"/>
        <s v="Stavanger" u="1"/>
        <s v="Steigen" u="1"/>
        <s v="Tromsø" u="1"/>
        <s v="Tysnes" u="1"/>
        <s v="Vestvågøy" u="1"/>
        <s v="Vågan" u="1"/>
        <s v="Øksnes" u="1"/>
        <s v="Øygarden" u="1"/>
        <s v="Ålesund" u="1"/>
        <s v="Andøy" u="1"/>
        <s v="Berlevåg" u="1"/>
        <s v="Brønnøy" u="1"/>
        <s v="Bø" u="1"/>
        <s v="Dønna" u="1"/>
        <s v="Hamarøy" u="1"/>
        <s v="Hammerfest" u="1"/>
        <s v="Harstad" u="1"/>
        <s v="Hasvik" u="1"/>
        <s v="Herøy (Nor)" u="1"/>
        <s v="Hjelmeland" u="1"/>
        <s v="Ibestad" u="1"/>
        <s v="Lyngen" u="1"/>
        <s v="Moskenes" u="1"/>
        <s v="Måsøy" u="1"/>
        <s v="Narvik" u="1"/>
        <s v="Nesna" u="1"/>
        <s v="Rødøy" u="1"/>
        <s v="Salangen" u="1"/>
        <s v="Suldal" u="1"/>
        <s v="Sørfold" u="1"/>
        <s v="Sør-Varanger" u="1"/>
        <s v="Tjeldsund" u="1"/>
        <s v="Tysvær" u="1"/>
        <s v="Vardø" u="1"/>
        <s v="Vindafjord" u="1"/>
        <s v="Eigersund" u="1"/>
        <s v="Kvænangen" u="1"/>
        <s v="Loppa" u="1"/>
        <s v="Lødingen" u="1"/>
        <s v="Nordreisa" u="1"/>
        <s v="Røst" u="1"/>
        <s v="Værøy" u="1"/>
        <s v="Træna" u="1"/>
        <s v="Bjerkreim" u="1"/>
        <s v="Bokn" u="1"/>
        <s v="Gjesdal" u="1"/>
        <s v="Haugesund" u="1"/>
        <s v="Hå" u="1"/>
        <s v="Klepp" u="1"/>
        <s v="Kvitsøy" u="1"/>
        <s v="Lund" u="1"/>
        <s v="Randaberg" u="1"/>
        <s v="Sandnes" u="1"/>
        <s v="Sauda" u="1"/>
        <s v="Sokndal" u="1"/>
        <s v="Sola" u="1"/>
        <s v="Strand" u="1"/>
        <s v="Time" u="1"/>
        <s v="Utsira" u="1"/>
        <s v="Balsfjord" u="1"/>
        <s v="Kåfjord" u="1"/>
        <s v="Porsanger" u="1"/>
        <s v="Storfjord" u="1"/>
        <s v="Tana" u="1"/>
        <s v="Vadsø" u="1"/>
        <s v="Askvoll" u="1"/>
        <s v="Bremanger" u="1"/>
        <s v="Hustadvika" u="1"/>
        <s v="Vanylven" u="1"/>
        <s v="Ørsta" u="1"/>
        <s v="Bindal" u="1"/>
        <s v="Fauske" u="1"/>
        <s v="Hemnes" u="1"/>
        <s v="Leirfjord" u="1"/>
        <s v="Rana" u="1"/>
        <s v="Saltdal" u="1"/>
        <s v="Sømna" u="1"/>
        <s v="Vega" u="1"/>
        <s v="Vevelstad" u="1"/>
        <s v="Dyrøy" u="1"/>
        <s v="Gratangen" u="1"/>
        <s v="Kvæfjord" u="1"/>
        <s v="Lavangen" u="1"/>
        <s v="Målselv" u="1"/>
        <s v="Nesseby" u="1"/>
        <s v="Sørreisa" u="1"/>
        <s v="Alvdal" u="1"/>
        <s v="Alver" u="1"/>
        <s v="Aremark" u="1"/>
        <s v="Arendal" u="1"/>
        <s v="Asker" u="1"/>
        <s v="Askøy" u="1"/>
        <s v="Aukra" u="1"/>
        <s v="Aurland" u="1"/>
        <s v="Aurskog-Høland" u="1"/>
        <s v="Austrheim" u="1"/>
        <s v="Bamble" u="1"/>
        <s v="Bardu" u="1"/>
        <s v="Beiarn" u="1"/>
        <s v="Birkenes" u="1"/>
        <s v="Bygland" u="1"/>
        <s v="Bykle" u="1"/>
        <s v="Dovre" u="1"/>
        <s v="Drammen" u="1"/>
        <s v="Drangedal" u="1"/>
        <s v="Eidfjord" u="1"/>
        <s v="Eidskog" u="1"/>
        <s v="Eidsvoll" u="1"/>
        <s v="Elverum" u="1"/>
        <s v="Enebakk" u="1"/>
        <s v="Engerdal" u="1"/>
        <s v="Etne" u="1"/>
        <s v="Etnedal" u="1"/>
        <s v="Evenes" u="1"/>
        <s v="Evje og Hornnes" u="1"/>
        <s v="Farsund" u="1"/>
        <s v="Fedje" u="1"/>
        <s v="Fitjar" u="1"/>
        <s v="Fjaler" u="1"/>
        <s v="Fjord" u="1"/>
        <s v="Flekkefjord" u="1"/>
        <s v="Flesberg" u="1"/>
        <s v="Flå" u="1"/>
        <s v="Folldal" u="1"/>
        <s v="Fredrikstad" u="1"/>
        <s v="Frogn" u="1"/>
        <s v="Froland" u="1"/>
        <s v="Fyresdal" u="1"/>
        <s v="Færder" u="1"/>
        <s v="Gausdal" u="1"/>
        <s v="Gjemnes" u="1"/>
        <s v="Gjerdrum" u="1"/>
        <s v="Gjerstad" u="1"/>
        <s v="Gjøvik" u="1"/>
        <s v="Gloppen" u="1"/>
        <s v="Gol" u="1"/>
        <s v="Gran" u="1"/>
        <s v="Grane" u="1"/>
        <s v="Grimstad" u="1"/>
        <s v="Grue" u="1"/>
        <s v="Gulen" u="1"/>
        <s v="Halden" u="1"/>
        <s v="Hamar" u="1"/>
        <s v="Hareid" u="1"/>
        <s v="Hattfjelldal" u="1"/>
        <s v="Hemsedal" u="1"/>
        <s v="Hjartdal" u="1"/>
        <s v="Hol" u="1"/>
        <s v="Hole" u="1"/>
        <s v="Holmestrand" u="1"/>
        <s v="Horten" u="1"/>
        <s v="Hurdal" u="1"/>
        <s v="Hvaler" u="1"/>
        <s v="Hyllestad" u="1"/>
        <s v="Hægebostad" u="1"/>
        <s v="Høyanger" u="1"/>
        <s v="Indre Østfold" u="1"/>
        <s v="Iveland" u="1"/>
        <s v="Jevnaker" u="1"/>
        <s v="Karasjok" u="1"/>
        <s v="Kautokeino" u="1"/>
        <s v="Kongsberg" u="1"/>
        <s v="Kongsvinger" u="1"/>
        <s v="Kragerø" u="1"/>
        <s v="Krødsherad" u="1"/>
        <s v="Kvam" u="1"/>
        <s v="Kvinesdal" u="1"/>
        <s v="Kviteseid" u="1"/>
        <s v="Larvik" u="1"/>
        <s v="Lesja" u="1"/>
        <s v="Lier" u="1"/>
        <s v="Lillehammer" u="1"/>
        <s v="Lillesand" u="1"/>
        <s v="Lillestrøm" u="1"/>
        <s v="Lindesnes" u="1"/>
        <s v="Lom" u="1"/>
        <s v="Lunner" u="1"/>
        <s v="Luster" u="1"/>
        <s v="Lyngdal" u="1"/>
        <s v="Lærdal" u="1"/>
        <s v="Lørenskog" u="1"/>
        <s v="Løten" u="1"/>
        <s v="Marker" u="1"/>
        <s v="Masfjorden" u="1"/>
        <s v="Midt-Telemark" u="1"/>
        <s v="Modalen" u="1"/>
        <s v="Modum" u="1"/>
        <s v="Moss" u="1"/>
        <s v="Nannestad" u="1"/>
        <s v="Nes" u="1"/>
        <s v="Nesbyen" u="1"/>
        <s v="Nesodden" u="1"/>
        <s v="Nissedal" u="1"/>
        <s v="Nittedal" u="1"/>
        <s v="Nome" u="1"/>
        <s v="Nord-Aurdal" u="1"/>
        <s v="Nord-Fron" u="1"/>
        <s v="Nord-Odal" u="1"/>
        <s v="Nordre Follo" u="1"/>
        <s v="Nordre Land" u="1"/>
        <s v="Nore og Uvdal" u="1"/>
        <s v="Notodden" u="1"/>
        <s v="Os" u="1"/>
        <s v="Osterøy" u="1"/>
        <s v="Porsgrunn" u="1"/>
        <s v="Rakkestad" u="1"/>
        <s v="Rauma" u="1"/>
        <s v="Rendalen" u="1"/>
        <s v="Ringebu" u="1"/>
        <s v="Ringerike" u="1"/>
        <s v="Ringsaker" u="1"/>
        <s v="Risør" u="1"/>
        <s v="Rollag" u="1"/>
        <s v="Rælingen" u="1"/>
        <s v="Råde" u="1"/>
        <s v="Samnanger" u="1"/>
        <s v="Sande" u="1"/>
        <s v="Sandefjord" u="1"/>
        <s v="Sarpsborg" u="1"/>
        <s v="Sel" u="1"/>
        <s v="Seljord" u="1"/>
        <s v="Sigdal" u="1"/>
        <s v="Siljan" u="1"/>
        <s v="Sirdal" u="1"/>
        <s v="Skien" u="1"/>
        <s v="Skiptvet" u="1"/>
        <s v="Skjåk" u="1"/>
        <s v="Sogndal" u="1"/>
        <s v="Solund" u="1"/>
        <s v="Stange" u="1"/>
        <s v="Stord" u="1"/>
        <s v="Stor-Elvdal" u="1"/>
        <s v="Stranda" u="1"/>
        <s v="Stryn" u="1"/>
        <s v="Sula" u="1"/>
        <s v="Sunndal" u="1"/>
        <s v="Sunnfjord" u="1"/>
        <s v="Surnadal" u="1"/>
        <s v="Sveio" u="1"/>
        <s v="Sykkylven" u="1"/>
        <s v="Søndre Land" u="1"/>
        <s v="Sør-Aurdal" u="1"/>
        <s v="Sør-Fron" u="1"/>
        <s v="Sør-Odal" u="1"/>
        <s v="Tingvoll" u="1"/>
        <s v="Tinn" u="1"/>
        <s v="Tokke" u="1"/>
        <s v="Tolga" u="1"/>
        <s v="Trysil" u="1"/>
        <s v="Tvedestrand" u="1"/>
        <s v="Tynset" u="1"/>
        <s v="Tønsberg" u="1"/>
        <s v="Ullensaker" u="1"/>
        <s v="Ullensvang" u="1"/>
        <s v="Ulstein" u="1"/>
        <s v="Ulvik" u="1"/>
        <s v="Vaksdal" u="1"/>
        <s v="Valle" u="1"/>
        <s v="Vang" u="1"/>
        <s v="Vefsn" u="1"/>
        <s v="Vegårshei" u="1"/>
        <s v="Vennesla" u="1"/>
        <s v="Vestby" u="1"/>
        <s v="Vestnes" u="1"/>
        <s v="Vestre Slidre" u="1"/>
        <s v="Vestre Toten" u="1"/>
        <s v="Vik" u="1"/>
        <s v="Vinje" u="1"/>
        <s v="Volda" u="1"/>
        <s v="Voss" u="1"/>
        <s v="Vågå" u="1"/>
        <s v="Våler (Innl)" u="1"/>
        <s v="Våler (Vik)" u="1"/>
        <s v="Østre Toten" u="1"/>
        <s v="Øvre Eiker" u="1"/>
        <s v="Øyer" u="1"/>
        <s v="Øystre Slidre" u="1"/>
        <s v="Ål" u="1"/>
        <s v="Åmli" u="1"/>
        <s v="Åmot" u="1"/>
        <s v="Årdal" u="1"/>
        <s v="Ås" u="1"/>
        <s v="Åseral" u="1"/>
        <s v="Åsnes" u="1"/>
      </sharedItems>
    </cacheField>
    <cacheField name="[Measures].[sysselsatte]" caption="sysselsatte" numFmtId="0" hierarchy="38" level="32767"/>
    <cacheField name="[Tab_kommune].[fylke].[fylke]" caption="fylke" numFmtId="0" hierarchy="14" level="1">
      <sharedItems containsSemiMixedTypes="0" containsNonDate="0" containsString="0"/>
    </cacheField>
    <cacheField name="[T_samla_sysselsatte].[aar].[aar]" caption="aar" numFmtId="0" hierarchy="10" level="1">
      <sharedItems containsSemiMixedTypes="0" containsNonDate="0" containsString="0"/>
    </cacheField>
    <cacheField name="[Tab_næringer].[Jordb_skog].[Jordb_skog]" caption="Jordb_skog" numFmtId="0" hierarchy="26" level="1">
      <sharedItems count="2">
        <s v="Jordbruk"/>
        <s v="Skogbruk"/>
      </sharedItems>
    </cacheField>
    <cacheField name="[Tab_næringer].[Jord_skog_fiske].[Jord_skog_fiske]" caption="Jord_skog_fiske" numFmtId="0" hierarchy="27" level="1">
      <sharedItems count="1">
        <s v="Fiske akvakultur"/>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3"/>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2"/>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2" memberValueDatatype="130" unbalanced="0">
      <fieldsUsage count="2">
        <fieldUsage x="-1"/>
        <fieldUsage x="4"/>
      </fieldsUsage>
    </cacheHierarchy>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5"/>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1"/>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1.609260185185" backgroundQuery="1" createdVersion="7" refreshedVersion="7" minRefreshableVersion="3" recordCount="0" supportSubquery="1" supportAdvancedDrill="1" xr:uid="{6F089E61-3AFD-40BE-A246-05E253E2D475}">
  <cacheSource type="external" connectionId="9"/>
  <cacheFields count="6">
    <cacheField name="[Tab_kommune].[kommune].[kommune]" caption="kommune" numFmtId="0" hierarchy="13" level="1">
      <sharedItems count="356">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 v="Alta" u="1"/>
        <s v="Alver" u="1"/>
        <s v="Austevoll" u="1"/>
        <s v="Bergen" u="1"/>
        <s v="Bjørnafjorden" u="1"/>
        <s v="Bømlo" u="1"/>
        <s v="Gjøvik" u="1"/>
        <s v="Hamar" u="1"/>
        <s v="Herøy (M&amp;R)" u="1"/>
        <s v="Hjelmeland" u="1"/>
        <s v="Hå" u="1"/>
        <s v="Indre Østfold" u="1"/>
        <s v="Kinn" u="1"/>
        <s v="Klepp" u="1"/>
        <s v="Kristiansand" u="1"/>
        <s v="Kvam" u="1"/>
        <s v="Kvinnherad" u="1"/>
        <s v="Larvik" u="1"/>
        <s v="Meløy" u="1"/>
        <s v="Molde" u="1"/>
        <s v="Nes" u="1"/>
        <s v="Oslo" u="1"/>
        <s v="Ringsaker" u="1"/>
        <s v="Sandefjord" u="1"/>
        <s v="Sandnes" u="1"/>
        <s v="Senja" u="1"/>
        <s v="Smøla" u="1"/>
        <s v="Stad" u="1"/>
        <s v="Stange" u="1"/>
        <s v="Stavanger" u="1"/>
        <s v="Sunnfjord" u="1"/>
        <s v="Tromsø" u="1"/>
        <s v="Tønsberg" u="1"/>
        <s v="Vestvågøy" u="1"/>
        <s v="Vindafjord" u="1"/>
        <s v="Voss" u="1"/>
        <s v="Østre Toten" u="1"/>
        <s v="Øygarden" u="1"/>
        <s v="Ålesund" u="1"/>
        <s v="Åsnes" u="1"/>
        <s v="Alstahaug" u="1"/>
        <s v="Andøy" u="1"/>
        <s v="Balsfjord" u="1"/>
        <s v="Bjerkreim" u="1"/>
        <s v="Bodø" u="1"/>
        <s v="Brønnøy" u="1"/>
        <s v="Båtsfjord" u="1"/>
        <s v="Dønna" u="1"/>
        <s v="Eigersund" u="1"/>
        <s v="Flakstad" u="1"/>
        <s v="Gamvik" u="1"/>
        <s v="Gildeskål" u="1"/>
        <s v="Gjesdal" u="1"/>
        <s v="Hadsel" u="1"/>
        <s v="Harstad" u="1"/>
        <s v="Herøy (Nor)" u="1"/>
        <s v="Karasjok" u="1"/>
        <s v="Karlsøy" u="1"/>
        <s v="Karmøy" u="1"/>
        <s v="Kautokeino" u="1"/>
        <s v="Lebesby" u="1"/>
        <s v="Lurøy" u="1"/>
        <s v="Nesna" u="1"/>
        <s v="Nordkapp" u="1"/>
        <s v="Rana" u="1"/>
        <s v="Rødøy" u="1"/>
        <s v="Skjervøy" u="1"/>
        <s v="Sola" u="1"/>
        <s v="Sortland" u="1"/>
        <s v="Steigen" u="1"/>
        <s v="Strand" u="1"/>
        <s v="Suldal" u="1"/>
        <s v="Sør-Varanger" u="1"/>
        <s v="Time" u="1"/>
        <s v="Tysvær" u="1"/>
        <s v="Vefsn" u="1"/>
        <s v="Vågan" u="1"/>
        <s v="Øksnes" u="1"/>
        <s v="Bø" u="1"/>
        <s v="Hammerfest" u="1"/>
        <s v="Hemnes" u="1"/>
        <s v="Leirfjord" u="1"/>
        <s v="Nordreisa" u="1"/>
        <s v="Sømna" u="1"/>
        <s v="Tana" u="1"/>
        <s v="Vega" u="1"/>
        <s v="Randaberg" u="1"/>
        <s v="Bokn" u="1"/>
        <s v="Haugesund" u="1"/>
        <s v="Kvitsøy" u="1"/>
        <s v="Lund" u="1"/>
        <s v="Sauda" u="1"/>
        <s v="Sokndal" u="1"/>
        <s v="Utsira" u="1"/>
        <s v="Bærum" u="1"/>
        <s v="Gausdal" u="1"/>
        <s v="Hustadvika" u="1"/>
        <s v="Lindesnes" u="1"/>
        <s v="Sarpsborg" u="1"/>
        <s v="Tynset" u="1"/>
        <s v="Beiarn" u="1"/>
        <s v="Bindal" u="1"/>
        <s v="Fauske" u="1"/>
        <s v="Hattfjelldal" u="1"/>
        <s v="Lødingen" u="1"/>
        <s v="Moskenes" u="1"/>
        <s v="Sørfold" u="1"/>
        <s v="Kvæfjord" u="1"/>
        <s v="Kvænangen" u="1"/>
        <s v="Kåfjord" u="1"/>
        <s v="Lyngen" u="1"/>
        <s v="Målselv" u="1"/>
        <s v="Måsøy" u="1"/>
        <s v="Tjeldsund" u="1"/>
        <s v="Ibestad" u="1"/>
        <s v="Vardø" u="1"/>
        <s v="Alvdal" u="1"/>
        <s v="Aremark" u="1"/>
        <s v="Arendal" u="1"/>
        <s v="Asker" u="1"/>
        <s v="Askvoll" u="1"/>
        <s v="Askøy" u="1"/>
        <s v="Aukra" u="1"/>
        <s v="Aure" u="1"/>
        <s v="Aurland" u="1"/>
        <s v="Aurskog-Høland" u="1"/>
        <s v="Austrheim" u="1"/>
        <s v="Averøy" u="1"/>
        <s v="Bamble" u="1"/>
        <s v="Bardu" u="1"/>
        <s v="Berlevåg" u="1"/>
        <s v="Birkenes" u="1"/>
        <s v="Bremanger" u="1"/>
        <s v="Bygland" u="1"/>
        <s v="Bykle" u="1"/>
        <s v="Dovre" u="1"/>
        <s v="Drammen" u="1"/>
        <s v="Drangedal" u="1"/>
        <s v="Dyrøy" u="1"/>
        <s v="Eidfjord" u="1"/>
        <s v="Eidskog" u="1"/>
        <s v="Eidsvoll" u="1"/>
        <s v="Elverum" u="1"/>
        <s v="Enebakk" u="1"/>
        <s v="Engerdal" u="1"/>
        <s v="Etne" u="1"/>
        <s v="Etnedal" u="1"/>
        <s v="Evenes" u="1"/>
        <s v="Evje og Hornnes" u="1"/>
        <s v="Farsund" u="1"/>
        <s v="Fedje" u="1"/>
        <s v="Fitjar" u="1"/>
        <s v="Fjaler" u="1"/>
        <s v="Fjord" u="1"/>
        <s v="Flekkefjord" u="1"/>
        <s v="Flesberg" u="1"/>
        <s v="Flå" u="1"/>
        <s v="Folldal" u="1"/>
        <s v="Fredrikstad" u="1"/>
        <s v="Frogn" u="1"/>
        <s v="Froland" u="1"/>
        <s v="Fyresdal" u="1"/>
        <s v="Færder" u="1"/>
        <s v="Giske" u="1"/>
        <s v="Gjemnes" u="1"/>
        <s v="Gjerdrum" u="1"/>
        <s v="Gjerstad" u="1"/>
        <s v="Gloppen" u="1"/>
        <s v="Gol" u="1"/>
        <s v="Gran" u="1"/>
        <s v="Grane" u="1"/>
        <s v="Gratangen" u="1"/>
        <s v="Grimstad" u="1"/>
        <s v="Grue" u="1"/>
        <s v="Gulen" u="1"/>
        <s v="Halden" u="1"/>
        <s v="Hamarøy" u="1"/>
        <s v="Hareid" u="1"/>
        <s v="Hasvik" u="1"/>
        <s v="Hemsedal" u="1"/>
        <s v="Hjartdal" u="1"/>
        <s v="Hol" u="1"/>
        <s v="Hole" u="1"/>
        <s v="Holmestrand" u="1"/>
        <s v="Horten" u="1"/>
        <s v="Hurdal" u="1"/>
        <s v="Hvaler" u="1"/>
        <s v="Hyllestad" u="1"/>
        <s v="Hægebostad" u="1"/>
        <s v="Høyanger" u="1"/>
        <s v="Iveland" u="1"/>
        <s v="Jevnaker" u="1"/>
        <s v="Kongsberg" u="1"/>
        <s v="Kongsvinger" u="1"/>
        <s v="Kragerø" u="1"/>
        <s v="Kristiansund" u="1"/>
        <s v="Krødsherad" u="1"/>
        <s v="Kvinesdal" u="1"/>
        <s v="Kviteseid" u="1"/>
        <s v="Lavangen" u="1"/>
        <s v="Lesja" u="1"/>
        <s v="Lier" u="1"/>
        <s v="Lillehammer" u="1"/>
        <s v="Lillesand" u="1"/>
        <s v="Lillestrøm" u="1"/>
        <s v="Lom" u="1"/>
        <s v="Loppa" u="1"/>
        <s v="Lunner" u="1"/>
        <s v="Luster" u="1"/>
        <s v="Lyngdal" u="1"/>
        <s v="Lærdal" u="1"/>
        <s v="Lørenskog" u="1"/>
        <s v="Løten" u="1"/>
        <s v="Marker" u="1"/>
        <s v="Masfjorden" u="1"/>
        <s v="Midt-Telemark" u="1"/>
        <s v="Modalen" u="1"/>
        <s v="Modum" u="1"/>
        <s v="Moss" u="1"/>
        <s v="Nannestad" u="1"/>
        <s v="Narvik" u="1"/>
        <s v="Nesbyen" u="1"/>
        <s v="Nesodden" u="1"/>
        <s v="Nesseby" u="1"/>
        <s v="Nissedal" u="1"/>
        <s v="Nittedal" u="1"/>
        <s v="Nome" u="1"/>
        <s v="Nord-Aurdal" u="1"/>
        <s v="Nord-Fron" u="1"/>
        <s v="Nord-Odal" u="1"/>
        <s v="Nordre Follo" u="1"/>
        <s v="Nordre Land" u="1"/>
        <s v="Nore og Uvdal" u="1"/>
        <s v="Notodden" u="1"/>
        <s v="Os" u="1"/>
        <s v="Osterøy" u="1"/>
        <s v="Porsanger" u="1"/>
        <s v="Porsgrunn" u="1"/>
        <s v="Rakkestad" u="1"/>
        <s v="Rauma" u="1"/>
        <s v="Rendalen" u="1"/>
        <s v="Ringebu" u="1"/>
        <s v="Ringerike" u="1"/>
        <s v="Risør" u="1"/>
        <s v="Rollag" u="1"/>
        <s v="Rælingen" u="1"/>
        <s v="Røst" u="1"/>
        <s v="Råde" u="1"/>
        <s v="Salangen" u="1"/>
        <s v="Saltdal" u="1"/>
        <s v="Samnanger" u="1"/>
        <s v="Sande" u="1"/>
        <s v="Sel" u="1"/>
        <s v="Seljord" u="1"/>
        <s v="Sigdal" u="1"/>
        <s v="Siljan" u="1"/>
        <s v="Sirdal" u="1"/>
        <s v="Skien" u="1"/>
        <s v="Skiptvet" u="1"/>
        <s v="Skjåk" u="1"/>
        <s v="Sogndal" u="1"/>
        <s v="Solund" u="1"/>
        <s v="Stord" u="1"/>
        <s v="Stor-Elvdal" u="1"/>
        <s v="Storfjord" u="1"/>
        <s v="Stranda" u="1"/>
        <s v="Stryn" u="1"/>
        <s v="Sula" u="1"/>
        <s v="Sunndal" u="1"/>
        <s v="Surnadal" u="1"/>
        <s v="Sveio" u="1"/>
        <s v="Sykkylven" u="1"/>
        <s v="Søndre Land" u="1"/>
        <s v="Sør-Aurdal" u="1"/>
        <s v="Sør-Fron" u="1"/>
        <s v="Sør-Odal" u="1"/>
        <s v="Sørreisa" u="1"/>
        <s v="Tingvoll" u="1"/>
        <s v="Tinn" u="1"/>
        <s v="Tokke" u="1"/>
        <s v="Tolga" u="1"/>
        <s v="Trysil" u="1"/>
        <s v="Træna" u="1"/>
        <s v="Tvedestrand" u="1"/>
        <s v="Tysnes" u="1"/>
        <s v="Ullensaker" u="1"/>
        <s v="Ullensvang" u="1"/>
        <s v="Ulstein" u="1"/>
        <s v="Ulvik" u="1"/>
        <s v="Vadsø" u="1"/>
        <s v="Vaksdal" u="1"/>
        <s v="Valle" u="1"/>
        <s v="Vang" u="1"/>
        <s v="Vanylven" u="1"/>
        <s v="Vegårshei" u="1"/>
        <s v="Vennesla" u="1"/>
        <s v="Vestby" u="1"/>
        <s v="Vestnes" u="1"/>
        <s v="Vestre Slidre" u="1"/>
        <s v="Vestre Toten" u="1"/>
        <s v="Vevelstad" u="1"/>
        <s v="Vik" u="1"/>
        <s v="Vinje" u="1"/>
        <s v="Volda" u="1"/>
        <s v="Værøy" u="1"/>
        <s v="Vågå" u="1"/>
        <s v="Våler (Innl)" u="1"/>
        <s v="Våler (Vik)" u="1"/>
        <s v="Ørsta" u="1"/>
        <s v="Øvre Eiker" u="1"/>
        <s v="Øyer" u="1"/>
        <s v="Øystre Slidre" u="1"/>
        <s v="Ål" u="1"/>
        <s v="Åmli" u="1"/>
        <s v="Åmot" u="1"/>
        <s v="Årdal" u="1"/>
        <s v="Ås" u="1"/>
        <s v="Åseral" u="1"/>
      </sharedItems>
    </cacheField>
    <cacheField name="[Measures].[sysselsatte]" caption="sysselsatte" numFmtId="0" hierarchy="38" level="32767"/>
    <cacheField name="[Tab_kommune].[fylke].[fylke]" caption="fylke" numFmtId="0" hierarchy="14" level="1">
      <sharedItems containsSemiMixedTypes="0" containsNonDate="0" containsString="0"/>
    </cacheField>
    <cacheField name="[T_samla_sysselsatte].[aar].[aar]" caption="aar" numFmtId="0" hierarchy="10" level="1">
      <sharedItems containsSemiMixedTypes="0" containsNonDate="0" containsString="0"/>
    </cacheField>
    <cacheField name="[Tab_næringer].[Jordb_skog].[Jordb_skog]" caption="Jordb_skog" numFmtId="0" hierarchy="26" level="1">
      <sharedItems count="2">
        <s v="Jordbruk"/>
        <s v="Skogbruk"/>
      </sharedItems>
    </cacheField>
    <cacheField name="[Tab_næringer].[Jord_skog_fiske].[Jord_skog_fiske]" caption="Jord_skog_fiske" numFmtId="0" hierarchy="27" level="1">
      <sharedItems count="3">
        <s v="Fiske akvakultur"/>
        <s v="Jordbruk"/>
        <s v="Skog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3"/>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2"/>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2" memberValueDatatype="130" unbalanced="0">
      <fieldsUsage count="2">
        <fieldUsage x="-1"/>
        <fieldUsage x="4"/>
      </fieldsUsage>
    </cacheHierarchy>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5"/>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1"/>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9.566476157408" backgroundQuery="1" createdVersion="7" refreshedVersion="7" minRefreshableVersion="3" recordCount="0" supportSubquery="1" supportAdvancedDrill="1" xr:uid="{C844BA85-EF72-4CA7-A2B0-EAE896D8C53E}">
  <cacheSource type="external" connectionId="9"/>
  <cacheFields count="5">
    <cacheField name="[Tab_kommune].[fylke].[fylke]" caption="fylke" numFmtId="0" hierarchy="14" level="1">
      <sharedItems containsSemiMixedTypes="0" containsNonDate="0" containsString="0"/>
    </cacheField>
    <cacheField name="[Tab_næringer].[Hovedgrupper].[Hovedgrupper]" caption="Hovedgrupper" numFmtId="0" hierarchy="24" level="1">
      <sharedItems count="11">
        <s v="Finans - tjenstenæringer"/>
        <s v="Fiske akvakultur"/>
        <s v="Handel, transport, overnatting og servering"/>
        <s v="Helse og omsorg"/>
        <s v="Industri og begverk"/>
        <s v="Kunst, underholdning m.m"/>
        <s v="Landbruk"/>
        <s v="Off adm, forsvar og trygd"/>
        <s v="Strøm, vatn, bygg og anlegg"/>
        <s v="Undervisning"/>
        <s v="Uoppgitt"/>
      </sharedItems>
    </cacheField>
    <cacheField name="[T_samla_sysselsatte].[aar].[aar]" caption="aar" numFmtId="0" hierarchy="10" level="1">
      <sharedItems count="14">
        <s v="2008"/>
        <s v="2009"/>
        <s v="2010"/>
        <s v="2011"/>
        <s v="2012"/>
        <s v="2013"/>
        <s v="2014"/>
        <s v="2015"/>
        <s v="2016"/>
        <s v="2017"/>
        <s v="2018"/>
        <s v="2019"/>
        <s v="2020"/>
        <s v="2021"/>
      </sharedItems>
    </cacheField>
    <cacheField name="[Measures].[sysselsatte]" caption="sysselsatte" numFmtId="0" hierarchy="38" level="32767"/>
    <cacheField name="[Tab_kommune].[kommune].[kommune]" caption="kommune" numFmtId="0" hierarchy="13" level="1">
      <sharedItems containsSemiMixedTypes="0" containsNonDate="0" containsString="0"/>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2"/>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4"/>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0"/>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2" memberValueDatatype="130" unbalanced="0">
      <fieldsUsage count="2">
        <fieldUsage x="-1"/>
        <fieldUsage x="1"/>
      </fieldsUsage>
    </cacheHierarchy>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9.566476851855" backgroundQuery="1" createdVersion="7" refreshedVersion="7" minRefreshableVersion="3" recordCount="0" supportSubquery="1" supportAdvancedDrill="1" xr:uid="{5B51C4C6-7F01-4D4B-9235-EBFD56B4240C}">
  <cacheSource type="external" connectionId="9"/>
  <cacheFields count="5">
    <cacheField name="[Tab_kommune].[fylke].[fylke]" caption="fylke" numFmtId="0" hierarchy="14" level="1">
      <sharedItems containsSemiMixedTypes="0" containsNonDate="0" containsString="0"/>
    </cacheField>
    <cacheField name="[T_samla_sysselsatte].[aar].[aar]" caption="aar" numFmtId="0" hierarchy="10" level="1">
      <sharedItems count="14">
        <s v="2008"/>
        <s v="2009"/>
        <s v="2010"/>
        <s v="2011"/>
        <s v="2012"/>
        <s v="2013"/>
        <s v="2014"/>
        <s v="2015"/>
        <s v="2016"/>
        <s v="2017"/>
        <s v="2018"/>
        <s v="2019"/>
        <s v="2020"/>
        <s v="2021"/>
      </sharedItems>
    </cacheField>
    <cacheField name="[Measures].[sysselsatte]" caption="sysselsatte" numFmtId="0" hierarchy="38" level="32767"/>
    <cacheField name="[Tab_kommune].[kommune].[kommune]" caption="kommune" numFmtId="0" hierarchy="13" level="1">
      <sharedItems containsSemiMixedTypes="0" containsNonDate="0" containsString="0"/>
    </cacheField>
    <cacheField name="[Tab_næringer].[Hovedgrupper].[Hovedgrupper]" caption="Hovedgrupper" numFmtId="0" hierarchy="24" level="1">
      <sharedItems count="11">
        <s v="Finans - tjenstenæringer"/>
        <s v="Fiske akvakultur"/>
        <s v="Handel, transport, overnatting og servering"/>
        <s v="Helse og omsorg"/>
        <s v="Industri og begverk"/>
        <s v="Kunst, underholdning m.m"/>
        <s v="Landbruk"/>
        <s v="Off adm, forsvar og trygd"/>
        <s v="Strøm, vatn, bygg og anlegg"/>
        <s v="Undervisning"/>
        <s v="Uoppgitt"/>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1"/>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3"/>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0"/>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2" memberValueDatatype="130" unbalanced="0">
      <fieldsUsage count="2">
        <fieldUsage x="-1"/>
        <fieldUsage x="4"/>
      </fieldsUsage>
    </cacheHierarchy>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2"/>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9.566477430555" backgroundQuery="1" createdVersion="7" refreshedVersion="7" minRefreshableVersion="3" recordCount="0" supportSubquery="1" supportAdvancedDrill="1" xr:uid="{D10D7608-78D8-413C-8FD0-94D5496D3558}">
  <cacheSource type="external" connectionId="9"/>
  <cacheFields count="6">
    <cacheField name="[Tab_kommune].[fylke].[fylke]" caption="fylke" numFmtId="0" hierarchy="14" level="1">
      <sharedItems containsSemiMixedTypes="0" containsNonDate="0" containsString="0"/>
    </cacheField>
    <cacheField name="[Tab_kommune].[kommune].[kommune]" caption="kommune" numFmtId="0" hierarchy="13" level="1">
      <sharedItems containsSemiMixedTypes="0" containsNonDate="0" containsString="0"/>
    </cacheField>
    <cacheField name="[Tab_næringer].[Jord_skog_fiske].[Jord_skog_fiske]" caption="Jord_skog_fiske" numFmtId="0" hierarchy="27" level="1">
      <sharedItems count="3">
        <s v="Jordbruk"/>
        <s v="Skogbruk"/>
        <s v="Fiske akvakultur" u="1"/>
      </sharedItems>
    </cacheField>
    <cacheField name="[Measures].[sysselsatte]" caption="sysselsatte" numFmtId="0" hierarchy="38" level="32767"/>
    <cacheField name="[T_samla_sysselsatte].[aar].[aar]" caption="aar" numFmtId="0" hierarchy="10" level="1">
      <sharedItems count="14">
        <s v="2008"/>
        <s v="2009"/>
        <s v="2010"/>
        <s v="2011"/>
        <s v="2012"/>
        <s v="2013"/>
        <s v="2014"/>
        <s v="2015"/>
        <s v="2016"/>
        <s v="2017"/>
        <s v="2018"/>
        <s v="2019"/>
        <s v="2020"/>
        <s v="2021"/>
      </sharedItems>
    </cacheField>
    <cacheField name="[Tab_næringer].[Landbruk].[Landbruk]" caption="Landbruk" numFmtId="0" hierarchy="25" level="1">
      <sharedItems count="1">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1"/>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0"/>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2"/>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9.566478009256" backgroundQuery="1" createdVersion="7" refreshedVersion="7" minRefreshableVersion="3" recordCount="0" supportSubquery="1" supportAdvancedDrill="1" xr:uid="{FD584D62-BF88-465A-A1C5-0F7683DCBEFB}">
  <cacheSource type="external" connectionId="9"/>
  <cacheFields count="5">
    <cacheField name="[Tab_kommune].[fylke].[fylke]" caption="fylke" numFmtId="0" hierarchy="14" level="1">
      <sharedItems containsSemiMixedTypes="0" containsNonDate="0" containsString="0"/>
    </cacheField>
    <cacheField name="[Tab_næringer].[Hovedgrupper].[Hovedgrupper]" caption="Hovedgrupper" numFmtId="0" hierarchy="24" level="1">
      <sharedItems count="11">
        <s v="Finans - tjenstenæringer"/>
        <s v="Fiske akvakultur"/>
        <s v="Handel, transport, overnatting og servering"/>
        <s v="Helse og omsorg"/>
        <s v="Industri og begverk"/>
        <s v="Kunst, underholdning m.m"/>
        <s v="Landbruk"/>
        <s v="Off adm, forsvar og trygd"/>
        <s v="Strøm, vatn, bygg og anlegg"/>
        <s v="Undervisning"/>
        <s v="Uoppgitt"/>
      </sharedItems>
    </cacheField>
    <cacheField name="[T_samla_sysselsatte].[aar].[aar]" caption="aar" numFmtId="0" hierarchy="10" level="1">
      <sharedItems containsSemiMixedTypes="0" containsNonDate="0" containsString="0"/>
    </cacheField>
    <cacheField name="[Measures].[sysselsatte]" caption="sysselsatte" numFmtId="0" hierarchy="38" level="32767"/>
    <cacheField name="[Tab_kommune].[kommune].[kommune]" caption="kommune" numFmtId="0" hierarchy="13" level="1">
      <sharedItems containsSemiMixedTypes="0" containsNonDate="0" containsString="0"/>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2"/>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4"/>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0"/>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2" memberValueDatatype="130" unbalanced="0">
      <fieldsUsage count="2">
        <fieldUsage x="-1"/>
        <fieldUsage x="1"/>
      </fieldsUsage>
    </cacheHierarchy>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9.566478587964" backgroundQuery="1" createdVersion="7" refreshedVersion="7" minRefreshableVersion="3" recordCount="0" supportSubquery="1" supportAdvancedDrill="1" xr:uid="{231A5420-DABE-43A3-95F9-14C1DDD3E915}">
  <cacheSource type="external" connectionId="9"/>
  <cacheFields count="5">
    <cacheField name="[Tab_kommune].[fylke].[fylke]" caption="fylke" numFmtId="0" hierarchy="14" level="1">
      <sharedItems containsSemiMixedTypes="0" containsNonDate="0" containsString="0"/>
    </cacheField>
    <cacheField name="[Tab_næringer].[Hovedgrupper].[Hovedgrupper]" caption="Hovedgrupper" numFmtId="0" hierarchy="24" level="1">
      <sharedItems count="11">
        <s v="Finans - tjenstenæringer"/>
        <s v="Fiske akvakultur"/>
        <s v="Handel, transport, overnatting og servering"/>
        <s v="Helse og omsorg"/>
        <s v="Industri og begverk"/>
        <s v="Kunst, underholdning m.m"/>
        <s v="Landbruk"/>
        <s v="Off adm, forsvar og trygd"/>
        <s v="Strøm, vatn, bygg og anlegg"/>
        <s v="Undervisning"/>
        <s v="Uoppgitt"/>
      </sharedItems>
    </cacheField>
    <cacheField name="[T_samla_sysselsatte].[aar].[aar]" caption="aar" numFmtId="0" hierarchy="10" level="1">
      <sharedItems containsSemiMixedTypes="0" containsNonDate="0" containsString="0"/>
    </cacheField>
    <cacheField name="[Measures].[sysselsatte]" caption="sysselsatte" numFmtId="0" hierarchy="38" level="32767"/>
    <cacheField name="[Tab_kommune].[kommune].[kommune]" caption="kommune" numFmtId="0" hierarchy="13" level="1">
      <sharedItems containsSemiMixedTypes="0" containsNonDate="0" containsString="0"/>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2"/>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4"/>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0"/>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2" memberValueDatatype="130" unbalanced="0">
      <fieldsUsage count="2">
        <fieldUsage x="-1"/>
        <fieldUsage x="1"/>
      </fieldsUsage>
    </cacheHierarchy>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9.566479166664" backgroundQuery="1" createdVersion="7" refreshedVersion="7" minRefreshableVersion="3" recordCount="0" supportSubquery="1" supportAdvancedDrill="1" xr:uid="{35E2D8D3-4819-428F-8E17-7F6250E91BBC}">
  <cacheSource type="external" connectionId="9"/>
  <cacheFields count="5">
    <cacheField name="[Tab_kommune].[fylke].[fylke]" caption="fylke" numFmtId="0" hierarchy="14" level="1">
      <sharedItems containsSemiMixedTypes="0" containsNonDate="0" containsString="0"/>
    </cacheField>
    <cacheField name="[T_samla_sysselsatte].[aar].[aar]" caption="aar" numFmtId="0" hierarchy="10" level="1">
      <sharedItems count="2">
        <s v="2021"/>
        <s v="2008" u="1"/>
      </sharedItems>
    </cacheField>
    <cacheField name="[Measures].[sysselsatte]" caption="sysselsatte" numFmtId="0" hierarchy="38" level="32767"/>
    <cacheField name="[Tab_kommune].[kommune].[kommune]" caption="kommune" numFmtId="0" hierarchy="13" level="1">
      <sharedItems containsSemiMixedTypes="0" containsNonDate="0" containsString="0"/>
    </cacheField>
    <cacheField name="[Tab_næringer].[Hovedgrupper].[Hovedgrupper]" caption="Hovedgrupper" numFmtId="0" hierarchy="24" level="1">
      <sharedItems count="11">
        <s v="Finans - tjenstenæringer"/>
        <s v="Fiske akvakultur"/>
        <s v="Handel, transport, overnatting og servering"/>
        <s v="Helse og omsorg"/>
        <s v="Industri og begverk"/>
        <s v="Kunst, underholdning m.m"/>
        <s v="Landbruk"/>
        <s v="Off adm, forsvar og trygd"/>
        <s v="Strøm, vatn, bygg og anlegg"/>
        <s v="Undervisning"/>
        <s v="Uoppgitt"/>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1"/>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3"/>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0"/>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2" memberValueDatatype="130" unbalanced="0">
      <fieldsUsage count="2">
        <fieldUsage x="-1"/>
        <fieldUsage x="4"/>
      </fieldsUsage>
    </cacheHierarchy>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2"/>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9.566479629633" backgroundQuery="1" createdVersion="7" refreshedVersion="7" minRefreshableVersion="3" recordCount="0" supportSubquery="1" supportAdvancedDrill="1" xr:uid="{EF5AD3A2-694A-4609-BB15-0626474677FA}">
  <cacheSource type="external" connectionId="9"/>
  <cacheFields count="5">
    <cacheField name="[Tab_kommune].[fylke].[fylke]" caption="fylke" numFmtId="0" hierarchy="14" level="1">
      <sharedItems containsSemiMixedTypes="0" containsNonDate="0" containsString="0"/>
    </cacheField>
    <cacheField name="[T_samla_sysselsatte].[aar].[aar]" caption="aar" numFmtId="0" hierarchy="10" level="1">
      <sharedItems count="2">
        <s v="2008"/>
        <s v="2021" u="1"/>
      </sharedItems>
    </cacheField>
    <cacheField name="[Measures].[sysselsatte]" caption="sysselsatte" numFmtId="0" hierarchy="38" level="32767"/>
    <cacheField name="[Tab_kommune].[kommune].[kommune]" caption="kommune" numFmtId="0" hierarchy="13" level="1">
      <sharedItems containsSemiMixedTypes="0" containsNonDate="0" containsString="0"/>
    </cacheField>
    <cacheField name="[Tab_næringer].[Hovedgrupper].[Hovedgrupper]" caption="Hovedgrupper" numFmtId="0" hierarchy="24" level="1">
      <sharedItems count="11">
        <s v="Finans - tjenstenæringer"/>
        <s v="Fiske akvakultur"/>
        <s v="Handel, transport, overnatting og servering"/>
        <s v="Helse og omsorg"/>
        <s v="Industri og begverk"/>
        <s v="Kunst, underholdning m.m"/>
        <s v="Landbruk"/>
        <s v="Off adm, forsvar og trygd"/>
        <s v="Strøm, vatn, bygg og anlegg"/>
        <s v="Undervisning"/>
        <s v="Uoppgitt"/>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1"/>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3"/>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0"/>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2" memberValueDatatype="130" unbalanced="0">
      <fieldsUsage count="2">
        <fieldUsage x="-1"/>
        <fieldUsage x="4"/>
      </fieldsUsage>
    </cacheHierarchy>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2"/>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9.566480208334" backgroundQuery="1" createdVersion="7" refreshedVersion="7" minRefreshableVersion="3" recordCount="0" supportSubquery="1" supportAdvancedDrill="1" xr:uid="{7618FCBF-7818-45AD-B88B-A28DE5D6C1FA}">
  <cacheSource type="external" connectionId="9"/>
  <cacheFields count="5">
    <cacheField name="[Tab_kommune].[fylke].[fylke]" caption="fylke" numFmtId="0" hierarchy="14" level="1">
      <sharedItems containsSemiMixedTypes="0" containsNonDate="0" containsString="0"/>
    </cacheField>
    <cacheField name="[T_samla_sysselsatte].[aar].[aar]" caption="aar" numFmtId="0" hierarchy="10" level="1">
      <sharedItems count="2">
        <s v="2008"/>
        <s v="2021"/>
      </sharedItems>
    </cacheField>
    <cacheField name="[Measures].[sysselsatte]" caption="sysselsatte" numFmtId="0" hierarchy="38" level="32767"/>
    <cacheField name="[Tab_kommune].[kommune].[kommune]" caption="kommune" numFmtId="0" hierarchy="13" level="1">
      <sharedItems containsSemiMixedTypes="0" containsNonDate="0" containsString="0"/>
    </cacheField>
    <cacheField name="[Tab_næringer].[Hovedgrupper].[Hovedgrupper]" caption="Hovedgrupper" numFmtId="0" hierarchy="24" level="1">
      <sharedItems count="11">
        <s v="Finans - tjenstenæringer"/>
        <s v="Fiske akvakultur"/>
        <s v="Handel, transport, overnatting og servering"/>
        <s v="Helse og omsorg"/>
        <s v="Industri og begverk"/>
        <s v="Kunst, underholdning m.m"/>
        <s v="Landbruk"/>
        <s v="Off adm, forsvar og trygd"/>
        <s v="Strøm, vatn, bygg og anlegg"/>
        <s v="Undervisning"/>
        <s v="Uoppgitt"/>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1"/>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3"/>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0"/>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2" memberValueDatatype="130" unbalanced="0">
      <fieldsUsage count="2">
        <fieldUsage x="-1"/>
        <fieldUsage x="4"/>
      </fieldsUsage>
    </cacheHierarchy>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2"/>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6992824074" backgroundQuery="1" createdVersion="7" refreshedVersion="7" minRefreshableVersion="3" recordCount="0" supportSubquery="1" supportAdvancedDrill="1" xr:uid="{AF6C9411-66AF-444B-9B58-8A0D499A2321}">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9.566480787034" backgroundQuery="1" createdVersion="7" refreshedVersion="7" minRefreshableVersion="3" recordCount="0" supportSubquery="1" supportAdvancedDrill="1" xr:uid="{7EF975B2-4BC5-493D-82AF-F125A6CDA05F}">
  <cacheSource type="external" connectionId="9"/>
  <cacheFields count="6">
    <cacheField name="[Tab_kommune].[fylke].[fylke]" caption="fylke" numFmtId="0" hierarchy="14" level="1">
      <sharedItems containsSemiMixedTypes="0" containsNonDate="0" containsString="0"/>
    </cacheField>
    <cacheField name="[Tab_kommune].[kommune].[kommune]" caption="kommune" numFmtId="0" hierarchy="13" level="1">
      <sharedItems containsSemiMixedTypes="0" containsNonDate="0" containsString="0"/>
    </cacheField>
    <cacheField name="[Tab_næringer].[Jord_skog_fiske].[Jord_skog_fiske]" caption="Jord_skog_fiske" numFmtId="0" hierarchy="27" level="1">
      <sharedItems count="3">
        <s v="Fiske akvakultur"/>
        <s v="Jordbruk"/>
        <s v="Skogbruk"/>
      </sharedItems>
    </cacheField>
    <cacheField name="[Measures].[sysselsatte]" caption="sysselsatte" numFmtId="0" hierarchy="38" level="32767"/>
    <cacheField name="[T_samla_sysselsatte].[aar].[aar]" caption="aar" numFmtId="0" hierarchy="10" level="1">
      <sharedItems count="14">
        <s v="2008"/>
        <s v="2009"/>
        <s v="2010"/>
        <s v="2011"/>
        <s v="2012"/>
        <s v="2013"/>
        <s v="2014"/>
        <s v="2015"/>
        <s v="2016"/>
        <s v="2017"/>
        <s v="2018"/>
        <s v="2019"/>
        <s v="2020"/>
        <s v="2021"/>
      </sharedItems>
    </cacheField>
    <cacheField name="[Tab_næringer].[Landbruk].[Landbruk]" caption="Landbruk" numFmtId="0" hierarchy="25" level="1">
      <sharedItems count="1">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1"/>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0"/>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2"/>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9.56648159722" backgroundQuery="1" createdVersion="7" refreshedVersion="7" minRefreshableVersion="3" recordCount="0" supportSubquery="1" supportAdvancedDrill="1" xr:uid="{9F52DAC1-9BC5-43D7-9DD3-3C69EC587FBC}">
  <cacheSource type="external" connectionId="9"/>
  <cacheFields count="6">
    <cacheField name="[Tab_kommune].[fylke].[fylke]" caption="fylke" numFmtId="0" hierarchy="14" level="1">
      <sharedItems containsSemiMixedTypes="0" containsNonDate="0" containsString="0"/>
    </cacheField>
    <cacheField name="[Tab_kommune].[kommune].[kommune]" caption="kommune" numFmtId="0" hierarchy="13" level="1">
      <sharedItems containsSemiMixedTypes="0" containsNonDate="0" containsString="0"/>
    </cacheField>
    <cacheField name="[Tab_næringer].[Jord_skog_fiske].[Jord_skog_fiske]" caption="Jord_skog_fiske" numFmtId="0" hierarchy="27" level="1">
      <sharedItems count="3">
        <s v="Fiske akvakultur"/>
        <s v="Jordbruk"/>
        <s v="Skogbruk"/>
      </sharedItems>
    </cacheField>
    <cacheField name="[Measures].[sysselsatte]" caption="sysselsatte" numFmtId="0" hierarchy="38" level="32767"/>
    <cacheField name="[T_samla_sysselsatte].[aar].[aar]" caption="aar" numFmtId="0" hierarchy="10" level="1">
      <sharedItems count="14">
        <s v="2008"/>
        <s v="2009"/>
        <s v="2010"/>
        <s v="2011"/>
        <s v="2012"/>
        <s v="2013"/>
        <s v="2014"/>
        <s v="2015"/>
        <s v="2016"/>
        <s v="2017"/>
        <s v="2018"/>
        <s v="2019"/>
        <s v="2020"/>
        <s v="2021"/>
      </sharedItems>
    </cacheField>
    <cacheField name="[Tab_næringer].[Landbruk].[Landbruk]" caption="Landbruk" numFmtId="0" hierarchy="25" level="1">
      <sharedItems count="1">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1"/>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0"/>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2" memberValueDatatype="130" unbalanced="0">
      <fieldsUsage count="2">
        <fieldUsage x="-1"/>
        <fieldUsage x="2"/>
      </fieldsUsage>
    </cacheHierarchy>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9.566482291666" backgroundQuery="1" createdVersion="7" refreshedVersion="7" minRefreshableVersion="3" recordCount="0" supportSubquery="1" supportAdvancedDrill="1" xr:uid="{10AB763B-529D-4FA0-A944-98E8C20F32A0}">
  <cacheSource type="external" connectionId="9"/>
  <cacheFields count="5">
    <cacheField name="[Tab_kommune].[fylke].[fylke]" caption="fylke" numFmtId="0" hierarchy="14" level="1">
      <sharedItems containsSemiMixedTypes="0" containsNonDate="0" containsString="0"/>
    </cacheField>
    <cacheField name="[Tab_næringer].[Hovedgrupper].[Hovedgrupper]" caption="Hovedgrupper" numFmtId="0" hierarchy="24" level="1">
      <sharedItems count="11">
        <s v="Finans - tjenstenæringer"/>
        <s v="Fiske akvakultur"/>
        <s v="Handel, transport, overnatting og servering"/>
        <s v="Helse og omsorg"/>
        <s v="Industri og begverk"/>
        <s v="Kunst, underholdning m.m"/>
        <s v="Landbruk"/>
        <s v="Off adm, forsvar og trygd"/>
        <s v="Strøm, vatn, bygg og anlegg"/>
        <s v="Undervisning"/>
        <s v="Uoppgitt"/>
      </sharedItems>
    </cacheField>
    <cacheField name="[T_samla_sysselsatte].[aar].[aar]" caption="aar" numFmtId="0" hierarchy="10" level="1">
      <sharedItems count="14">
        <s v="2008"/>
        <s v="2009"/>
        <s v="2010"/>
        <s v="2011"/>
        <s v="2012"/>
        <s v="2013"/>
        <s v="2014"/>
        <s v="2015"/>
        <s v="2016"/>
        <s v="2017"/>
        <s v="2018"/>
        <s v="2019"/>
        <s v="2020"/>
        <s v="2021"/>
      </sharedItems>
    </cacheField>
    <cacheField name="[Measures].[sysselsatte]" caption="sysselsatte" numFmtId="0" hierarchy="38" level="32767"/>
    <cacheField name="[Tab_kommune].[kommune].[kommune]" caption="kommune" numFmtId="0" hierarchy="13" level="1">
      <sharedItems containsSemiMixedTypes="0" containsNonDate="0" containsString="0"/>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2"/>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4"/>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0"/>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2" memberValueDatatype="130" unbalanced="0">
      <fieldsUsage count="2">
        <fieldUsage x="-1"/>
        <fieldUsage x="1"/>
      </fieldsUsage>
    </cacheHierarchy>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49.566482870374" backgroundQuery="1" createdVersion="7" refreshedVersion="7" minRefreshableVersion="3" recordCount="0" supportSubquery="1" supportAdvancedDrill="1" xr:uid="{1F5F74CF-360B-4978-B1BC-7082C28EFCE2}">
  <cacheSource type="external" connectionId="9"/>
  <cacheFields count="5">
    <cacheField name="[Tab_kommune].[fylke].[fylke]" caption="fylke" numFmtId="0" hierarchy="14" level="1">
      <sharedItems containsSemiMixedTypes="0" containsNonDate="0" containsString="0"/>
    </cacheField>
    <cacheField name="[T_samla_sysselsatte].[aar].[aar]" caption="aar" numFmtId="0" hierarchy="10" level="1">
      <sharedItems count="14">
        <s v="2008"/>
        <s v="2009"/>
        <s v="2010"/>
        <s v="2011"/>
        <s v="2012"/>
        <s v="2013"/>
        <s v="2014"/>
        <s v="2015"/>
        <s v="2016"/>
        <s v="2017"/>
        <s v="2018"/>
        <s v="2019"/>
        <s v="2020"/>
        <s v="2021"/>
      </sharedItems>
    </cacheField>
    <cacheField name="[Measures].[sysselsatte]" caption="sysselsatte" numFmtId="0" hierarchy="38" level="32767"/>
    <cacheField name="[Tab_kommune].[kommune].[kommune]" caption="kommune" numFmtId="0" hierarchy="13" level="1">
      <sharedItems containsSemiMixedTypes="0" containsNonDate="0" containsString="0"/>
    </cacheField>
    <cacheField name="[Tab_næringer].[Hovedgrupper].[Hovedgrupper]" caption="Hovedgrupper" numFmtId="0" hierarchy="24" level="1">
      <sharedItems count="11">
        <s v="Finans - tjenstenæringer"/>
        <s v="Fiske akvakultur"/>
        <s v="Handel, transport, overnatting og servering"/>
        <s v="Helse og omsorg"/>
        <s v="Industri og begverk"/>
        <s v="Kunst, underholdning m.m"/>
        <s v="Landbruk"/>
        <s v="Off adm, forsvar og trygd"/>
        <s v="Strøm, vatn, bygg og anlegg"/>
        <s v="Undervisning"/>
        <s v="Uoppgitt"/>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1"/>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3"/>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0"/>
      </fieldsUsage>
    </cacheHierarchy>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2" memberValueDatatype="130" unbalanced="0">
      <fieldsUsage count="2">
        <fieldUsage x="-1"/>
        <fieldUsage x="4"/>
      </fieldsUsage>
    </cacheHierarchy>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2"/>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6917013892" backgroundQuery="1" createdVersion="3" refreshedVersion="7" minRefreshableVersion="3" recordCount="0" supportSubquery="1" supportAdvancedDrill="1" xr:uid="{99B34E9A-98D2-4A95-9AAE-AC14EC95AA43}">
  <cacheSource type="external" connectionId="9">
    <extLst>
      <ext xmlns:x14="http://schemas.microsoft.com/office/spreadsheetml/2009/9/main" uri="{F057638F-6D5F-4e77-A914-E7F072B9BCA8}">
        <x14:sourceConnection name="ThisWorkbookDataModel"/>
      </ext>
    </extLst>
  </cacheSource>
  <cacheFields count="0"/>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0" memberValueDatatype="130" unbalanced="0"/>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0" memberValueDatatype="130" unbalanced="0"/>
    <cacheHierarchy uniqueName="[Tab_kommune].[fylke]" caption="fylke" attribute="1" defaultMemberUniqueName="[Tab_kommune].[fylke].[All]" allUniqueName="[Tab_kommune].[fylke].[All]" dimensionUniqueName="[Tab_kommune]" displayFolder="" count="0" memberValueDatatype="130" unbalanced="0"/>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licerData="1" pivotCacheId="1586846895" supportSubqueryNonVisual="1" supportSubqueryCalcMem="1" supportAddCalcMems="1"/>
    </ext>
  </extLst>
</pivotCacheDefinition>
</file>

<file path=xl/pivotCache/pivotCacheDefinition6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6947916667" backgroundQuery="1" createdVersion="3" refreshedVersion="7" minRefreshableVersion="3" recordCount="0" supportSubquery="1" supportAdvancedDrill="1" xr:uid="{56F5B256-F947-49D2-9873-009E8B637461}">
  <cacheSource type="external" connectionId="9">
    <extLst>
      <ext xmlns:x14="http://schemas.microsoft.com/office/spreadsheetml/2009/9/main" uri="{F057638F-6D5F-4e77-A914-E7F072B9BCA8}">
        <x14:sourceConnection name="ThisWorkbookDataModel"/>
      </ext>
    </extLst>
  </cacheSource>
  <cacheFields count="0"/>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0" memberValueDatatype="130" unbalanced="0"/>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0" memberValueDatatype="130" unbalanced="0"/>
    <cacheHierarchy uniqueName="[Tab_kommune].[fylke]" caption="fylke" attribute="1" defaultMemberUniqueName="[Tab_kommune].[fylke].[All]" allUniqueName="[Tab_kommune].[fylke].[All]" dimensionUniqueName="[Tab_kommune]" displayFolder="" count="0" memberValueDatatype="130" unbalanced="0"/>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licerData="1" pivotCacheId="496741178" supportSubqueryNonVisual="1" supportSubqueryCalcMem="1" supportAddCalcMems="1"/>
    </ext>
  </extLst>
</pivotCacheDefinition>
</file>

<file path=xl/pivotCache/pivotCacheDefinition6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6963078707" backgroundQuery="1" createdVersion="3" refreshedVersion="7" minRefreshableVersion="3" recordCount="0" supportSubquery="1" supportAdvancedDrill="1" xr:uid="{59ADE618-E3C2-4A07-A921-A1380DBC17ED}">
  <cacheSource type="external" connectionId="9">
    <extLst>
      <ext xmlns:x14="http://schemas.microsoft.com/office/spreadsheetml/2009/9/main" uri="{F057638F-6D5F-4e77-A914-E7F072B9BCA8}">
        <x14:sourceConnection name="ThisWorkbookDataModel"/>
      </ext>
    </extLst>
  </cacheSource>
  <cacheFields count="0"/>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0" memberValueDatatype="130" unbalanced="0"/>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0" memberValueDatatype="130" unbalanced="0"/>
    <cacheHierarchy uniqueName="[Tab_kommune].[fylke]" caption="fylke" attribute="1" defaultMemberUniqueName="[Tab_kommune].[fylke].[All]" allUniqueName="[Tab_kommune].[fylke].[All]" dimensionUniqueName="[Tab_kommune]" displayFolder="" count="0" memberValueDatatype="130" unbalanced="0"/>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licerData="1" pivotCacheId="1780792076" supportSubqueryNonVisual="1" supportSubqueryCalcMem="1" supportAddCalcMems="1"/>
    </ext>
  </extLst>
</pivotCacheDefinition>
</file>

<file path=xl/pivotCache/pivotCacheDefinition6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6980671296" backgroundQuery="1" createdVersion="3" refreshedVersion="7" minRefreshableVersion="3" recordCount="0" supportSubquery="1" supportAdvancedDrill="1" xr:uid="{89904ABC-1477-4D4F-8B17-DCA8826EAA8E}">
  <cacheSource type="external" connectionId="9">
    <extLst>
      <ext xmlns:x14="http://schemas.microsoft.com/office/spreadsheetml/2009/9/main" uri="{F057638F-6D5F-4e77-A914-E7F072B9BCA8}">
        <x14:sourceConnection name="ThisWorkbookDataModel"/>
      </ext>
    </extLst>
  </cacheSource>
  <cacheFields count="0"/>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0" memberValueDatatype="130" unbalanced="0"/>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0" memberValueDatatype="130" unbalanced="0"/>
    <cacheHierarchy uniqueName="[Tab_kommune].[fylke]" caption="fylke" attribute="1" defaultMemberUniqueName="[Tab_kommune].[fylke].[All]" allUniqueName="[Tab_kommune].[fylke].[All]" dimensionUniqueName="[Tab_kommune]" displayFolder="" count="0" memberValueDatatype="130" unbalanced="0"/>
    <cacheHierarchy uniqueName="[Tab_kommune].[Region]" caption="Region" attribute="1" defaultMemberUniqueName="[Tab_kommune].[Region].[All]" allUniqueName="[Tab_kommune].[Region].[All]" dimensionUniqueName="[Tab_kommune]" displayFolder="" count="0" memberValueDatatype="130" unbalanced="0"/>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0" memberValueDatatype="130" unbalanced="0"/>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licerData="1" pivotCacheId="280325655"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6994560183" backgroundQuery="1" createdVersion="7" refreshedVersion="7" minRefreshableVersion="3" recordCount="0" supportSubquery="1" supportAdvancedDrill="1" xr:uid="{50A4BA96-C3CF-48F7-A03F-2FC82C6F6E6A}">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6996296299" backgroundQuery="1" createdVersion="7" refreshedVersion="7" minRefreshableVersion="3" recordCount="0" supportSubquery="1" supportAdvancedDrill="1" xr:uid="{4C89C01C-66DF-4D9C-B24E-ACB5C52B6E8D}">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39.916997453707" backgroundQuery="1" createdVersion="7" refreshedVersion="7" minRefreshableVersion="3" recordCount="0" supportSubquery="1" supportAdvancedDrill="1" xr:uid="{CF112610-9409-4798-B20B-569B38D94321}">
  <cacheSource type="external" connectionId="9"/>
  <cacheFields count="6">
    <cacheField name="[Tab_kommune].[kommune].[kommune]" caption="kommune" numFmtId="0" hierarchy="13" level="1">
      <sharedItems count="38">
        <s v="Indre Fosen"/>
        <s v="Osen"/>
        <s v="Ørland"/>
        <s v="Åfjord"/>
        <s v="Inderøy"/>
        <s v="Levanger"/>
        <s v="Snåsa"/>
        <s v="Steinkjer"/>
        <s v="Verdal"/>
        <s v="Flatanger"/>
        <s v="Grong"/>
        <s v="Høylandet"/>
        <s v="Leka"/>
        <s v="Lierne"/>
        <s v="Namsos"/>
        <s v="Namsskogan"/>
        <s v="Nærøysund"/>
        <s v="Overhalla"/>
        <s v="Røyrvik"/>
        <s v="Frøya"/>
        <s v="Heim"/>
        <s v="Hitra"/>
        <s v="Orkland"/>
        <s v="Rindal"/>
        <s v="Skaun"/>
        <s v="Trondheim"/>
        <s v="Holtålen"/>
        <s v="Melhus"/>
        <s v="Midtre Gauldal"/>
        <s v="Oppdal"/>
        <s v="Rennebu"/>
        <s v="Røros"/>
        <s v="Frosta"/>
        <s v="Malvik"/>
        <s v="Meråker"/>
        <s v="Selbu"/>
        <s v="Stjørdal"/>
        <s v="Tydal"/>
      </sharedItems>
    </cacheField>
    <cacheField name="[Tab_kommune].[fylke].[fylke]" caption="fylke" numFmtId="0" hierarchy="14" level="1">
      <sharedItems containsSemiMixedTypes="0" containsNonDate="0" containsString="0"/>
    </cacheField>
    <cacheField name="[Tab_kommune].[Region].[Region]" caption="Region" numFmtId="0" hierarchy="15" level="1">
      <sharedItems count="7">
        <s v="Fosenregionen"/>
        <s v="Inn-Trøndelag"/>
        <s v="Namdalsregionen"/>
        <s v="Orkdalsregionen"/>
        <s v="Trondheim"/>
        <s v="Trøndelag Sør"/>
        <s v="Værnesregionen"/>
      </sharedItems>
    </cacheField>
    <cacheField name="[Measures].[sysselsatte]" caption="sysselsatte" numFmtId="0" hierarchy="38" level="32767"/>
    <cacheField name="[T_samla_sysselsatte].[aar].[aar]" caption="aar" numFmtId="0" hierarchy="10" level="1">
      <sharedItems containsSemiMixedTypes="0" containsNonDate="0" containsString="0"/>
    </cacheField>
    <cacheField name="[Tab_næringer].[Landbruk].[Landbruk]" caption="Landbruk" numFmtId="0" hierarchy="25" level="1">
      <sharedItems count="2">
        <s v="Andre næringer"/>
        <s v="Landbruk"/>
      </sharedItems>
    </cacheField>
  </cacheFields>
  <cacheHierarchies count="52">
    <cacheHierarchy uniqueName="[Bare_fylke].[fylke]" caption="fylke" attribute="1" defaultMemberUniqueName="[Bare_fylke].[fylke].[All]" allUniqueName="[Bare_fylke].[fylke].[All]" dimensionUniqueName="[Bare_fylke]" displayFolder="" count="0" memberValueDatatype="130" unbalanced="0"/>
    <cacheHierarchy uniqueName="[Bare_fylke 1].[fylke]" caption="fylke" attribute="1" defaultMemberUniqueName="[Bare_fylke 1].[fylke].[All]" allUniqueName="[Bare_fylke 1].[fylke].[All]" dimensionUniqueName="[Bare_fylke 1]" displayFolder="" count="0" memberValueDatatype="130" unbalanced="0"/>
    <cacheHierarchy uniqueName="[fylker].[aar]" caption="aar" attribute="1" defaultMemberUniqueName="[fylker].[aar].[All]" allUniqueName="[fylker].[aar].[All]" dimensionUniqueName="[fylker]" displayFolder="" count="0" memberValueDatatype="20" unbalanced="0"/>
    <cacheHierarchy uniqueName="[fylker].[fylke]" caption="fylke" attribute="1" defaultMemberUniqueName="[fylker].[fylke].[All]" allUniqueName="[fylker].[fylke].[All]" dimensionUniqueName="[fylker]" displayFolder="" count="0" memberValueDatatype="130" unbalanced="0"/>
    <cacheHierarchy uniqueName="[fylker].[Landbruk]" caption="Landbruk" attribute="1" defaultMemberUniqueName="[fylker].[Landbruk].[All]" allUniqueName="[fylker].[Landbruk].[All]" dimensionUniqueName="[fylker]" displayFolder="" count="0" memberValueDatatype="5" unbalanced="0"/>
    <cacheHierarchy uniqueName="[T_samla_primærnæring].[region]" caption="region" attribute="1" defaultMemberUniqueName="[T_samla_primærnæring].[region].[All]" allUniqueName="[T_samla_primærnæring].[region].[All]" dimensionUniqueName="[T_samla_primærnæring]" displayFolder="" count="0" memberValueDatatype="130" unbalanced="0"/>
    <cacheHierarchy uniqueName="[T_samla_primærnæring].[næring (SN2007)]" caption="næring (SN2007)" attribute="1" defaultMemberUniqueName="[T_samla_primærnæring].[næring (SN2007)].[All]" allUniqueName="[T_samla_primærnæring].[næring (SN2007)].[All]" dimensionUniqueName="[T_samla_primærnæring]" displayFolder="" count="0" memberValueDatatype="130" unbalanced="0"/>
    <cacheHierarchy uniqueName="[T_samla_primærnæring].[aar]" caption="aar" attribute="1" defaultMemberUniqueName="[T_samla_primærnæring].[aar].[All]" allUniqueName="[T_samla_primærnæring].[aar].[All]" dimensionUniqueName="[T_samla_primærnæring]" displayFolder="" count="0" memberValueDatatype="130" unbalanced="0"/>
    <cacheHierarchy uniqueName="[T_samla_primærnæring].[Verdi]" caption="Verdi" attribute="1" defaultMemberUniqueName="[T_samla_primærnæring].[Verdi].[All]" allUniqueName="[T_samla_primærnæring].[Verdi].[All]" dimensionUniqueName="[T_samla_primærnæring]" displayFolder="" count="0" memberValueDatatype="20" unbalanced="0"/>
    <cacheHierarchy uniqueName="[T_samla_sysselsatte].[region]" caption="region" attribute="1" defaultMemberUniqueName="[T_samla_sysselsatte].[region].[All]" allUniqueName="[T_samla_sysselsatte].[region].[All]" dimensionUniqueName="[T_samla_sysselsatte]" displayFolder="" count="0" memberValueDatatype="130" unbalanced="0"/>
    <cacheHierarchy uniqueName="[T_samla_sysselsatte].[aar]" caption="aar" attribute="1" defaultMemberUniqueName="[T_samla_sysselsatte].[aar].[All]" allUniqueName="[T_samla_sysselsatte].[aar].[All]" dimensionUniqueName="[T_samla_sysselsatte]" displayFolder="" count="2" memberValueDatatype="130" unbalanced="0">
      <fieldsUsage count="2">
        <fieldUsage x="-1"/>
        <fieldUsage x="4"/>
      </fieldsUsage>
    </cacheHierarchy>
    <cacheHierarchy uniqueName="[Tab_kommune].[K_kommune]" caption="K_kommune" attribute="1" defaultMemberUniqueName="[Tab_kommune].[K_kommune].[All]" allUniqueName="[Tab_kommune].[K_kommune].[All]" dimensionUniqueName="[Tab_kommune]" displayFolder="" count="0" memberValueDatatype="130" unbalanced="0"/>
    <cacheHierarchy uniqueName="[Tab_kommune].[Knr_kommune]" caption="Knr_kommune" attribute="1" defaultMemberUniqueName="[Tab_kommune].[Knr_kommune].[All]" allUniqueName="[Tab_kommune].[Knr_kommune].[All]" dimensionUniqueName="[Tab_kommune]" displayFolder="" count="0" memberValueDatatype="130" unbalanced="0"/>
    <cacheHierarchy uniqueName="[Tab_kommune].[kommune]" caption="kommune" attribute="1" defaultMemberUniqueName="[Tab_kommune].[kommune].[All]" allUniqueName="[Tab_kommune].[kommune].[All]" dimensionUniqueName="[Tab_kommune]" displayFolder="" count="2" memberValueDatatype="130" unbalanced="0">
      <fieldsUsage count="2">
        <fieldUsage x="-1"/>
        <fieldUsage x="0"/>
      </fieldsUsage>
    </cacheHierarchy>
    <cacheHierarchy uniqueName="[Tab_kommune].[fylke]" caption="fylke" attribute="1" defaultMemberUniqueName="[Tab_kommune].[fylke].[All]" allUniqueName="[Tab_kommune].[fylke].[All]" dimensionUniqueName="[Tab_kommune]" displayFolder="" count="2" memberValueDatatype="130" unbalanced="0">
      <fieldsUsage count="2">
        <fieldUsage x="-1"/>
        <fieldUsage x="1"/>
      </fieldsUsage>
    </cacheHierarchy>
    <cacheHierarchy uniqueName="[Tab_kommune].[Region]" caption="Region" attribute="1" defaultMemberUniqueName="[Tab_kommune].[Region].[All]" allUniqueName="[Tab_kommune].[Region].[All]" dimensionUniqueName="[Tab_kommune]" displayFolder="" count="2" memberValueDatatype="130" unbalanced="0">
      <fieldsUsage count="2">
        <fieldUsage x="-1"/>
        <fieldUsage x="2"/>
      </fieldsUsage>
    </cacheHierarchy>
    <cacheHierarchy uniqueName="[Tab_kommune 1].[K_kommune]" caption="K_kommune" attribute="1" defaultMemberUniqueName="[Tab_kommune 1].[K_kommune].[All]" allUniqueName="[Tab_kommune 1].[K_kommune].[All]" dimensionUniqueName="[Tab_kommune 1]" displayFolder="" count="0" memberValueDatatype="130" unbalanced="0"/>
    <cacheHierarchy uniqueName="[Tab_kommune 1].[Knr_kommune]" caption="Knr_kommune" attribute="1" defaultMemberUniqueName="[Tab_kommune 1].[Knr_kommune].[All]" allUniqueName="[Tab_kommune 1].[Knr_kommune].[All]" dimensionUniqueName="[Tab_kommune 1]" displayFolder="" count="0" memberValueDatatype="130" unbalanced="0"/>
    <cacheHierarchy uniqueName="[Tab_kommune 1].[kommune]" caption="kommune" attribute="1" defaultMemberUniqueName="[Tab_kommune 1].[kommune].[All]" allUniqueName="[Tab_kommune 1].[kommune].[All]" dimensionUniqueName="[Tab_kommune 1]" displayFolder="" count="0" memberValueDatatype="130" unbalanced="0"/>
    <cacheHierarchy uniqueName="[Tab_kommune 1].[Knr]" caption="Knr" attribute="1" defaultMemberUniqueName="[Tab_kommune 1].[Knr].[All]" allUniqueName="[Tab_kommune 1].[Knr].[All]" dimensionUniqueName="[Tab_kommune 1]" displayFolder="" count="0" memberValueDatatype="130" unbalanced="0"/>
    <cacheHierarchy uniqueName="[Tab_kommune 1].[fylke]" caption="fylke" attribute="1" defaultMemberUniqueName="[Tab_kommune 1].[fylke].[All]" allUniqueName="[Tab_kommune 1].[fylke].[All]" dimensionUniqueName="[Tab_kommune 1]" displayFolder="" count="0" memberValueDatatype="130" unbalanced="0"/>
    <cacheHierarchy uniqueName="[Tab_kommune 1].[Region]" caption="Region" attribute="1" defaultMemberUniqueName="[Tab_kommune 1].[Region].[All]" allUniqueName="[Tab_kommune 1].[Region].[All]" dimensionUniqueName="[Tab_kommune 1]" displayFolder="" count="0" memberValueDatatype="130" unbalanced="0"/>
    <cacheHierarchy uniqueName="[Tab_kommune 1].[Pluss]" caption="Pluss" attribute="1" defaultMemberUniqueName="[Tab_kommune 1].[Pluss].[All]" allUniqueName="[Tab_kommune 1].[Pluss].[All]" dimensionUniqueName="[Tab_kommune 1]" displayFolder="" count="0" memberValueDatatype="130" unbalanced="0"/>
    <cacheHierarchy uniqueName="[Tab_kommune 1].[Ekstra]" caption="Ekstra" attribute="1" defaultMemberUniqueName="[Tab_kommune 1].[Ekstra].[All]" allUniqueName="[Tab_kommune 1].[Ekstra].[All]" dimensionUniqueName="[Tab_kommune 1]" displayFolder="" count="0" memberValueDatatype="130" unbalanced="0"/>
    <cacheHierarchy uniqueName="[Tab_næringer].[Hovedgrupper]" caption="Hovedgrupper" attribute="1" defaultMemberUniqueName="[Tab_næringer].[Hovedgrupper].[All]" allUniqueName="[Tab_næringer].[Hovedgrupper].[All]" dimensionUniqueName="[Tab_næringer]" displayFolder="" count="0" memberValueDatatype="130" unbalanced="0"/>
    <cacheHierarchy uniqueName="[Tab_næringer].[Landbruk]" caption="Landbruk" attribute="1" defaultMemberUniqueName="[Tab_næringer].[Landbruk].[All]" allUniqueName="[Tab_næringer].[Landbruk].[All]" dimensionUniqueName="[Tab_næringer]" displayFolder="" count="2" memberValueDatatype="130" unbalanced="0">
      <fieldsUsage count="2">
        <fieldUsage x="-1"/>
        <fieldUsage x="5"/>
      </fieldsUsage>
    </cacheHierarchy>
    <cacheHierarchy uniqueName="[Tab_næringer].[Jordb_skog]" caption="Jordb_skog" attribute="1" defaultMemberUniqueName="[Tab_næringer].[Jordb_skog].[All]" allUniqueName="[Tab_næringer].[Jordb_skog].[All]" dimensionUniqueName="[Tab_næringer]" displayFolder="" count="0" memberValueDatatype="130" unbalanced="0"/>
    <cacheHierarchy uniqueName="[Tab_næringer].[Jord_skog_fiske]" caption="Jord_skog_fiske" attribute="1" defaultMemberUniqueName="[Tab_næringer].[Jord_skog_fiske].[All]" allUniqueName="[Tab_næringer].[Jord_skog_fiske].[All]" dimensionUniqueName="[Tab_næringer]" displayFolder="" count="0" memberValueDatatype="130" unbalanced="0"/>
    <cacheHierarchy uniqueName="[Tab_næringer].[Undergruppper]" caption="Undergruppper" attribute="1" defaultMemberUniqueName="[Tab_næringer].[Undergruppper].[All]" allUniqueName="[Tab_næringer].[Undergruppper].[All]" dimensionUniqueName="[Tab_næringer]" displayFolder="" count="0" memberValueDatatype="130" unbalanced="0"/>
    <cacheHierarchy uniqueName="[T_samla_sysselsatte].[næring (SN2007)]" caption="næring (SN2007)" attribute="1" defaultMemberUniqueName="[T_samla_sysselsatte].[næring (SN2007)].[All]" allUniqueName="[T_samla_sysselsatte].[næring (SN2007)].[All]" dimensionUniqueName="[T_samla_sysselsatte]" displayFolder="" count="0" memberValueDatatype="130" unbalanced="0" hidden="1"/>
    <cacheHierarchy uniqueName="[T_samla_sysselsatte].[Verdi]" caption="Verdi" attribute="1" defaultMemberUniqueName="[T_samla_sysselsatte].[Verdi].[All]" allUniqueName="[T_samla_sysselsatte].[Verdi].[All]" dimensionUniqueName="[T_samla_sysselsatte]" displayFolder="" count="0" memberValueDatatype="20" unbalanced="0" hidden="1"/>
    <cacheHierarchy uniqueName="[Tab_kommune].[Ekstra]" caption="Ekstra" attribute="1" defaultMemberUniqueName="[Tab_kommune].[Ekstra].[All]" allUniqueName="[Tab_kommune].[Ekstra].[All]" dimensionUniqueName="[Tab_kommune]" displayFolder="" count="0" memberValueDatatype="130" unbalanced="0" hidden="1"/>
    <cacheHierarchy uniqueName="[Tab_kommune].[Knr]" caption="Knr" attribute="1" defaultMemberUniqueName="[Tab_kommune].[Knr].[All]" allUniqueName="[Tab_kommune].[Knr].[All]" dimensionUniqueName="[Tab_kommune]" displayFolder="" count="0" memberValueDatatype="130" unbalanced="0" hidden="1"/>
    <cacheHierarchy uniqueName="[Tab_kommune].[Pluss]" caption="Pluss" attribute="1" defaultMemberUniqueName="[Tab_kommune].[Pluss].[All]" allUniqueName="[Tab_kommune].[Pluss].[All]" dimensionUniqueName="[Tab_kommune]" displayFolder="" count="0" memberValueDatatype="130" unbalanced="0" hidden="1"/>
    <cacheHierarchy uniqueName="[Tab_næringer].[Ekstra_1]" caption="Ekstra_1" attribute="1" defaultMemberUniqueName="[Tab_næringer].[Ekstra_1].[All]" allUniqueName="[Tab_næringer].[Ekstra_1].[All]" dimensionUniqueName="[Tab_næringer]" displayFolder="" count="0" memberValueDatatype="130" unbalanced="0" hidden="1"/>
    <cacheHierarchy uniqueName="[Tab_næringer].[Ekstra_2]" caption="Ekstra_2" attribute="1" defaultMemberUniqueName="[Tab_næringer].[Ekstra_2].[All]" allUniqueName="[Tab_næringer].[Ekstra_2].[All]" dimensionUniqueName="[Tab_næringer]" displayFolder="" count="0" memberValueDatatype="130" unbalanced="0" hidden="1"/>
    <cacheHierarchy uniqueName="[Tab_næringer].[NR- Hovedgrupper]" caption="NR- Hovedgrupper" attribute="1" defaultMemberUniqueName="[Tab_næringer].[NR- Hovedgrupper].[All]" allUniqueName="[Tab_næringer].[NR- Hovedgrupper].[All]" dimensionUniqueName="[Tab_næringer]" displayFolder="" count="0" memberValueDatatype="130" unbalanced="0" hidden="1"/>
    <cacheHierarchy uniqueName="[Tab_næringer].[Næringer]" caption="Næringer" attribute="1" defaultMemberUniqueName="[Tab_næringer].[Næringer].[All]" allUniqueName="[Tab_næringer].[Næringer].[All]" dimensionUniqueName="[Tab_næringer]" displayFolder="" count="0" memberValueDatatype="130" unbalanced="0" hidden="1"/>
    <cacheHierarchy uniqueName="[Measures].[sysselsatte]" caption="sysselsatte" measure="1" displayFolder="" measureGroup="T_samla_sysselsatte" count="0" oneField="1">
      <fieldsUsage count="1">
        <fieldUsage x="3"/>
      </fieldsUsage>
    </cacheHierarchy>
    <cacheHierarchy uniqueName="[Measures].[gj.snitt sysselsetting]" caption="gj.snitt sysselsetting" measure="1" displayFolder="" measureGroup="T_samla_sysselsatte" count="0"/>
    <cacheHierarchy uniqueName="[Measures].[Sysselsatte prim]" caption="Sysselsatte prim" measure="1" displayFolder="" measureGroup="T_samla_primærnæring" count="0"/>
    <cacheHierarchy uniqueName="[Measures].[__XL_Count T_samla_sysselsatte]" caption="__XL_Count T_samla_sysselsatte" measure="1" displayFolder="" measureGroup="T_samla_sysselsatte" count="0" hidden="1"/>
    <cacheHierarchy uniqueName="[Measures].[__XL_Count Tab_kommune]" caption="__XL_Count Tab_kommune" measure="1" displayFolder="" measureGroup="Tab_kommune" count="0" hidden="1"/>
    <cacheHierarchy uniqueName="[Measures].[__XL_Count Tab_næringer]" caption="__XL_Count Tab_næringer" measure="1" displayFolder="" measureGroup="Tab_næringer" count="0" hidden="1"/>
    <cacheHierarchy uniqueName="[Measures].[__XL_Count T_samla_primærnæring]" caption="__XL_Count T_samla_primærnæring" measure="1" displayFolder="" measureGroup="T_samla_primærnæring" count="0" hidden="1"/>
    <cacheHierarchy uniqueName="[Measures].[__XL_Count Tab_kommune 1]" caption="__XL_Count Tab_kommune 1" measure="1" displayFolder="" measureGroup="Tab_kommune 1" count="0" hidden="1"/>
    <cacheHierarchy uniqueName="[Measures].[__XL_Count fylker]" caption="__XL_Count fylker" measure="1" displayFolder="" measureGroup="fylker" count="0" hidden="1"/>
    <cacheHierarchy uniqueName="[Measures].[__XL_Count Bare_fylke]" caption="__XL_Count Bare_fylke" measure="1" displayFolder="" measureGroup="Bare_fylke" count="0" hidden="1"/>
    <cacheHierarchy uniqueName="[Measures].[__XL_Count Bare_fylke 1]" caption="__XL_Count Bare_fylke 1" measure="1" displayFolder="" measureGroup="Bare_fylke 1" count="0" hidden="1"/>
    <cacheHierarchy uniqueName="[Measures].[__No measures defined]" caption="__No measures defined" measure="1" displayFolder="" count="0" hidden="1"/>
    <cacheHierarchy uniqueName="[Measures].[Sum av Verdi]" caption="Sum av Verdi" measure="1" displayFolder="" measureGroup="T_samla_sysselsatte" count="0" hidden="1">
      <extLst>
        <ext xmlns:x15="http://schemas.microsoft.com/office/spreadsheetml/2010/11/main" uri="{B97F6D7D-B522-45F9-BDA1-12C45D357490}">
          <x15:cacheHierarchy aggregatedColumn="30"/>
        </ext>
      </extLst>
    </cacheHierarchy>
    <cacheHierarchy uniqueName="[Measures].[Antall av aar]" caption="Antall av aar" measure="1" displayFolder="" measureGroup="T_samla_primærnæring" count="0" hidden="1">
      <extLst>
        <ext xmlns:x15="http://schemas.microsoft.com/office/spreadsheetml/2010/11/main" uri="{B97F6D7D-B522-45F9-BDA1-12C45D357490}">
          <x15:cacheHierarchy aggregatedColumn="7"/>
        </ext>
      </extLst>
    </cacheHierarchy>
  </cacheHierarchies>
  <kpis count="0"/>
  <dimensions count="9">
    <dimension name="Bare_fylke" uniqueName="[Bare_fylke]" caption="Bare_fylke"/>
    <dimension name="Bare_fylke 1" uniqueName="[Bare_fylke 1]" caption="Bare_fylke 1"/>
    <dimension name="fylker" uniqueName="[fylker]" caption="fylker"/>
    <dimension measure="1" name="Measures" uniqueName="[Measures]" caption="Measures"/>
    <dimension name="T_samla_primærnæring" uniqueName="[T_samla_primærnæring]" caption="T_samla_primærnæring"/>
    <dimension name="T_samla_sysselsatte" uniqueName="[T_samla_sysselsatte]" caption="T_samla_sysselsatte"/>
    <dimension name="Tab_kommune" uniqueName="[Tab_kommune]" caption="Tab_kommune"/>
    <dimension name="Tab_kommune 1" uniqueName="[Tab_kommune 1]" caption="Tab_kommune 1"/>
    <dimension name="Tab_næringer" uniqueName="[Tab_næringer]" caption="Tab_næringer"/>
  </dimensions>
  <measureGroups count="8">
    <measureGroup name="Bare_fylke" caption="Bare_fylke"/>
    <measureGroup name="Bare_fylke 1" caption="Bare_fylke 1"/>
    <measureGroup name="fylker" caption="fylker"/>
    <measureGroup name="T_samla_primærnæring" caption="T_samla_primærnæring"/>
    <measureGroup name="T_samla_sysselsatte" caption="T_samla_sysselsatte"/>
    <measureGroup name="Tab_kommune" caption="Tab_kommune"/>
    <measureGroup name="Tab_kommune 1" caption="Tab_kommune 1"/>
    <measureGroup name="Tab_næringer" caption="Tab_næringer"/>
  </measureGroups>
  <maps count="15">
    <map measureGroup="0" dimension="0"/>
    <map measureGroup="1" dimension="1"/>
    <map measureGroup="2" dimension="0"/>
    <map measureGroup="2" dimension="2"/>
    <map measureGroup="3" dimension="0"/>
    <map measureGroup="3" dimension="4"/>
    <map measureGroup="3" dimension="6"/>
    <map measureGroup="4" dimension="0"/>
    <map measureGroup="4" dimension="5"/>
    <map measureGroup="4" dimension="6"/>
    <map measureGroup="4" dimension="8"/>
    <map measureGroup="5" dimension="0"/>
    <map measureGroup="5" dimension="6"/>
    <map measureGroup="6" dimension="7"/>
    <map measureGroup="7" dimension="8"/>
  </maps>
  <extLst>
    <ext xmlns:x14="http://schemas.microsoft.com/office/spreadsheetml/2009/9/main" uri="{725AE2AE-9491-48be-B2B4-4EB974FC3084}">
      <x14:pivotCacheDefinition supportSubqueryNonVisual="1" supportSubqueryCalcMem="1" supportAddCalcMems="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4">
  <r>
    <x v="0"/>
    <x v="0"/>
    <n v="2.0616713838820199E-2"/>
  </r>
  <r>
    <x v="0"/>
    <x v="1"/>
    <n v="6.6822991470527893E-2"/>
  </r>
  <r>
    <x v="0"/>
    <x v="2"/>
    <n v="2.6569682677522924E-2"/>
  </r>
  <r>
    <x v="0"/>
    <x v="3"/>
    <n v="3.2996409615985017E-2"/>
  </r>
  <r>
    <x v="0"/>
    <x v="4"/>
    <n v="1.2970289856765935E-3"/>
  </r>
  <r>
    <x v="0"/>
    <x v="5"/>
    <n v="3.0249855606650472E-2"/>
  </r>
  <r>
    <x v="0"/>
    <x v="6"/>
    <n v="2.275144984729419E-2"/>
  </r>
  <r>
    <x v="0"/>
    <x v="7"/>
    <n v="4.3220093414338266E-2"/>
  </r>
  <r>
    <x v="0"/>
    <x v="8"/>
    <n v="2.3667501537920733E-2"/>
  </r>
  <r>
    <x v="0"/>
    <x v="9"/>
    <n v="2.1945999176020178E-2"/>
  </r>
  <r>
    <x v="0"/>
    <x v="10"/>
    <n v="1.8460707819464628E-2"/>
  </r>
  <r>
    <x v="1"/>
    <x v="0"/>
    <n v="2.0871362408918792E-2"/>
  </r>
  <r>
    <x v="1"/>
    <x v="1"/>
    <n v="6.5311803676290497E-2"/>
  </r>
  <r>
    <x v="1"/>
    <x v="2"/>
    <n v="2.6144577346714479E-2"/>
  </r>
  <r>
    <x v="1"/>
    <x v="3"/>
    <n v="3.2228578168308077E-2"/>
  </r>
  <r>
    <x v="1"/>
    <x v="4"/>
    <n v="1.2356909118831883E-3"/>
  </r>
  <r>
    <x v="1"/>
    <x v="5"/>
    <n v="2.9964152636394577E-2"/>
  </r>
  <r>
    <x v="1"/>
    <x v="6"/>
    <n v="2.1892710193307973E-2"/>
  </r>
  <r>
    <x v="1"/>
    <x v="7"/>
    <n v="4.2045048974897886E-2"/>
  </r>
  <r>
    <x v="1"/>
    <x v="8"/>
    <n v="2.3321225459098028E-2"/>
  </r>
  <r>
    <x v="1"/>
    <x v="9"/>
    <n v="2.1514728203199506E-2"/>
  </r>
  <r>
    <x v="1"/>
    <x v="10"/>
    <n v="1.8777531335430957E-2"/>
  </r>
  <r>
    <x v="2"/>
    <x v="0"/>
    <n v="1.8548260587000532E-2"/>
  </r>
  <r>
    <x v="2"/>
    <x v="1"/>
    <n v="6.2703940576907105E-2"/>
  </r>
  <r>
    <x v="2"/>
    <x v="2"/>
    <n v="2.4856687898089171E-2"/>
  </r>
  <r>
    <x v="2"/>
    <x v="3"/>
    <n v="3.066844737329525E-2"/>
  </r>
  <r>
    <x v="2"/>
    <x v="4"/>
    <n v="1.0982744418864977E-3"/>
  </r>
  <r>
    <x v="2"/>
    <x v="5"/>
    <n v="2.8500598021093834E-2"/>
  </r>
  <r>
    <x v="2"/>
    <x v="6"/>
    <n v="2.0441908482620952E-2"/>
  </r>
  <r>
    <x v="2"/>
    <x v="7"/>
    <n v="4.0061633281972264E-2"/>
  </r>
  <r>
    <x v="2"/>
    <x v="8"/>
    <n v="2.0991263459714842E-2"/>
  </r>
  <r>
    <x v="2"/>
    <x v="9"/>
    <n v="2.036647621849498E-2"/>
  </r>
  <r>
    <x v="2"/>
    <x v="10"/>
    <n v="1.7588119337738874E-2"/>
  </r>
  <r>
    <x v="3"/>
    <x v="0"/>
    <n v="1.548443418560606E-2"/>
  </r>
  <r>
    <x v="3"/>
    <x v="1"/>
    <n v="6.0436926245760657E-2"/>
  </r>
  <r>
    <x v="3"/>
    <x v="2"/>
    <n v="2.3238833975803348E-2"/>
  </r>
  <r>
    <x v="3"/>
    <x v="3"/>
    <n v="2.8754516983859311E-2"/>
  </r>
  <r>
    <x v="3"/>
    <x v="4"/>
    <n v="6.6750467941424749E-4"/>
  </r>
  <r>
    <x v="3"/>
    <x v="5"/>
    <n v="2.5505572646124363E-2"/>
  </r>
  <r>
    <x v="3"/>
    <x v="6"/>
    <n v="1.8976723796356402E-2"/>
  </r>
  <r>
    <x v="3"/>
    <x v="7"/>
    <n v="3.6394209397166546E-2"/>
  </r>
  <r>
    <x v="3"/>
    <x v="8"/>
    <n v="1.8786603169995031E-2"/>
  </r>
  <r>
    <x v="3"/>
    <x v="9"/>
    <n v="1.8402550874646578E-2"/>
  </r>
  <r>
    <x v="3"/>
    <x v="10"/>
    <n v="1.5059018314373755E-2"/>
  </r>
  <r>
    <x v="4"/>
    <x v="0"/>
    <n v="1.7310115621845087E-2"/>
  </r>
  <r>
    <x v="4"/>
    <x v="1"/>
    <n v="5.8688812943058333E-2"/>
  </r>
  <r>
    <x v="4"/>
    <x v="2"/>
    <n v="2.1453685553377518E-2"/>
  </r>
  <r>
    <x v="4"/>
    <x v="3"/>
    <n v="2.7141227205043413E-2"/>
  </r>
  <r>
    <x v="4"/>
    <x v="4"/>
    <n v="6.8556899956868174E-4"/>
  </r>
  <r>
    <x v="4"/>
    <x v="5"/>
    <n v="2.2645334344187657E-2"/>
  </r>
  <r>
    <x v="4"/>
    <x v="6"/>
    <n v="1.871959948763887E-2"/>
  </r>
  <r>
    <x v="4"/>
    <x v="7"/>
    <n v="3.3307590624600238E-2"/>
  </r>
  <r>
    <x v="4"/>
    <x v="8"/>
    <n v="1.9446160009347509E-2"/>
  </r>
  <r>
    <x v="4"/>
    <x v="9"/>
    <n v="1.6782159587858968E-2"/>
  </r>
  <r>
    <x v="4"/>
    <x v="10"/>
    <n v="1.5193982581155977E-2"/>
  </r>
  <r>
    <x v="5"/>
    <x v="0"/>
    <n v="1.6737258688670896E-2"/>
  </r>
  <r>
    <x v="5"/>
    <x v="1"/>
    <n v="5.7162883294655374E-2"/>
  </r>
  <r>
    <x v="5"/>
    <x v="2"/>
    <n v="1.9933066940788204E-2"/>
  </r>
  <r>
    <x v="5"/>
    <x v="3"/>
    <n v="2.5942444106960918E-2"/>
  </r>
  <r>
    <x v="5"/>
    <x v="4"/>
    <n v="6.7788446529632915E-4"/>
  </r>
  <r>
    <x v="5"/>
    <x v="5"/>
    <n v="2.1657131952593049E-2"/>
  </r>
  <r>
    <x v="5"/>
    <x v="6"/>
    <n v="1.8242506361743613E-2"/>
  </r>
  <r>
    <x v="5"/>
    <x v="7"/>
    <n v="3.1995157793981023E-2"/>
  </r>
  <r>
    <x v="5"/>
    <x v="8"/>
    <n v="1.890106723704188E-2"/>
  </r>
  <r>
    <x v="5"/>
    <x v="9"/>
    <n v="1.6120614856579354E-2"/>
  </r>
  <r>
    <x v="5"/>
    <x v="10"/>
    <n v="1.4554044868768743E-2"/>
  </r>
  <r>
    <x v="6"/>
    <x v="0"/>
    <n v="1.659346375010836E-2"/>
  </r>
  <r>
    <x v="6"/>
    <x v="1"/>
    <n v="5.632397226696547E-2"/>
  </r>
  <r>
    <x v="6"/>
    <x v="2"/>
    <n v="1.9099945669225061E-2"/>
  </r>
  <r>
    <x v="6"/>
    <x v="3"/>
    <n v="2.5977371162542215E-2"/>
  </r>
  <r>
    <x v="6"/>
    <x v="4"/>
    <n v="6.7177242888402623E-4"/>
  </r>
  <r>
    <x v="6"/>
    <x v="5"/>
    <n v="2.1060129829885022E-2"/>
  </r>
  <r>
    <x v="6"/>
    <x v="6"/>
    <n v="1.7678367239492929E-2"/>
  </r>
  <r>
    <x v="6"/>
    <x v="7"/>
    <n v="3.1384102692991522E-2"/>
  </r>
  <r>
    <x v="6"/>
    <x v="8"/>
    <n v="1.8469352418330833E-2"/>
  </r>
  <r>
    <x v="6"/>
    <x v="9"/>
    <n v="1.5167004801407822E-2"/>
  </r>
  <r>
    <x v="6"/>
    <x v="10"/>
    <n v="1.4430134276928783E-2"/>
  </r>
  <r>
    <x v="7"/>
    <x v="0"/>
    <n v="1.7373258227097538E-2"/>
  </r>
  <r>
    <x v="7"/>
    <x v="1"/>
    <n v="5.6795502045862645E-2"/>
  </r>
  <r>
    <x v="7"/>
    <x v="2"/>
    <n v="1.8999197217018999E-2"/>
  </r>
  <r>
    <x v="7"/>
    <x v="3"/>
    <n v="2.4921234418113149E-2"/>
  </r>
  <r>
    <x v="7"/>
    <x v="4"/>
    <n v="6.4982284591462566E-4"/>
  </r>
  <r>
    <x v="7"/>
    <x v="5"/>
    <n v="2.3066891039124949E-2"/>
  </r>
  <r>
    <x v="7"/>
    <x v="6"/>
    <n v="1.5675103903783846E-2"/>
  </r>
  <r>
    <x v="7"/>
    <x v="7"/>
    <n v="3.0565897420208134E-2"/>
  </r>
  <r>
    <x v="7"/>
    <x v="8"/>
    <n v="1.9626599444063066E-2"/>
  </r>
  <r>
    <x v="7"/>
    <x v="9"/>
    <n v="1.5541080277180654E-2"/>
  </r>
  <r>
    <x v="7"/>
    <x v="10"/>
    <n v="1.4963838858197015E-2"/>
  </r>
  <r>
    <x v="8"/>
    <x v="0"/>
    <n v="1.7060260284040712E-2"/>
  </r>
  <r>
    <x v="8"/>
    <x v="1"/>
    <n v="5.5551980531066636E-2"/>
  </r>
  <r>
    <x v="8"/>
    <x v="2"/>
    <n v="1.880456682337139E-2"/>
  </r>
  <r>
    <x v="8"/>
    <x v="3"/>
    <n v="2.4360148455198342E-2"/>
  </r>
  <r>
    <x v="8"/>
    <x v="4"/>
    <n v="7.1517385898249672E-4"/>
  </r>
  <r>
    <x v="8"/>
    <x v="5"/>
    <n v="2.3773489450915997E-2"/>
  </r>
  <r>
    <x v="8"/>
    <x v="6"/>
    <n v="1.5706333437330661E-2"/>
  </r>
  <r>
    <x v="8"/>
    <x v="7"/>
    <n v="3.0242301093168049E-2"/>
  </r>
  <r>
    <x v="8"/>
    <x v="8"/>
    <n v="1.9435238116422358E-2"/>
  </r>
  <r>
    <x v="8"/>
    <x v="9"/>
    <n v="1.5568539267424025E-2"/>
  </r>
  <r>
    <x v="8"/>
    <x v="10"/>
    <n v="1.4515780705272575E-2"/>
  </r>
  <r>
    <x v="9"/>
    <x v="0"/>
    <n v="1.6875623935639204E-2"/>
  </r>
  <r>
    <x v="9"/>
    <x v="1"/>
    <n v="5.3931457490350644E-2"/>
  </r>
  <r>
    <x v="9"/>
    <x v="2"/>
    <n v="1.8421405420750894E-2"/>
  </r>
  <r>
    <x v="9"/>
    <x v="3"/>
    <n v="2.2579017036634955E-2"/>
  </r>
  <r>
    <x v="9"/>
    <x v="4"/>
    <n v="7.0608441207340735E-4"/>
  </r>
  <r>
    <x v="9"/>
    <x v="5"/>
    <n v="2.2915940896075317E-2"/>
  </r>
  <r>
    <x v="9"/>
    <x v="6"/>
    <n v="1.508272349964669E-2"/>
  </r>
  <r>
    <x v="9"/>
    <x v="7"/>
    <n v="2.8704921626657897E-2"/>
  </r>
  <r>
    <x v="9"/>
    <x v="8"/>
    <n v="1.9033964502892173E-2"/>
  </r>
  <r>
    <x v="9"/>
    <x v="9"/>
    <n v="1.5518879317285243E-2"/>
  </r>
  <r>
    <x v="9"/>
    <x v="10"/>
    <n v="1.4179010724197399E-2"/>
  </r>
  <r>
    <x v="10"/>
    <x v="0"/>
    <n v="1.6076032556493605E-2"/>
  </r>
  <r>
    <x v="10"/>
    <x v="1"/>
    <n v="5.182880997259387E-2"/>
  </r>
  <r>
    <x v="10"/>
    <x v="2"/>
    <n v="1.7954637631422955E-2"/>
  </r>
  <r>
    <x v="10"/>
    <x v="3"/>
    <n v="2.2341867541257096E-2"/>
  </r>
  <r>
    <x v="10"/>
    <x v="4"/>
    <n v="7.2110154477356787E-4"/>
  </r>
  <r>
    <x v="10"/>
    <x v="5"/>
    <n v="2.1435525702177098E-2"/>
  </r>
  <r>
    <x v="10"/>
    <x v="6"/>
    <n v="1.5046565074992593E-2"/>
  </r>
  <r>
    <x v="10"/>
    <x v="7"/>
    <n v="2.7624183882560872E-2"/>
  </r>
  <r>
    <x v="10"/>
    <x v="8"/>
    <n v="1.8066136915977173E-2"/>
  </r>
  <r>
    <x v="10"/>
    <x v="9"/>
    <n v="1.4743288099810502E-2"/>
  </r>
  <r>
    <x v="10"/>
    <x v="10"/>
    <n v="1.3349064554188437E-2"/>
  </r>
  <r>
    <x v="11"/>
    <x v="0"/>
    <n v="1.617828368265619E-2"/>
  </r>
  <r>
    <x v="11"/>
    <x v="1"/>
    <n v="5.0511505237046804E-2"/>
  </r>
  <r>
    <x v="11"/>
    <x v="2"/>
    <n v="1.7281589626381828E-2"/>
  </r>
  <r>
    <x v="11"/>
    <x v="3"/>
    <n v="2.1662525625643594E-2"/>
  </r>
  <r>
    <x v="11"/>
    <x v="4"/>
    <n v="8.69376222560313E-4"/>
  </r>
  <r>
    <x v="11"/>
    <x v="5"/>
    <n v="2.0290898905627915E-2"/>
  </r>
  <r>
    <x v="11"/>
    <x v="6"/>
    <n v="1.4088570466894263E-2"/>
  </r>
  <r>
    <x v="11"/>
    <x v="7"/>
    <n v="2.6867792829258639E-2"/>
  </r>
  <r>
    <x v="11"/>
    <x v="8"/>
    <n v="1.7738106233056442E-2"/>
  </r>
  <r>
    <x v="11"/>
    <x v="9"/>
    <n v="1.4197346260998221E-2"/>
  </r>
  <r>
    <x v="11"/>
    <x v="10"/>
    <n v="1.3081166564508633E-2"/>
  </r>
  <r>
    <x v="12"/>
    <x v="0"/>
    <n v="1.6200177595529792E-2"/>
  </r>
  <r>
    <x v="12"/>
    <x v="1"/>
    <n v="4.9912877628387767E-2"/>
  </r>
  <r>
    <x v="12"/>
    <x v="2"/>
    <n v="1.688436057647022E-2"/>
  </r>
  <r>
    <x v="12"/>
    <x v="3"/>
    <n v="1.9351780018963882E-2"/>
  </r>
  <r>
    <x v="12"/>
    <x v="4"/>
    <n v="8.8104457303303713E-4"/>
  </r>
  <r>
    <x v="12"/>
    <x v="5"/>
    <n v="2.036020659502441E-2"/>
  </r>
  <r>
    <x v="12"/>
    <x v="6"/>
    <n v="1.4673090382330441E-2"/>
  </r>
  <r>
    <x v="12"/>
    <x v="7"/>
    <n v="2.7552936467722913E-2"/>
  </r>
  <r>
    <x v="12"/>
    <x v="8"/>
    <n v="1.7559099426898091E-2"/>
  </r>
  <r>
    <x v="12"/>
    <x v="9"/>
    <n v="1.4423674325095026E-2"/>
  </r>
  <r>
    <x v="12"/>
    <x v="10"/>
    <n v="1.3211509675388786E-2"/>
  </r>
  <r>
    <x v="13"/>
    <x v="0"/>
    <n v="1.5704904289506775E-2"/>
  </r>
  <r>
    <x v="13"/>
    <x v="1"/>
    <n v="4.8314288521671779E-2"/>
  </r>
  <r>
    <x v="13"/>
    <x v="2"/>
    <n v="1.6366913371936957E-2"/>
  </r>
  <r>
    <x v="13"/>
    <x v="3"/>
    <n v="1.8806519141290438E-2"/>
  </r>
  <r>
    <x v="13"/>
    <x v="4"/>
    <n v="9.0293631736042929E-4"/>
  </r>
  <r>
    <x v="13"/>
    <x v="5"/>
    <n v="2.0120637487098383E-2"/>
  </r>
  <r>
    <x v="13"/>
    <x v="6"/>
    <n v="1.429175273353697E-2"/>
  </r>
  <r>
    <x v="13"/>
    <x v="7"/>
    <n v="2.6117808162333757E-2"/>
  </r>
  <r>
    <x v="13"/>
    <x v="8"/>
    <n v="1.7553612281114364E-2"/>
  </r>
  <r>
    <x v="13"/>
    <x v="9"/>
    <n v="1.3526710835940189E-2"/>
  </r>
  <r>
    <x v="13"/>
    <x v="10"/>
    <n v="1.2633594916093416E-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48.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5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36.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39.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35.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37.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34.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38.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33.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47.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45.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44.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42.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4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40.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46.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43.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5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56.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59.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60.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54.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55.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61.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58.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28.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3.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32.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29.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2.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27.xml"/></Relationships>
</file>

<file path=xl/pivotTables/_rels/pivotTable51.xml.rels><?xml version="1.0" encoding="UTF-8" standalone="yes"?>
<Relationships xmlns="http://schemas.openxmlformats.org/package/2006/relationships"><Relationship Id="rId1" Type="http://schemas.openxmlformats.org/officeDocument/2006/relationships/pivotCacheDefinition" Target="../pivotCache/pivotCacheDefinition24.xml"/></Relationships>
</file>

<file path=xl/pivotTables/_rels/pivotTable52.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53.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54.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5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6.xml.rels><?xml version="1.0" encoding="UTF-8" standalone="yes"?>
<Relationships xmlns="http://schemas.openxmlformats.org/package/2006/relationships"><Relationship Id="rId1" Type="http://schemas.openxmlformats.org/officeDocument/2006/relationships/pivotCacheDefinition" Target="../pivotCache/pivotCacheDefinition31.xml"/></Relationships>
</file>

<file path=xl/pivotTables/_rels/pivotTable57.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58.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59.xml.rels><?xml version="1.0" encoding="UTF-8" standalone="yes"?>
<Relationships xmlns="http://schemas.openxmlformats.org/package/2006/relationships"><Relationship Id="rId1" Type="http://schemas.openxmlformats.org/officeDocument/2006/relationships/pivotCacheDefinition" Target="../pivotCache/pivotCacheDefinition2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2.xml"/></Relationships>
</file>

<file path=xl/pivotTables/_rels/pivotTable60.xml.rels><?xml version="1.0" encoding="UTF-8" standalone="yes"?>
<Relationships xmlns="http://schemas.openxmlformats.org/package/2006/relationships"><Relationship Id="rId1" Type="http://schemas.openxmlformats.org/officeDocument/2006/relationships/pivotCacheDefinition" Target="../pivotCache/pivotCacheDefinition30.xml"/></Relationships>
</file>

<file path=xl/pivotTables/_rels/pivotTable61.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62.xml.rels><?xml version="1.0" encoding="UTF-8" standalone="yes"?>
<Relationships xmlns="http://schemas.openxmlformats.org/package/2006/relationships"><Relationship Id="rId1" Type="http://schemas.openxmlformats.org/officeDocument/2006/relationships/pivotCacheDefinition" Target="../pivotCache/pivotCacheDefinition22.xml"/></Relationships>
</file>

<file path=xl/pivotTables/_rels/pivotTable63.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64.xml.rels><?xml version="1.0" encoding="UTF-8" standalone="yes"?>
<Relationships xmlns="http://schemas.openxmlformats.org/package/2006/relationships"><Relationship Id="rId1" Type="http://schemas.openxmlformats.org/officeDocument/2006/relationships/pivotCacheDefinition" Target="../pivotCache/pivotCacheDefinition2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6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50.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9.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C971D27-457F-4F34-9293-EF65886A2703}" name="Pivottabell14" cacheId="236" applyNumberFormats="0" applyBorderFormats="0" applyFontFormats="0" applyPatternFormats="0" applyAlignmentFormats="0" applyWidthHeightFormats="1" dataCaption="Verdier" updatedVersion="7" minRefreshableVersion="3" colGrandTotals="0" itemPrintTitles="1" createdVersion="7" indent="0" showHeaders="0" outline="1" outlineData="1" multipleFieldFilters="0">
  <location ref="Q4:R56" firstHeaderRow="1" firstDataRow="2" firstDataCol="1" rowPageCount="2" colPageCount="1"/>
  <pivotFields count="5">
    <pivotField axis="axisRow" allDrilled="1" subtotalTop="0" showAll="0" measureFilter="1" sortType="descending" defaultSubtotal="0" defaultAttributeDrillState="1">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s>
      <autoSortScope>
        <pivotArea dataOnly="0" outline="0" fieldPosition="0">
          <references count="2">
            <reference field="4294967294" count="1" selected="0">
              <x v="0"/>
            </reference>
            <reference field="1" count="1" selected="0">
              <x v="0"/>
            </reference>
          </references>
        </pivotArea>
      </autoSortScope>
    </pivotField>
    <pivotField axis="axisCol" allDrilled="1" subtotalTop="0" showAll="0" dataSourceSort="1" defaultSubtotal="0" defaultAttributeDrillState="1">
      <items count="1">
        <item s="1" x="0"/>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s>
  <rowFields count="1">
    <field x="0"/>
  </rowFields>
  <rowItems count="51">
    <i>
      <x v="12"/>
    </i>
    <i>
      <x v="9"/>
    </i>
    <i>
      <x v="31"/>
    </i>
    <i>
      <x v="32"/>
    </i>
    <i>
      <x v="11"/>
    </i>
    <i>
      <x v="37"/>
    </i>
    <i>
      <x v="36"/>
    </i>
    <i>
      <x v="33"/>
    </i>
    <i>
      <x v="46"/>
    </i>
    <i>
      <x v="16"/>
    </i>
    <i>
      <x v="28"/>
    </i>
    <i>
      <x v="40"/>
    </i>
    <i>
      <x v="15"/>
    </i>
    <i>
      <x v="7"/>
    </i>
    <i>
      <x v="48"/>
    </i>
    <i>
      <x v="5"/>
    </i>
    <i>
      <x v="35"/>
    </i>
    <i>
      <x v="44"/>
    </i>
    <i>
      <x v="47"/>
    </i>
    <i>
      <x v="49"/>
    </i>
    <i>
      <x v="24"/>
    </i>
    <i>
      <x v="29"/>
    </i>
    <i>
      <x v="27"/>
    </i>
    <i>
      <x v="3"/>
    </i>
    <i>
      <x v="45"/>
    </i>
    <i>
      <x v="17"/>
    </i>
    <i>
      <x/>
    </i>
    <i>
      <x v="13"/>
    </i>
    <i>
      <x v="8"/>
    </i>
    <i>
      <x v="30"/>
    </i>
    <i>
      <x v="4"/>
    </i>
    <i>
      <x v="42"/>
    </i>
    <i>
      <x v="38"/>
    </i>
    <i>
      <x v="22"/>
    </i>
    <i>
      <x v="2"/>
    </i>
    <i>
      <x v="10"/>
    </i>
    <i>
      <x v="6"/>
    </i>
    <i>
      <x v="41"/>
    </i>
    <i>
      <x v="1"/>
    </i>
    <i>
      <x v="14"/>
    </i>
    <i>
      <x v="34"/>
    </i>
    <i>
      <x v="23"/>
    </i>
    <i>
      <x v="43"/>
    </i>
    <i>
      <x v="18"/>
    </i>
    <i>
      <x v="20"/>
    </i>
    <i>
      <x v="25"/>
    </i>
    <i>
      <x v="26"/>
    </i>
    <i>
      <x v="39"/>
    </i>
    <i>
      <x v="19"/>
    </i>
    <i>
      <x v="21"/>
    </i>
    <i t="grand">
      <x/>
    </i>
  </rowItems>
  <colFields count="1">
    <field x="1"/>
  </colFields>
  <colItems count="1">
    <i>
      <x/>
    </i>
  </colItems>
  <pageFields count="2">
    <pageField fld="3" hier="14" name="[Tab_kommune].[fylke].[All]" cap="All"/>
    <pageField fld="4" hier="10" name="[T_samla_sysselsatte].[aar].&amp;[2021]" cap="2021"/>
  </pageFields>
  <dataFields count="1">
    <dataField fld="2" subtotal="count" baseField="0" baseItem="0"/>
  </dataFields>
  <formats count="18">
    <format dxfId="1724">
      <pivotArea dataOnly="0" fieldPosition="0">
        <references count="1">
          <reference field="0" count="1">
            <x v="37"/>
          </reference>
        </references>
      </pivotArea>
    </format>
    <format dxfId="1723">
      <pivotArea dataOnly="0" fieldPosition="0">
        <references count="1">
          <reference field="0" count="1">
            <x v="37"/>
          </reference>
        </references>
      </pivotArea>
    </format>
    <format dxfId="1722">
      <pivotArea dataOnly="0" fieldPosition="0">
        <references count="1">
          <reference field="0" count="1">
            <x v="16"/>
          </reference>
        </references>
      </pivotArea>
    </format>
    <format dxfId="1721">
      <pivotArea dataOnly="0" fieldPosition="0">
        <references count="1">
          <reference field="0" count="1">
            <x v="27"/>
          </reference>
        </references>
      </pivotArea>
    </format>
    <format dxfId="1720">
      <pivotArea dataOnly="0" fieldPosition="0">
        <references count="1">
          <reference field="0" count="1">
            <x v="45"/>
          </reference>
        </references>
      </pivotArea>
    </format>
    <format dxfId="1719">
      <pivotArea dataOnly="0" fieldPosition="0">
        <references count="1">
          <reference field="0" count="1">
            <x v="8"/>
          </reference>
        </references>
      </pivotArea>
    </format>
    <format dxfId="1718">
      <pivotArea dataOnly="0" fieldPosition="0">
        <references count="1">
          <reference field="0" count="1">
            <x v="42"/>
          </reference>
        </references>
      </pivotArea>
    </format>
    <format dxfId="1717">
      <pivotArea dataOnly="0" fieldPosition="0">
        <references count="1">
          <reference field="0" count="1">
            <x v="38"/>
          </reference>
        </references>
      </pivotArea>
    </format>
    <format dxfId="1716">
      <pivotArea dataOnly="0" fieldPosition="0">
        <references count="1">
          <reference field="0" count="1">
            <x v="23"/>
          </reference>
        </references>
      </pivotArea>
    </format>
    <format dxfId="1715">
      <pivotArea dataOnly="0" fieldPosition="0">
        <references count="1">
          <reference field="0" count="1">
            <x v="20"/>
          </reference>
        </references>
      </pivotArea>
    </format>
    <format dxfId="1714">
      <pivotArea dataOnly="0" fieldPosition="0">
        <references count="1">
          <reference field="0" count="2">
            <x v="19"/>
            <x v="26"/>
          </reference>
        </references>
      </pivotArea>
    </format>
    <format dxfId="1713">
      <pivotArea dataOnly="0" labelOnly="1" fieldPosition="0">
        <references count="1">
          <reference field="1" count="0"/>
        </references>
      </pivotArea>
    </format>
    <format dxfId="1712">
      <pivotArea type="all" dataOnly="0" outline="0" fieldPosition="0"/>
    </format>
    <format dxfId="1711">
      <pivotArea outline="0" collapsedLevelsAreSubtotals="1" fieldPosition="0"/>
    </format>
    <format dxfId="1710">
      <pivotArea type="origin" dataOnly="0" labelOnly="1" outline="0" fieldPosition="0"/>
    </format>
    <format dxfId="1709">
      <pivotArea dataOnly="0" labelOnly="1" fieldPosition="0">
        <references count="1">
          <reference field="0" count="0"/>
        </references>
      </pivotArea>
    </format>
    <format dxfId="1708">
      <pivotArea dataOnly="0" labelOnly="1" grandRow="1" outline="0" fieldPosition="0"/>
    </format>
    <format dxfId="1707">
      <pivotArea dataOnly="0" labelOnly="1" fieldPosition="0">
        <references count="1">
          <reference field="1" count="0"/>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showRowHeaders="1" showColHeaders="1" showRowStripes="0" showColStripes="0" showLastColumn="1"/>
  <filters count="1">
    <filter fld="0" type="count" id="1" iMeasureHier="38">
      <autoFilter ref="A1">
        <filterColumn colId="0">
          <top10 val="50" filterVal="50"/>
        </filterColumn>
      </autoFilter>
    </filter>
  </filters>
  <rowHierarchiesUsage count="1">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670B4430-CAAE-4672-B377-43B93CE467C2}" name="Pivottabell15" cacheId="282" applyNumberFormats="0" applyBorderFormats="0" applyFontFormats="0" applyPatternFormats="0" applyAlignmentFormats="0" applyWidthHeightFormats="1" dataCaption="Verdier" updatedVersion="7" minRefreshableVersion="3" useAutoFormatting="1" colGrandTotals="0" itemPrintTitles="1" createdVersion="7" indent="0" outline="1" outlineData="1" multipleFieldFilters="0">
  <location ref="B12:C52" firstHeaderRow="1" firstDataRow="2" firstDataCol="1" rowPageCount="2" colPageCount="1"/>
  <pivotFields count="5">
    <pivotField axis="axisRow" allDrilled="1" subtotalTop="0" showAll="0" measureFilter="1" sortType="descending" defaultSubtotal="0" defaultAttributeDrillState="1">
      <items count="3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s>
      <autoSortScope>
        <pivotArea dataOnly="0" outline="0" fieldPosition="0">
          <references count="2">
            <reference field="4294967294" count="1" selected="0">
              <x v="0"/>
            </reference>
            <reference field="4" count="1" selected="0">
              <x v="0"/>
            </reference>
          </references>
        </pivotArea>
      </autoSortScope>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xis="axisCol" allDrilled="1" subtotalTop="0" showAll="0" dataSourceSort="1" defaultSubtotal="0" defaultAttributeDrillState="1">
      <items count="1">
        <item s="1" x="0"/>
      </items>
    </pivotField>
  </pivotFields>
  <rowFields count="1">
    <field x="0"/>
  </rowFields>
  <rowItems count="39">
    <i>
      <x v="31"/>
    </i>
    <i>
      <x v="11"/>
    </i>
    <i>
      <x v="35"/>
    </i>
    <i>
      <x v="4"/>
    </i>
    <i>
      <x v="21"/>
    </i>
    <i>
      <x v="9"/>
    </i>
    <i>
      <x v="20"/>
    </i>
    <i>
      <x v="33"/>
    </i>
    <i>
      <x v="16"/>
    </i>
    <i>
      <x v="32"/>
    </i>
    <i>
      <x v="8"/>
    </i>
    <i>
      <x v="36"/>
    </i>
    <i>
      <x v="17"/>
    </i>
    <i>
      <x v="14"/>
    </i>
    <i>
      <x v="1"/>
    </i>
    <i>
      <x v="24"/>
    </i>
    <i>
      <x v="37"/>
    </i>
    <i>
      <x v="19"/>
    </i>
    <i>
      <x v="23"/>
    </i>
    <i>
      <x v="3"/>
    </i>
    <i>
      <x v="28"/>
    </i>
    <i>
      <x v="26"/>
    </i>
    <i>
      <x v="30"/>
    </i>
    <i>
      <x v="25"/>
    </i>
    <i>
      <x v="29"/>
    </i>
    <i>
      <x v="7"/>
    </i>
    <i>
      <x v="6"/>
    </i>
    <i>
      <x v="10"/>
    </i>
    <i>
      <x v="13"/>
    </i>
    <i>
      <x v="5"/>
    </i>
    <i>
      <x v="12"/>
    </i>
    <i>
      <x v="15"/>
    </i>
    <i>
      <x v="34"/>
    </i>
    <i>
      <x/>
    </i>
    <i>
      <x v="22"/>
    </i>
    <i>
      <x v="18"/>
    </i>
    <i>
      <x v="27"/>
    </i>
    <i>
      <x v="2"/>
    </i>
    <i t="grand">
      <x/>
    </i>
  </rowItems>
  <colFields count="1">
    <field x="4"/>
  </colFields>
  <colItems count="1">
    <i>
      <x/>
    </i>
  </colItems>
  <pageFields count="2">
    <pageField fld="2" hier="14" name="[Tab_kommune].[fylke].&amp;[Trøndelag]" cap="Trøndelag"/>
    <pageField fld="3" hier="10" name="[T_samla_sysselsatte].[aar].&amp;[2021]" cap="2021"/>
  </pageFields>
  <dataFields count="1">
    <dataField fld="1" subtotal="count" baseField="0" baseItem="1" numFmtId="165"/>
  </dataFields>
  <formats count="17">
    <format dxfId="1680">
      <pivotArea outline="0" collapsedLevelsAreSubtotals="1" fieldPosition="0"/>
    </format>
    <format dxfId="1679">
      <pivotArea type="all" dataOnly="0" outline="0" fieldPosition="0"/>
    </format>
    <format dxfId="1678">
      <pivotArea outline="0" collapsedLevelsAreSubtotals="1" fieldPosition="0"/>
    </format>
    <format dxfId="1677">
      <pivotArea type="origin" dataOnly="0" labelOnly="1" outline="0" fieldPosition="0"/>
    </format>
    <format dxfId="1676">
      <pivotArea type="topRight" dataOnly="0" labelOnly="1" outline="0" fieldPosition="0"/>
    </format>
    <format dxfId="1675">
      <pivotArea field="0" type="button" dataOnly="0" labelOnly="1" outline="0" axis="axisRow" fieldPosition="0"/>
    </format>
    <format dxfId="1674">
      <pivotArea dataOnly="0" labelOnly="1" fieldPosition="0">
        <references count="1">
          <reference field="0" count="50">
            <x v="38"/>
            <x v="39"/>
            <x v="40"/>
            <x v="76"/>
            <x v="77"/>
            <x v="78"/>
            <x v="79"/>
            <x v="80"/>
            <x v="81"/>
            <x v="82"/>
            <x v="83"/>
            <x v="84"/>
            <x v="117"/>
            <x v="118"/>
            <x v="120"/>
            <x v="126"/>
            <x v="130"/>
            <x v="145"/>
            <x v="146"/>
            <x v="147"/>
            <x v="148"/>
            <x v="149"/>
            <x v="150"/>
            <x v="151"/>
            <x v="152"/>
            <x v="153"/>
            <x v="154"/>
            <x v="155"/>
            <x v="156"/>
            <x v="157"/>
            <x v="158"/>
            <x v="159"/>
            <x v="160"/>
            <x v="161"/>
            <x v="162"/>
            <x v="163"/>
            <x v="164"/>
            <x v="165"/>
            <x v="166"/>
            <x v="167"/>
            <x v="168"/>
            <x v="169"/>
            <x v="170"/>
            <x v="171"/>
            <x v="172"/>
            <x v="173"/>
            <x v="174"/>
            <x v="175"/>
            <x v="176"/>
            <x v="177"/>
          </reference>
        </references>
      </pivotArea>
    </format>
    <format dxfId="1673">
      <pivotArea dataOnly="0" labelOnly="1" fieldPosition="0">
        <references count="1">
          <reference field="0" count="50">
            <x v="0"/>
            <x v="1"/>
            <x v="2"/>
            <x v="3"/>
            <x v="41"/>
            <x v="42"/>
            <x v="43"/>
            <x v="44"/>
            <x v="85"/>
            <x v="86"/>
            <x v="87"/>
            <x v="88"/>
            <x v="119"/>
            <x v="121"/>
            <x v="127"/>
            <x v="131"/>
            <x v="178"/>
            <x v="179"/>
            <x v="180"/>
            <x v="181"/>
            <x v="182"/>
            <x v="183"/>
            <x v="184"/>
            <x v="185"/>
            <x v="186"/>
            <x v="187"/>
            <x v="188"/>
            <x v="189"/>
            <x v="190"/>
            <x v="191"/>
            <x v="192"/>
            <x v="193"/>
            <x v="194"/>
            <x v="195"/>
            <x v="196"/>
            <x v="197"/>
            <x v="198"/>
            <x v="199"/>
            <x v="200"/>
            <x v="201"/>
            <x v="202"/>
            <x v="203"/>
            <x v="204"/>
            <x v="205"/>
            <x v="206"/>
            <x v="207"/>
            <x v="208"/>
            <x v="209"/>
            <x v="210"/>
            <x v="211"/>
          </reference>
        </references>
      </pivotArea>
    </format>
    <format dxfId="1672">
      <pivotArea dataOnly="0" labelOnly="1" fieldPosition="0">
        <references count="1">
          <reference field="0" count="50">
            <x v="4"/>
            <x v="5"/>
            <x v="6"/>
            <x v="7"/>
            <x v="8"/>
            <x v="9"/>
            <x v="45"/>
            <x v="46"/>
            <x v="47"/>
            <x v="48"/>
            <x v="49"/>
            <x v="50"/>
            <x v="51"/>
            <x v="52"/>
            <x v="53"/>
            <x v="89"/>
            <x v="90"/>
            <x v="91"/>
            <x v="92"/>
            <x v="93"/>
            <x v="94"/>
            <x v="122"/>
            <x v="139"/>
            <x v="212"/>
            <x v="213"/>
            <x v="214"/>
            <x v="215"/>
            <x v="216"/>
            <x v="217"/>
            <x v="218"/>
            <x v="219"/>
            <x v="220"/>
            <x v="221"/>
            <x v="222"/>
            <x v="223"/>
            <x v="224"/>
            <x v="225"/>
            <x v="226"/>
            <x v="227"/>
            <x v="228"/>
            <x v="229"/>
            <x v="230"/>
            <x v="231"/>
            <x v="232"/>
            <x v="233"/>
            <x v="234"/>
            <x v="235"/>
            <x v="236"/>
            <x v="237"/>
            <x v="238"/>
          </reference>
        </references>
      </pivotArea>
    </format>
    <format dxfId="1671">
      <pivotArea dataOnly="0" labelOnly="1" fieldPosition="0">
        <references count="1">
          <reference field="0" count="50">
            <x v="10"/>
            <x v="11"/>
            <x v="12"/>
            <x v="13"/>
            <x v="14"/>
            <x v="15"/>
            <x v="16"/>
            <x v="17"/>
            <x v="18"/>
            <x v="54"/>
            <x v="55"/>
            <x v="56"/>
            <x v="57"/>
            <x v="58"/>
            <x v="95"/>
            <x v="96"/>
            <x v="97"/>
            <x v="98"/>
            <x v="99"/>
            <x v="132"/>
            <x v="133"/>
            <x v="140"/>
            <x v="144"/>
            <x v="239"/>
            <x v="240"/>
            <x v="241"/>
            <x v="242"/>
            <x v="243"/>
            <x v="244"/>
            <x v="245"/>
            <x v="246"/>
            <x v="247"/>
            <x v="248"/>
            <x v="249"/>
            <x v="250"/>
            <x v="251"/>
            <x v="252"/>
            <x v="253"/>
            <x v="254"/>
            <x v="255"/>
            <x v="256"/>
            <x v="257"/>
            <x v="258"/>
            <x v="259"/>
            <x v="260"/>
            <x v="261"/>
            <x v="262"/>
            <x v="263"/>
            <x v="264"/>
            <x v="265"/>
          </reference>
        </references>
      </pivotArea>
    </format>
    <format dxfId="1670">
      <pivotArea dataOnly="0" labelOnly="1" fieldPosition="0">
        <references count="1">
          <reference field="0" count="50">
            <x v="19"/>
            <x v="20"/>
            <x v="21"/>
            <x v="22"/>
            <x v="23"/>
            <x v="24"/>
            <x v="25"/>
            <x v="26"/>
            <x v="27"/>
            <x v="28"/>
            <x v="59"/>
            <x v="60"/>
            <x v="61"/>
            <x v="62"/>
            <x v="63"/>
            <x v="64"/>
            <x v="100"/>
            <x v="101"/>
            <x v="102"/>
            <x v="103"/>
            <x v="123"/>
            <x v="134"/>
            <x v="135"/>
            <x v="141"/>
            <x v="142"/>
            <x v="266"/>
            <x v="267"/>
            <x v="268"/>
            <x v="269"/>
            <x v="270"/>
            <x v="271"/>
            <x v="272"/>
            <x v="273"/>
            <x v="274"/>
            <x v="275"/>
            <x v="276"/>
            <x v="277"/>
            <x v="278"/>
            <x v="279"/>
            <x v="280"/>
            <x v="281"/>
            <x v="282"/>
            <x v="283"/>
            <x v="284"/>
            <x v="285"/>
            <x v="286"/>
            <x v="287"/>
            <x v="288"/>
            <x v="289"/>
            <x v="290"/>
          </reference>
        </references>
      </pivotArea>
    </format>
    <format dxfId="1669">
      <pivotArea dataOnly="0" labelOnly="1" fieldPosition="0">
        <references count="1">
          <reference field="0" count="50">
            <x v="29"/>
            <x v="30"/>
            <x v="31"/>
            <x v="32"/>
            <x v="33"/>
            <x v="65"/>
            <x v="66"/>
            <x v="67"/>
            <x v="68"/>
            <x v="69"/>
            <x v="104"/>
            <x v="105"/>
            <x v="106"/>
            <x v="107"/>
            <x v="108"/>
            <x v="109"/>
            <x v="110"/>
            <x v="111"/>
            <x v="112"/>
            <x v="124"/>
            <x v="128"/>
            <x v="136"/>
            <x v="143"/>
            <x v="291"/>
            <x v="292"/>
            <x v="293"/>
            <x v="294"/>
            <x v="295"/>
            <x v="296"/>
            <x v="297"/>
            <x v="298"/>
            <x v="299"/>
            <x v="300"/>
            <x v="301"/>
            <x v="302"/>
            <x v="303"/>
            <x v="304"/>
            <x v="305"/>
            <x v="306"/>
            <x v="307"/>
            <x v="308"/>
            <x v="309"/>
            <x v="310"/>
            <x v="311"/>
            <x v="312"/>
            <x v="313"/>
            <x v="314"/>
            <x v="315"/>
            <x v="316"/>
            <x v="317"/>
          </reference>
        </references>
      </pivotArea>
    </format>
    <format dxfId="1668">
      <pivotArea dataOnly="0" labelOnly="1" fieldPosition="0">
        <references count="1">
          <reference field="0" count="50">
            <x v="34"/>
            <x v="35"/>
            <x v="36"/>
            <x v="37"/>
            <x v="70"/>
            <x v="71"/>
            <x v="72"/>
            <x v="73"/>
            <x v="74"/>
            <x v="113"/>
            <x v="114"/>
            <x v="115"/>
            <x v="116"/>
            <x v="125"/>
            <x v="129"/>
            <x v="137"/>
            <x v="138"/>
            <x v="318"/>
            <x v="319"/>
            <x v="320"/>
            <x v="321"/>
            <x v="322"/>
            <x v="323"/>
            <x v="324"/>
            <x v="325"/>
            <x v="326"/>
            <x v="327"/>
            <x v="328"/>
            <x v="329"/>
            <x v="330"/>
            <x v="331"/>
            <x v="332"/>
            <x v="333"/>
            <x v="334"/>
            <x v="335"/>
            <x v="336"/>
            <x v="337"/>
            <x v="338"/>
            <x v="339"/>
            <x v="340"/>
            <x v="341"/>
            <x v="342"/>
            <x v="343"/>
            <x v="344"/>
            <x v="345"/>
            <x v="346"/>
            <x v="347"/>
            <x v="348"/>
            <x v="349"/>
            <x v="350"/>
          </reference>
        </references>
      </pivotArea>
    </format>
    <format dxfId="1667">
      <pivotArea dataOnly="0" labelOnly="1" fieldPosition="0">
        <references count="1">
          <reference field="0" count="6">
            <x v="75"/>
            <x v="351"/>
            <x v="352"/>
            <x v="353"/>
            <x v="354"/>
            <x v="355"/>
          </reference>
        </references>
      </pivotArea>
    </format>
    <format dxfId="1666">
      <pivotArea dataOnly="0" labelOnly="1" grandRow="1" outline="0" fieldPosition="0"/>
    </format>
    <format dxfId="1665">
      <pivotArea outline="0" fieldPosition="0">
        <references count="1">
          <reference field="4294967294" count="1">
            <x v="0"/>
          </reference>
        </references>
      </pivotArea>
    </format>
    <format dxfId="1664">
      <pivotArea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samla_sysselsatte].[aar].&amp;[2021]"/>
      </members>
    </pivotHierarchy>
    <pivotHierarchy multipleItemSelectionAllowed="1"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0" type="count" id="1" iMeasureHier="38">
      <autoFilter ref="A1">
        <filterColumn colId="0">
          <top10 val="50" filterVal="50"/>
        </filterColumn>
      </autoFilter>
    </filter>
  </filters>
  <rowHierarchiesUsage count="1">
    <rowHierarchyUsage hierarchyUsage="13"/>
  </rowHierarchiesUsage>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F811F34B-4C47-40EB-BD87-6057B1457DFB}" name="Pivottabell7" cacheId="285"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K12:O52" firstHeaderRow="1" firstDataRow="2" firstDataCol="1" rowPageCount="2" colPageCount="1"/>
  <pivotFields count="6">
    <pivotField axis="axisRow" allDrilled="1" subtotalTop="0" showAll="0" measureFilter="1" sortType="descending" defaultSubtotal="0" defaultAttributeDrillState="1">
      <items count="3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s>
      <autoSortScope>
        <pivotArea dataOnly="0" outline="0" fieldPosition="0">
          <references count="1">
            <reference field="4294967294" count="1" selected="0">
              <x v="0"/>
            </reference>
          </references>
        </pivotArea>
      </autoSortScope>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llDrilled="1" subtotalTop="0" showAll="0" dataSourceSort="1" defaultSubtotal="0" defaultAttributeDrillState="1">
      <items count="2">
        <item s="1" x="0"/>
        <item s="1" x="1"/>
      </items>
    </pivotField>
    <pivotField axis="axisCol" allDrilled="1" subtotalTop="0" showAll="0" defaultSubtotal="0" defaultAttributeDrillState="1">
      <items count="3">
        <item s="1" x="1"/>
        <item s="1" x="2"/>
        <item s="1" x="0"/>
      </items>
    </pivotField>
  </pivotFields>
  <rowFields count="1">
    <field x="0"/>
  </rowFields>
  <rowItems count="39">
    <i>
      <x v="2"/>
    </i>
    <i>
      <x v="19"/>
    </i>
    <i>
      <x v="31"/>
    </i>
    <i>
      <x v="11"/>
    </i>
    <i>
      <x v="4"/>
    </i>
    <i>
      <x v="33"/>
    </i>
    <i>
      <x v="21"/>
    </i>
    <i>
      <x v="37"/>
    </i>
    <i>
      <x v="17"/>
    </i>
    <i>
      <x v="36"/>
    </i>
    <i>
      <x v="9"/>
    </i>
    <i>
      <x v="35"/>
    </i>
    <i>
      <x v="32"/>
    </i>
    <i>
      <x/>
    </i>
    <i>
      <x v="20"/>
    </i>
    <i>
      <x v="16"/>
    </i>
    <i>
      <x v="14"/>
    </i>
    <i>
      <x v="8"/>
    </i>
    <i>
      <x v="5"/>
    </i>
    <i>
      <x v="24"/>
    </i>
    <i>
      <x v="1"/>
    </i>
    <i>
      <x v="23"/>
    </i>
    <i>
      <x v="28"/>
    </i>
    <i>
      <x v="3"/>
    </i>
    <i>
      <x v="26"/>
    </i>
    <i>
      <x v="30"/>
    </i>
    <i>
      <x v="12"/>
    </i>
    <i>
      <x v="29"/>
    </i>
    <i>
      <x v="10"/>
    </i>
    <i>
      <x v="22"/>
    </i>
    <i>
      <x v="7"/>
    </i>
    <i>
      <x v="25"/>
    </i>
    <i>
      <x v="15"/>
    </i>
    <i>
      <x v="6"/>
    </i>
    <i>
      <x v="13"/>
    </i>
    <i>
      <x v="34"/>
    </i>
    <i>
      <x v="18"/>
    </i>
    <i>
      <x v="27"/>
    </i>
    <i t="grand">
      <x/>
    </i>
  </rowItems>
  <colFields count="1">
    <field x="5"/>
  </colFields>
  <colItems count="4">
    <i>
      <x/>
    </i>
    <i>
      <x v="1"/>
    </i>
    <i>
      <x v="2"/>
    </i>
    <i t="grand">
      <x/>
    </i>
  </colItems>
  <pageFields count="2">
    <pageField fld="2" hier="14" name="[Tab_kommune].[fylke].&amp;[Trøndelag]" cap="Trøndelag"/>
    <pageField fld="3" hier="10" name="[T_samla_sysselsatte].[aar].&amp;[2021]" cap="2021"/>
  </pageFields>
  <dataFields count="1">
    <dataField fld="1" subtotal="count" baseField="0" baseItem="1" numFmtId="165"/>
  </dataFields>
  <formats count="17">
    <format dxfId="1697">
      <pivotArea outline="0" collapsedLevelsAreSubtotals="1" fieldPosition="0"/>
    </format>
    <format dxfId="1696">
      <pivotArea type="all" dataOnly="0" outline="0" fieldPosition="0"/>
    </format>
    <format dxfId="1695">
      <pivotArea outline="0" collapsedLevelsAreSubtotals="1" fieldPosition="0"/>
    </format>
    <format dxfId="1694">
      <pivotArea type="origin" dataOnly="0" labelOnly="1" outline="0" fieldPosition="0"/>
    </format>
    <format dxfId="1693">
      <pivotArea type="topRight" dataOnly="0" labelOnly="1" outline="0" fieldPosition="0"/>
    </format>
    <format dxfId="1692">
      <pivotArea field="0" type="button" dataOnly="0" labelOnly="1" outline="0" axis="axisRow" fieldPosition="0"/>
    </format>
    <format dxfId="1691">
      <pivotArea dataOnly="0" labelOnly="1" fieldPosition="0">
        <references count="1">
          <reference field="0" count="50">
            <x v="38"/>
            <x v="39"/>
            <x v="40"/>
            <x v="41"/>
            <x v="42"/>
            <x v="43"/>
            <x v="78"/>
            <x v="79"/>
            <x v="80"/>
            <x v="81"/>
            <x v="82"/>
            <x v="83"/>
            <x v="84"/>
            <x v="85"/>
            <x v="86"/>
            <x v="116"/>
            <x v="125"/>
            <x v="132"/>
            <x v="138"/>
            <x v="139"/>
            <x v="154"/>
            <x v="155"/>
            <x v="156"/>
            <x v="157"/>
            <x v="158"/>
            <x v="159"/>
            <x v="160"/>
            <x v="161"/>
            <x v="162"/>
            <x v="163"/>
            <x v="164"/>
            <x v="165"/>
            <x v="166"/>
            <x v="167"/>
            <x v="168"/>
            <x v="169"/>
            <x v="170"/>
            <x v="171"/>
            <x v="172"/>
            <x v="173"/>
            <x v="174"/>
            <x v="175"/>
            <x v="176"/>
            <x v="177"/>
            <x v="178"/>
            <x v="179"/>
            <x v="180"/>
            <x v="181"/>
            <x v="182"/>
            <x v="183"/>
          </reference>
        </references>
      </pivotArea>
    </format>
    <format dxfId="1690">
      <pivotArea dataOnly="0" labelOnly="1" fieldPosition="0">
        <references count="1">
          <reference field="0" count="50">
            <x v="0"/>
            <x v="1"/>
            <x v="2"/>
            <x v="3"/>
            <x v="44"/>
            <x v="45"/>
            <x v="87"/>
            <x v="88"/>
            <x v="89"/>
            <x v="90"/>
            <x v="91"/>
            <x v="92"/>
            <x v="117"/>
            <x v="126"/>
            <x v="133"/>
            <x v="140"/>
            <x v="141"/>
            <x v="184"/>
            <x v="185"/>
            <x v="186"/>
            <x v="187"/>
            <x v="188"/>
            <x v="189"/>
            <x v="190"/>
            <x v="191"/>
            <x v="192"/>
            <x v="193"/>
            <x v="194"/>
            <x v="195"/>
            <x v="196"/>
            <x v="197"/>
            <x v="198"/>
            <x v="199"/>
            <x v="200"/>
            <x v="201"/>
            <x v="202"/>
            <x v="203"/>
            <x v="204"/>
            <x v="205"/>
            <x v="206"/>
            <x v="207"/>
            <x v="208"/>
            <x v="209"/>
            <x v="210"/>
            <x v="211"/>
            <x v="212"/>
            <x v="213"/>
            <x v="214"/>
            <x v="215"/>
            <x v="216"/>
          </reference>
        </references>
      </pivotArea>
    </format>
    <format dxfId="1689">
      <pivotArea dataOnly="0" labelOnly="1" fieldPosition="0">
        <references count="1">
          <reference field="0" count="50">
            <x v="4"/>
            <x v="5"/>
            <x v="6"/>
            <x v="7"/>
            <x v="8"/>
            <x v="9"/>
            <x v="46"/>
            <x v="47"/>
            <x v="48"/>
            <x v="49"/>
            <x v="50"/>
            <x v="51"/>
            <x v="52"/>
            <x v="53"/>
            <x v="54"/>
            <x v="55"/>
            <x v="93"/>
            <x v="94"/>
            <x v="95"/>
            <x v="96"/>
            <x v="97"/>
            <x v="98"/>
            <x v="118"/>
            <x v="127"/>
            <x v="134"/>
            <x v="145"/>
            <x v="146"/>
            <x v="147"/>
            <x v="152"/>
            <x v="217"/>
            <x v="218"/>
            <x v="219"/>
            <x v="220"/>
            <x v="221"/>
            <x v="222"/>
            <x v="223"/>
            <x v="224"/>
            <x v="225"/>
            <x v="226"/>
            <x v="227"/>
            <x v="228"/>
            <x v="229"/>
            <x v="230"/>
            <x v="231"/>
            <x v="232"/>
            <x v="233"/>
            <x v="234"/>
            <x v="235"/>
            <x v="236"/>
            <x v="237"/>
          </reference>
        </references>
      </pivotArea>
    </format>
    <format dxfId="1688">
      <pivotArea dataOnly="0" labelOnly="1" fieldPosition="0">
        <references count="1">
          <reference field="0" count="50">
            <x v="10"/>
            <x v="11"/>
            <x v="12"/>
            <x v="13"/>
            <x v="14"/>
            <x v="15"/>
            <x v="16"/>
            <x v="17"/>
            <x v="18"/>
            <x v="56"/>
            <x v="57"/>
            <x v="58"/>
            <x v="99"/>
            <x v="100"/>
            <x v="119"/>
            <x v="128"/>
            <x v="135"/>
            <x v="142"/>
            <x v="143"/>
            <x v="148"/>
            <x v="149"/>
            <x v="150"/>
            <x v="238"/>
            <x v="239"/>
            <x v="240"/>
            <x v="241"/>
            <x v="242"/>
            <x v="243"/>
            <x v="244"/>
            <x v="245"/>
            <x v="246"/>
            <x v="247"/>
            <x v="248"/>
            <x v="249"/>
            <x v="250"/>
            <x v="251"/>
            <x v="252"/>
            <x v="253"/>
            <x v="254"/>
            <x v="255"/>
            <x v="256"/>
            <x v="257"/>
            <x v="258"/>
            <x v="259"/>
            <x v="260"/>
            <x v="261"/>
            <x v="262"/>
            <x v="263"/>
            <x v="264"/>
            <x v="265"/>
          </reference>
        </references>
      </pivotArea>
    </format>
    <format dxfId="1687">
      <pivotArea dataOnly="0" labelOnly="1" fieldPosition="0">
        <references count="1">
          <reference field="0" count="50">
            <x v="19"/>
            <x v="20"/>
            <x v="21"/>
            <x v="22"/>
            <x v="23"/>
            <x v="24"/>
            <x v="25"/>
            <x v="26"/>
            <x v="27"/>
            <x v="28"/>
            <x v="59"/>
            <x v="60"/>
            <x v="61"/>
            <x v="62"/>
            <x v="63"/>
            <x v="101"/>
            <x v="102"/>
            <x v="103"/>
            <x v="120"/>
            <x v="124"/>
            <x v="129"/>
            <x v="136"/>
            <x v="266"/>
            <x v="267"/>
            <x v="268"/>
            <x v="269"/>
            <x v="270"/>
            <x v="271"/>
            <x v="272"/>
            <x v="273"/>
            <x v="274"/>
            <x v="275"/>
            <x v="276"/>
            <x v="277"/>
            <x v="278"/>
            <x v="279"/>
            <x v="280"/>
            <x v="281"/>
            <x v="282"/>
            <x v="283"/>
            <x v="284"/>
            <x v="285"/>
            <x v="286"/>
            <x v="287"/>
            <x v="288"/>
            <x v="289"/>
            <x v="290"/>
            <x v="291"/>
            <x v="292"/>
            <x v="293"/>
          </reference>
        </references>
      </pivotArea>
    </format>
    <format dxfId="1686">
      <pivotArea dataOnly="0" labelOnly="1" fieldPosition="0">
        <references count="1">
          <reference field="0" count="50">
            <x v="29"/>
            <x v="30"/>
            <x v="31"/>
            <x v="32"/>
            <x v="33"/>
            <x v="64"/>
            <x v="65"/>
            <x v="66"/>
            <x v="67"/>
            <x v="68"/>
            <x v="69"/>
            <x v="104"/>
            <x v="105"/>
            <x v="106"/>
            <x v="107"/>
            <x v="108"/>
            <x v="109"/>
            <x v="110"/>
            <x v="111"/>
            <x v="121"/>
            <x v="122"/>
            <x v="130"/>
            <x v="144"/>
            <x v="151"/>
            <x v="294"/>
            <x v="295"/>
            <x v="296"/>
            <x v="297"/>
            <x v="298"/>
            <x v="299"/>
            <x v="300"/>
            <x v="301"/>
            <x v="302"/>
            <x v="303"/>
            <x v="304"/>
            <x v="305"/>
            <x v="306"/>
            <x v="307"/>
            <x v="308"/>
            <x v="309"/>
            <x v="310"/>
            <x v="311"/>
            <x v="312"/>
            <x v="313"/>
            <x v="314"/>
            <x v="315"/>
            <x v="316"/>
            <x v="317"/>
            <x v="318"/>
            <x v="319"/>
          </reference>
        </references>
      </pivotArea>
    </format>
    <format dxfId="1685">
      <pivotArea dataOnly="0" labelOnly="1" fieldPosition="0">
        <references count="1">
          <reference field="0" count="50">
            <x v="34"/>
            <x v="35"/>
            <x v="36"/>
            <x v="37"/>
            <x v="70"/>
            <x v="71"/>
            <x v="72"/>
            <x v="73"/>
            <x v="74"/>
            <x v="75"/>
            <x v="76"/>
            <x v="112"/>
            <x v="113"/>
            <x v="114"/>
            <x v="115"/>
            <x v="123"/>
            <x v="131"/>
            <x v="137"/>
            <x v="153"/>
            <x v="320"/>
            <x v="321"/>
            <x v="322"/>
            <x v="323"/>
            <x v="324"/>
            <x v="325"/>
            <x v="326"/>
            <x v="327"/>
            <x v="328"/>
            <x v="329"/>
            <x v="330"/>
            <x v="331"/>
            <x v="332"/>
            <x v="333"/>
            <x v="334"/>
            <x v="335"/>
            <x v="336"/>
            <x v="337"/>
            <x v="338"/>
            <x v="339"/>
            <x v="340"/>
            <x v="341"/>
            <x v="342"/>
            <x v="343"/>
            <x v="344"/>
            <x v="345"/>
            <x v="346"/>
            <x v="347"/>
            <x v="348"/>
            <x v="349"/>
            <x v="350"/>
          </reference>
        </references>
      </pivotArea>
    </format>
    <format dxfId="1684">
      <pivotArea dataOnly="0" labelOnly="1" fieldPosition="0">
        <references count="1">
          <reference field="0" count="6">
            <x v="77"/>
            <x v="351"/>
            <x v="352"/>
            <x v="353"/>
            <x v="354"/>
            <x v="355"/>
          </reference>
        </references>
      </pivotArea>
    </format>
    <format dxfId="1683">
      <pivotArea dataOnly="0" labelOnly="1" grandRow="1" outline="0" fieldPosition="0"/>
    </format>
    <format dxfId="1682">
      <pivotArea outline="0" fieldPosition="0">
        <references count="1">
          <reference field="4294967294" count="1">
            <x v="0"/>
          </reference>
        </references>
      </pivotArea>
    </format>
    <format dxfId="1681">
      <pivotArea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samla_sysselsatte].[aar].&amp;[2021]"/>
      </members>
    </pivotHierarchy>
    <pivotHierarchy multipleItemSelectionAllowed="1"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0" type="count" id="1" iMeasureHier="38">
      <autoFilter ref="A1">
        <filterColumn colId="0">
          <top10 val="50" filterVal="50"/>
        </filterColumn>
      </autoFilter>
    </filter>
  </filters>
  <rowHierarchiesUsage count="1">
    <rowHierarchyUsage hierarchyUsage="13"/>
  </rowHierarchiesUsage>
  <colHierarchiesUsage count="1">
    <colHierarchyUsage hierarchyUsage="2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4F31F54-24F1-4C19-B29C-A2EB9A6CDD10}" name="Pivottabell33" cacheId="270" applyNumberFormats="0" applyBorderFormats="0" applyFontFormats="0" applyPatternFormats="0" applyAlignmentFormats="0" applyWidthHeightFormats="1" dataCaption="Verdier" updatedVersion="7" minRefreshableVersion="3" subtotalHiddenItems="1" itemPrintTitles="1" createdVersion="7" indent="0" outline="1" outlineData="1" multipleFieldFilters="0" chartFormat="5">
  <location ref="T11:X51" firstHeaderRow="1" firstDataRow="2" firstDataCol="1" rowPageCount="2" colPageCount="1"/>
  <pivotFields count="6">
    <pivotField axis="axisPage" allDrilled="1" subtotalTop="0" showAll="0" dataSourceSort="1" defaultSubtotal="0" defaultAttributeDrillState="1"/>
    <pivotField axis="axisPage" allDrilled="1" subtotalTop="0" showAll="0" dataSourceSort="1" defaultSubtotal="0" defaultAttributeDrillState="1"/>
    <pivotField allDrilled="1" subtotalTop="0" showAll="0" sortType="descending" defaultSubtotal="0" defaultAttributeDrillState="1">
      <items count="7">
        <item x="6"/>
        <item x="5"/>
        <item x="4"/>
        <item x="3"/>
        <item x="2"/>
        <item x="1"/>
        <item x="0"/>
      </items>
    </pivotField>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3">
        <item s="1" x="0"/>
        <item s="1" x="1"/>
        <item s="1" x="2"/>
      </items>
    </pivotField>
    <pivotField dataField="1" subtotalTop="0" showAll="0" defaultSubtotal="0"/>
  </pivotFields>
  <rowFields count="1">
    <field x="3"/>
  </rowFields>
  <rowItems count="39">
    <i>
      <x v="2"/>
    </i>
    <i>
      <x v="19"/>
    </i>
    <i>
      <x v="31"/>
    </i>
    <i>
      <x v="11"/>
    </i>
    <i>
      <x v="4"/>
    </i>
    <i>
      <x v="33"/>
    </i>
    <i>
      <x v="21"/>
    </i>
    <i>
      <x v="37"/>
    </i>
    <i>
      <x v="17"/>
    </i>
    <i>
      <x v="36"/>
    </i>
    <i>
      <x v="9"/>
    </i>
    <i>
      <x v="35"/>
    </i>
    <i>
      <x v="32"/>
    </i>
    <i>
      <x/>
    </i>
    <i>
      <x v="20"/>
    </i>
    <i>
      <x v="16"/>
    </i>
    <i>
      <x v="14"/>
    </i>
    <i>
      <x v="8"/>
    </i>
    <i>
      <x v="5"/>
    </i>
    <i>
      <x v="24"/>
    </i>
    <i>
      <x v="1"/>
    </i>
    <i>
      <x v="23"/>
    </i>
    <i>
      <x v="28"/>
    </i>
    <i>
      <x v="3"/>
    </i>
    <i>
      <x v="26"/>
    </i>
    <i>
      <x v="30"/>
    </i>
    <i>
      <x v="12"/>
    </i>
    <i>
      <x v="29"/>
    </i>
    <i>
      <x v="10"/>
    </i>
    <i>
      <x v="22"/>
    </i>
    <i>
      <x v="7"/>
    </i>
    <i>
      <x v="25"/>
    </i>
    <i>
      <x v="15"/>
    </i>
    <i>
      <x v="6"/>
    </i>
    <i>
      <x v="13"/>
    </i>
    <i>
      <x v="34"/>
    </i>
    <i>
      <x v="18"/>
    </i>
    <i>
      <x v="27"/>
    </i>
    <i t="grand">
      <x/>
    </i>
  </rowItems>
  <colFields count="1">
    <field x="4"/>
  </colFields>
  <colItems count="4">
    <i>
      <x/>
    </i>
    <i>
      <x v="1"/>
    </i>
    <i>
      <x v="2"/>
    </i>
    <i t="grand">
      <x/>
    </i>
  </colItems>
  <pageFields count="2">
    <pageField fld="0" hier="10" name="[T_samla_sysselsatte].[aar].&amp;[2021]" cap="2021"/>
    <pageField fld="1" hier="14" name="[Tab_kommune].[fylke].&amp;[Trøndelag]" cap="Trøndelag"/>
  </pageFields>
  <dataFields count="1">
    <dataField fld="5" subtotal="count" baseField="0" baseItem="0"/>
  </dataFields>
  <chartFormats count="3">
    <chartFormat chart="4" format="6" series="1">
      <pivotArea type="data" outline="0" fieldPosition="0">
        <references count="2">
          <reference field="4294967294" count="1" selected="0">
            <x v="0"/>
          </reference>
          <reference field="4" count="1" selected="0">
            <x v="0"/>
          </reference>
        </references>
      </pivotArea>
    </chartFormat>
    <chartFormat chart="4" format="7" series="1">
      <pivotArea type="data" outline="0" fieldPosition="0">
        <references count="2">
          <reference field="4294967294" count="1" selected="0">
            <x v="0"/>
          </reference>
          <reference field="4" count="1" selected="0">
            <x v="1"/>
          </reference>
        </references>
      </pivotArea>
    </chartFormat>
    <chartFormat chart="4" format="8" series="1">
      <pivotArea type="data" outline="0" fieldPosition="0">
        <references count="2">
          <reference field="4294967294" count="1" selected="0">
            <x v="0"/>
          </reference>
          <reference field="4" count="1" selected="0">
            <x v="2"/>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samla_sysselsatte].[aar].&amp;[2021]"/>
      </members>
    </pivotHierarchy>
    <pivotHierarchy dragToData="1"/>
    <pivotHierarchy dragToData="1"/>
    <pivotHierarchy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colHierarchiesUsage count="1">
    <colHierarchyUsage hierarchyUsage="2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78BAB18E-5F47-45B6-B3F5-F4C585F3FAE8}" name="Pivottabell10" cacheId="273" applyNumberFormats="0" applyBorderFormats="0" applyFontFormats="0" applyPatternFormats="0" applyAlignmentFormats="0" applyWidthHeightFormats="1" dataCaption="Verdier" updatedVersion="7" minRefreshableVersion="3" subtotalHiddenItems="1" colGrandTotals="0" itemPrintTitles="1" createdVersion="7" indent="0" outline="1" outlineData="1" multipleFieldFilters="0" chartFormat="11">
  <location ref="Q10:R50" firstHeaderRow="1" firstDataRow="2" firstDataCol="1" rowPageCount="2" colPageCount="1"/>
  <pivotFields count="7">
    <pivotField axis="axisPage" allDrilled="1" subtotalTop="0" showAll="0" dataSourceSort="1" defaultSubtotal="0" defaultAttributeDrillState="1"/>
    <pivotField axis="axisPage" allDrilled="1" subtotalTop="0" showAll="0" dataSourceSort="1" defaultSubtotal="0" defaultAttributeDrillState="1"/>
    <pivotField allDrilled="1" subtotalTop="0" showAll="0" sortType="descending"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2">
            <reference field="4294967294" count="1" selected="0">
              <x v="0"/>
            </reference>
            <reference field="4" count="1" selected="0">
              <x v="0"/>
            </reference>
          </references>
        </pivotArea>
      </autoSortScope>
    </pivotField>
    <pivotField axis="axisCol" allDrilled="1" subtotalTop="0" showAll="0" dataSourceSort="1" defaultSubtotal="0" defaultAttributeDrillState="1">
      <items count="1">
        <item s="1" x="0"/>
      </items>
    </pivotField>
    <pivotField dataField="1" subtotalTop="0" showAll="0" defaultSubtotal="0"/>
    <pivotField allDrilled="1" subtotalTop="0" showAll="0" dataSourceSort="1" defaultSubtotal="0" defaultAttributeDrillState="1">
      <items count="1">
        <item s="1" x="0"/>
      </items>
    </pivotField>
  </pivotFields>
  <rowFields count="1">
    <field x="3"/>
  </rowFields>
  <rowItems count="39">
    <i>
      <x v="18"/>
    </i>
    <i>
      <x v="1"/>
    </i>
    <i>
      <x v="23"/>
    </i>
    <i>
      <x v="24"/>
    </i>
    <i>
      <x v="6"/>
    </i>
    <i>
      <x v="25"/>
    </i>
    <i>
      <x v="13"/>
    </i>
    <i>
      <x v="34"/>
    </i>
    <i>
      <x v="30"/>
    </i>
    <i>
      <x v="16"/>
    </i>
    <i>
      <x v="8"/>
    </i>
    <i>
      <x v="27"/>
    </i>
    <i>
      <x v="3"/>
    </i>
    <i>
      <x v="28"/>
    </i>
    <i>
      <x v="15"/>
    </i>
    <i>
      <x v="29"/>
    </i>
    <i>
      <x v="35"/>
    </i>
    <i>
      <x v="26"/>
    </i>
    <i>
      <x v="20"/>
    </i>
    <i>
      <x v="14"/>
    </i>
    <i>
      <x v="7"/>
    </i>
    <i>
      <x v="32"/>
    </i>
    <i>
      <x v="11"/>
    </i>
    <i>
      <x v="12"/>
    </i>
    <i>
      <x v="10"/>
    </i>
    <i>
      <x v="31"/>
    </i>
    <i>
      <x v="9"/>
    </i>
    <i>
      <x v="22"/>
    </i>
    <i>
      <x v="17"/>
    </i>
    <i>
      <x v="21"/>
    </i>
    <i>
      <x v="36"/>
    </i>
    <i>
      <x v="5"/>
    </i>
    <i>
      <x v="33"/>
    </i>
    <i>
      <x v="37"/>
    </i>
    <i>
      <x v="4"/>
    </i>
    <i>
      <x/>
    </i>
    <i>
      <x v="19"/>
    </i>
    <i>
      <x v="2"/>
    </i>
    <i t="grand">
      <x/>
    </i>
  </rowItems>
  <colFields count="1">
    <field x="4"/>
  </colFields>
  <colItems count="1">
    <i>
      <x/>
    </i>
  </colItems>
  <pageFields count="2">
    <pageField fld="0" hier="10" name="[T_samla_sysselsatte].[aar].&amp;[2021]" cap="2021"/>
    <pageField fld="1" hier="14" name="[Tab_kommune].[fylke].&amp;[Trøndelag]" cap="Trøndelag"/>
  </pageFields>
  <dataFields count="1">
    <dataField fld="5" subtotal="count" baseField="0" baseItem="0"/>
  </dataFields>
  <chartFormats count="3">
    <chartFormat chart="2" format="0" series="1">
      <pivotArea type="data" outline="0" fieldPosition="0">
        <references count="1">
          <reference field="4294967294" count="1" selected="0">
            <x v="0"/>
          </reference>
        </references>
      </pivotArea>
    </chartFormat>
    <chartFormat chart="6" format="2" series="1">
      <pivotArea type="data" outline="0" fieldPosition="0">
        <references count="1">
          <reference field="4294967294" count="1" selected="0">
            <x v="0"/>
          </reference>
        </references>
      </pivotArea>
    </chartFormat>
    <chartFormat chart="10" format="2" series="1">
      <pivotArea type="data" outline="0" fieldPosition="0">
        <references count="1">
          <reference field="4294967294"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samla_sysselsatte].[aar].&amp;[2021]"/>
      </members>
    </pivotHierarchy>
    <pivotHierarchy dragToData="1"/>
    <pivotHierarchy dragToData="1"/>
    <pivotHierarchy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3" type="count" id="2" iMeasureHier="38">
      <autoFilter ref="A1">
        <filterColumn colId="0">
          <top10 val="50" filterVal="50"/>
        </filterColumn>
      </autoFilter>
    </filter>
  </filters>
  <rowHierarchiesUsage count="1">
    <rowHierarchyUsage hierarchyUsage="13"/>
  </rowHierarchiesUsage>
  <colHierarchiesUsage count="1">
    <colHierarchyUsage hierarchyUsage="2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4AE67D4-BAAA-4945-8B56-C52516E610E7}" name="Pivottabell9" cacheId="269" applyNumberFormats="0" applyBorderFormats="0" applyFontFormats="0" applyPatternFormats="0" applyAlignmentFormats="0" applyWidthHeightFormats="1" dataCaption="Verdier" updatedVersion="7" minRefreshableVersion="3" subtotalHiddenItems="1" colGrandTotals="0" itemPrintTitles="1" createdVersion="7" indent="0" outline="1" outlineData="1" multipleFieldFilters="0" chartFormat="8">
  <location ref="H10:I50" firstHeaderRow="1" firstDataRow="2" firstDataCol="1" rowPageCount="2" colPageCount="1"/>
  <pivotFields count="6">
    <pivotField axis="axisPage" allDrilled="1" subtotalTop="0" showAll="0" dataSourceSort="1" defaultSubtotal="0" defaultAttributeDrillState="1"/>
    <pivotField axis="axisPage" allDrilled="1" subtotalTop="0" showAll="0" dataSourceSort="1" defaultSubtotal="0" defaultAttributeDrillState="1"/>
    <pivotField allDrilled="1" subtotalTop="0" showAll="0" sortType="descending" defaultSubtotal="0" defaultAttributeDrillState="1">
      <items count="7">
        <item x="6"/>
        <item x="5"/>
        <item x="4"/>
        <item x="3"/>
        <item x="2"/>
        <item x="1"/>
        <item x="0"/>
      </items>
    </pivotField>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2">
            <reference field="4294967294" count="1" selected="0">
              <x v="0"/>
            </reference>
            <reference field="4" count="1" selected="0">
              <x v="0"/>
            </reference>
          </references>
        </pivotArea>
      </autoSortScope>
    </pivotField>
    <pivotField axis="axisCol" allDrilled="1" subtotalTop="0" showAll="0" dataSourceSort="1" defaultSubtotal="0" defaultAttributeDrillState="1">
      <items count="4">
        <item s="1" x="0"/>
        <item x="1"/>
        <item x="2"/>
        <item x="3"/>
      </items>
    </pivotField>
    <pivotField dataField="1" subtotalTop="0" showAll="0" defaultSubtotal="0"/>
  </pivotFields>
  <rowFields count="1">
    <field x="3"/>
  </rowFields>
  <rowItems count="39">
    <i>
      <x v="2"/>
    </i>
    <i>
      <x v="27"/>
    </i>
    <i>
      <x v="18"/>
    </i>
    <i>
      <x v="22"/>
    </i>
    <i>
      <x/>
    </i>
    <i>
      <x v="34"/>
    </i>
    <i>
      <x v="15"/>
    </i>
    <i>
      <x v="12"/>
    </i>
    <i>
      <x v="5"/>
    </i>
    <i>
      <x v="13"/>
    </i>
    <i>
      <x v="10"/>
    </i>
    <i>
      <x v="6"/>
    </i>
    <i>
      <x v="7"/>
    </i>
    <i>
      <x v="29"/>
    </i>
    <i>
      <x v="25"/>
    </i>
    <i>
      <x v="30"/>
    </i>
    <i>
      <x v="28"/>
    </i>
    <i>
      <x v="26"/>
    </i>
    <i>
      <x v="3"/>
    </i>
    <i>
      <x v="23"/>
    </i>
    <i>
      <x v="19"/>
    </i>
    <i>
      <x v="37"/>
    </i>
    <i>
      <x v="1"/>
    </i>
    <i>
      <x v="24"/>
    </i>
    <i>
      <x v="14"/>
    </i>
    <i>
      <x v="17"/>
    </i>
    <i>
      <x v="36"/>
    </i>
    <i>
      <x v="8"/>
    </i>
    <i>
      <x v="32"/>
    </i>
    <i>
      <x v="16"/>
    </i>
    <i>
      <x v="33"/>
    </i>
    <i>
      <x v="20"/>
    </i>
    <i>
      <x v="9"/>
    </i>
    <i>
      <x v="21"/>
    </i>
    <i>
      <x v="4"/>
    </i>
    <i>
      <x v="35"/>
    </i>
    <i>
      <x v="11"/>
    </i>
    <i>
      <x v="31"/>
    </i>
    <i t="grand">
      <x/>
    </i>
  </rowItems>
  <colFields count="1">
    <field x="4"/>
  </colFields>
  <colItems count="1">
    <i>
      <x/>
    </i>
  </colItems>
  <pageFields count="2">
    <pageField fld="0" hier="10" name="[T_samla_sysselsatte].[aar].&amp;[2021]" cap="2021"/>
    <pageField fld="1" hier="14" name="[Tab_kommune].[fylke].&amp;[Trøndelag]" cap="Trøndelag"/>
  </pageFields>
  <dataFields count="1">
    <dataField fld="5" subtotal="count" baseField="0" baseItem="0"/>
  </dataFields>
  <chartFormats count="8">
    <chartFormat chart="0" format="0" series="1">
      <pivotArea type="data" outline="0" fieldPosition="0">
        <references count="2">
          <reference field="4294967294" count="1" selected="0">
            <x v="0"/>
          </reference>
          <reference field="4" count="1" selected="0">
            <x v="3"/>
          </reference>
        </references>
      </pivotArea>
    </chartFormat>
    <chartFormat chart="0" format="1" series="1">
      <pivotArea type="data" outline="0" fieldPosition="0">
        <references count="2">
          <reference field="4294967294" count="1" selected="0">
            <x v="0"/>
          </reference>
          <reference field="4" count="1" selected="0">
            <x v="1"/>
          </reference>
        </references>
      </pivotArea>
    </chartFormat>
    <chartFormat chart="0" format="2" series="1">
      <pivotArea type="data" outline="0" fieldPosition="0">
        <references count="2">
          <reference field="4294967294" count="1" selected="0">
            <x v="0"/>
          </reference>
          <reference field="4" count="1" selected="0">
            <x v="0"/>
          </reference>
        </references>
      </pivotArea>
    </chartFormat>
    <chartFormat chart="0" format="3" series="1">
      <pivotArea type="data" outline="0" fieldPosition="0">
        <references count="2">
          <reference field="4294967294" count="1" selected="0">
            <x v="0"/>
          </reference>
          <reference field="4" count="1" selected="0">
            <x v="2"/>
          </reference>
        </references>
      </pivotArea>
    </chartFormat>
    <chartFormat chart="1" format="0" series="1">
      <pivotArea type="data" outline="0" fieldPosition="0">
        <references count="2">
          <reference field="4294967294" count="1" selected="0">
            <x v="0"/>
          </reference>
          <reference field="4" count="1" selected="0">
            <x v="1"/>
          </reference>
        </references>
      </pivotArea>
    </chartFormat>
    <chartFormat chart="1" format="1" series="1">
      <pivotArea type="data" outline="0" fieldPosition="0">
        <references count="2">
          <reference field="4294967294" count="1" selected="0">
            <x v="0"/>
          </reference>
          <reference field="4" count="1" selected="0">
            <x v="0"/>
          </reference>
        </references>
      </pivotArea>
    </chartFormat>
    <chartFormat chart="1" format="2" series="1">
      <pivotArea type="data" outline="0" fieldPosition="0">
        <references count="2">
          <reference field="4294967294" count="1" selected="0">
            <x v="0"/>
          </reference>
          <reference field="4" count="1" selected="0">
            <x v="2"/>
          </reference>
        </references>
      </pivotArea>
    </chartFormat>
    <chartFormat chart="7" format="2" series="1">
      <pivotArea type="data" outline="0" fieldPosition="0">
        <references count="1">
          <reference field="4294967294"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samla_sysselsatte].[aar].&amp;[2021]"/>
      </members>
    </pivotHierarchy>
    <pivotHierarchy dragToData="1"/>
    <pivotHierarchy dragToData="1"/>
    <pivotHierarchy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3" type="count" id="1" iMeasureHier="38">
      <autoFilter ref="A1">
        <filterColumn colId="0">
          <top10 val="50" filterVal="50"/>
        </filterColumn>
      </autoFilter>
    </filter>
  </filters>
  <rowHierarchiesUsage count="1">
    <rowHierarchyUsage hierarchyUsage="13"/>
  </rowHierarchiesUsage>
  <colHierarchiesUsage count="1">
    <colHierarchyUsage hierarchyUsage="2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F55DB93C-2C00-4569-8334-CE7AF68A0B96}" name="Pivottabell8" cacheId="271" applyNumberFormats="0" applyBorderFormats="0" applyFontFormats="0" applyPatternFormats="0" applyAlignmentFormats="0" applyWidthHeightFormats="1" dataCaption="Verdier" updatedVersion="7" minRefreshableVersion="3" subtotalHiddenItems="1" colGrandTotals="0" itemPrintTitles="1" createdVersion="7" indent="0" outline="1" outlineData="1" multipleFieldFilters="0" chartFormat="8">
  <location ref="K10:L50" firstHeaderRow="1" firstDataRow="2" firstDataCol="1" rowPageCount="2" colPageCount="1"/>
  <pivotFields count="6">
    <pivotField axis="axisPage" allDrilled="1" subtotalTop="0" showAll="0" dataSourceSort="1" defaultSubtotal="0" defaultAttributeDrillState="1"/>
    <pivotField axis="axisPage" allDrilled="1" subtotalTop="0" showAll="0" dataSourceSort="1" defaultSubtotal="0" defaultAttributeDrillState="1"/>
    <pivotField allDrilled="1" subtotalTop="0" showAll="0" sortType="descending"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2">
            <reference field="4294967294" count="1" selected="0">
              <x v="0"/>
            </reference>
            <reference field="4" count="1" selected="0">
              <x v="0"/>
            </reference>
          </references>
        </pivotArea>
      </autoSortScope>
    </pivotField>
    <pivotField axis="axisCol" allDrilled="1" subtotalTop="0" showAll="0" dataSourceSort="1" defaultSubtotal="0" defaultAttributeDrillState="1">
      <items count="4">
        <item s="1" x="0"/>
        <item x="1"/>
        <item x="2"/>
        <item x="3"/>
      </items>
    </pivotField>
    <pivotField dataField="1" subtotalTop="0" showAll="0" defaultSubtotal="0"/>
  </pivotFields>
  <rowFields count="1">
    <field x="3"/>
  </rowFields>
  <rowItems count="39">
    <i>
      <x/>
    </i>
    <i>
      <x v="2"/>
    </i>
    <i>
      <x v="5"/>
    </i>
    <i>
      <x v="26"/>
    </i>
    <i>
      <x v="10"/>
    </i>
    <i>
      <x v="1"/>
    </i>
    <i>
      <x v="22"/>
    </i>
    <i>
      <x v="13"/>
    </i>
    <i>
      <x v="19"/>
    </i>
    <i>
      <x v="34"/>
    </i>
    <i>
      <x v="6"/>
    </i>
    <i>
      <x v="20"/>
    </i>
    <i>
      <x v="27"/>
    </i>
    <i>
      <x v="25"/>
    </i>
    <i>
      <x v="36"/>
    </i>
    <i>
      <x v="37"/>
    </i>
    <i>
      <x v="7"/>
    </i>
    <i>
      <x v="18"/>
    </i>
    <i>
      <x v="4"/>
    </i>
    <i>
      <x v="9"/>
    </i>
    <i>
      <x v="30"/>
    </i>
    <i>
      <x v="35"/>
    </i>
    <i>
      <x v="3"/>
    </i>
    <i>
      <x v="24"/>
    </i>
    <i>
      <x v="8"/>
    </i>
    <i>
      <x v="29"/>
    </i>
    <i>
      <x v="15"/>
    </i>
    <i>
      <x v="16"/>
    </i>
    <i>
      <x v="11"/>
    </i>
    <i>
      <x v="28"/>
    </i>
    <i>
      <x v="21"/>
    </i>
    <i>
      <x v="23"/>
    </i>
    <i>
      <x v="14"/>
    </i>
    <i>
      <x v="33"/>
    </i>
    <i>
      <x v="12"/>
    </i>
    <i>
      <x v="17"/>
    </i>
    <i>
      <x v="32"/>
    </i>
    <i>
      <x v="31"/>
    </i>
    <i t="grand">
      <x/>
    </i>
  </rowItems>
  <colFields count="1">
    <field x="4"/>
  </colFields>
  <colItems count="1">
    <i>
      <x/>
    </i>
  </colItems>
  <pageFields count="2">
    <pageField fld="0" hier="10" name="[T_samla_sysselsatte].[aar].&amp;[2021]" cap="2021"/>
    <pageField fld="1" hier="14" name="[Tab_kommune].[fylke].&amp;[Trøndelag]" cap="Trøndelag"/>
  </pageFields>
  <dataFields count="1">
    <dataField fld="5" subtotal="count" baseField="0" baseItem="0"/>
  </dataFields>
  <chartFormats count="8">
    <chartFormat chart="0" format="0" series="1">
      <pivotArea type="data" outline="0" fieldPosition="0">
        <references count="2">
          <reference field="4294967294" count="1" selected="0">
            <x v="0"/>
          </reference>
          <reference field="4" count="1" selected="0">
            <x v="3"/>
          </reference>
        </references>
      </pivotArea>
    </chartFormat>
    <chartFormat chart="0" format="1" series="1">
      <pivotArea type="data" outline="0" fieldPosition="0">
        <references count="2">
          <reference field="4294967294" count="1" selected="0">
            <x v="0"/>
          </reference>
          <reference field="4" count="1" selected="0">
            <x v="1"/>
          </reference>
        </references>
      </pivotArea>
    </chartFormat>
    <chartFormat chart="0" format="2" series="1">
      <pivotArea type="data" outline="0" fieldPosition="0">
        <references count="2">
          <reference field="4294967294" count="1" selected="0">
            <x v="0"/>
          </reference>
          <reference field="4" count="1" selected="0">
            <x v="2"/>
          </reference>
        </references>
      </pivotArea>
    </chartFormat>
    <chartFormat chart="0" format="3" series="1">
      <pivotArea type="data" outline="0" fieldPosition="0">
        <references count="2">
          <reference field="4294967294" count="1" selected="0">
            <x v="0"/>
          </reference>
          <reference field="4" count="1" selected="0">
            <x v="0"/>
          </reference>
        </references>
      </pivotArea>
    </chartFormat>
    <chartFormat chart="1" format="0" series="1">
      <pivotArea type="data" outline="0" fieldPosition="0">
        <references count="2">
          <reference field="4294967294" count="1" selected="0">
            <x v="0"/>
          </reference>
          <reference field="4" count="1" selected="0">
            <x v="1"/>
          </reference>
        </references>
      </pivotArea>
    </chartFormat>
    <chartFormat chart="1" format="1" series="1">
      <pivotArea type="data" outline="0" fieldPosition="0">
        <references count="2">
          <reference field="4294967294" count="1" selected="0">
            <x v="0"/>
          </reference>
          <reference field="4" count="1" selected="0">
            <x v="2"/>
          </reference>
        </references>
      </pivotArea>
    </chartFormat>
    <chartFormat chart="1" format="2" series="1">
      <pivotArea type="data" outline="0" fieldPosition="0">
        <references count="2">
          <reference field="4294967294" count="1" selected="0">
            <x v="0"/>
          </reference>
          <reference field="4" count="1" selected="0">
            <x v="0"/>
          </reference>
        </references>
      </pivotArea>
    </chartFormat>
    <chartFormat chart="7" format="2" series="1">
      <pivotArea type="data" outline="0" fieldPosition="0">
        <references count="1">
          <reference field="4294967294"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samla_sysselsatte].[aar].&amp;[2021]"/>
      </members>
    </pivotHierarchy>
    <pivotHierarchy dragToData="1"/>
    <pivotHierarchy dragToData="1"/>
    <pivotHierarchy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3" type="count" id="1" iMeasureHier="38">
      <autoFilter ref="A1">
        <filterColumn colId="0">
          <top10 val="50" filterVal="50"/>
        </filterColumn>
      </autoFilter>
    </filter>
  </filters>
  <rowHierarchiesUsage count="1">
    <rowHierarchyUsage hierarchyUsage="13"/>
  </rowHierarchiesUsage>
  <colHierarchiesUsage count="1">
    <colHierarchyUsage hierarchyUsage="2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4A6A137F-EF91-4BDE-AEA8-23AD4817C6F0}" name="Pivottabell4" cacheId="268" applyNumberFormats="0" applyBorderFormats="0" applyFontFormats="0" applyPatternFormats="0" applyAlignmentFormats="0" applyWidthHeightFormats="1" dataCaption="Verdier" updatedVersion="7" minRefreshableVersion="3" subtotalHiddenItems="1" itemPrintTitles="1" createdVersion="7" indent="0" outline="1" outlineData="1" multipleFieldFilters="0" chartFormat="16">
  <location ref="B10:F50" firstHeaderRow="1" firstDataRow="2" firstDataCol="1" rowPageCount="2" colPageCount="1"/>
  <pivotFields count="6">
    <pivotField axis="axisPage" allDrilled="1" subtotalTop="0" showAll="0" dataSourceSort="1" defaultSubtotal="0" defaultAttributeDrillState="1"/>
    <pivotField axis="axisPage" allDrilled="1" subtotalTop="0" showAll="0" dataSourceSort="1" defaultSubtotal="0" defaultAttributeDrillState="1"/>
    <pivotField allDrilled="1" subtotalTop="0" showAll="0" sortType="descending" defaultSubtotal="0" defaultAttributeDrillState="1">
      <items count="7">
        <item x="6"/>
        <item x="5"/>
        <item x="4"/>
        <item x="3"/>
        <item x="2"/>
        <item x="1"/>
        <item x="0"/>
      </items>
    </pivotField>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3">
        <item s="1" x="0"/>
        <item s="1" x="1"/>
        <item s="1" x="2"/>
      </items>
    </pivotField>
    <pivotField dataField="1" subtotalTop="0" showAll="0" defaultSubtotal="0"/>
  </pivotFields>
  <rowFields count="1">
    <field x="3"/>
  </rowFields>
  <rowItems count="39">
    <i>
      <x v="27"/>
    </i>
    <i>
      <x v="18"/>
    </i>
    <i>
      <x v="34"/>
    </i>
    <i>
      <x v="13"/>
    </i>
    <i>
      <x v="6"/>
    </i>
    <i>
      <x v="15"/>
    </i>
    <i>
      <x v="25"/>
    </i>
    <i>
      <x v="7"/>
    </i>
    <i>
      <x v="22"/>
    </i>
    <i>
      <x v="10"/>
    </i>
    <i>
      <x v="29"/>
    </i>
    <i>
      <x v="12"/>
    </i>
    <i>
      <x v="30"/>
    </i>
    <i>
      <x v="26"/>
    </i>
    <i>
      <x v="3"/>
    </i>
    <i>
      <x v="28"/>
    </i>
    <i>
      <x v="23"/>
    </i>
    <i>
      <x v="1"/>
    </i>
    <i>
      <x v="24"/>
    </i>
    <i>
      <x v="5"/>
    </i>
    <i>
      <x v="8"/>
    </i>
    <i>
      <x v="14"/>
    </i>
    <i>
      <x v="16"/>
    </i>
    <i>
      <x v="20"/>
    </i>
    <i>
      <x/>
    </i>
    <i>
      <x v="32"/>
    </i>
    <i>
      <x v="35"/>
    </i>
    <i>
      <x v="9"/>
    </i>
    <i>
      <x v="36"/>
    </i>
    <i>
      <x v="17"/>
    </i>
    <i>
      <x v="37"/>
    </i>
    <i>
      <x v="21"/>
    </i>
    <i>
      <x v="33"/>
    </i>
    <i>
      <x v="4"/>
    </i>
    <i>
      <x v="11"/>
    </i>
    <i>
      <x v="31"/>
    </i>
    <i>
      <x v="19"/>
    </i>
    <i>
      <x v="2"/>
    </i>
    <i t="grand">
      <x/>
    </i>
  </rowItems>
  <colFields count="1">
    <field x="4"/>
  </colFields>
  <colItems count="4">
    <i>
      <x/>
    </i>
    <i>
      <x v="1"/>
    </i>
    <i>
      <x v="2"/>
    </i>
    <i t="grand">
      <x/>
    </i>
  </colItems>
  <pageFields count="2">
    <pageField fld="0" hier="10" name="[T_samla_sysselsatte].[aar].&amp;[2021]" cap="2021"/>
    <pageField fld="1" hier="14" name="[Tab_kommune].[fylke].&amp;[Trøndelag]" cap="Trøndelag"/>
  </pageFields>
  <dataFields count="1">
    <dataField fld="5" subtotal="count" baseField="0" baseItem="0"/>
  </dataFields>
  <chartFormats count="3">
    <chartFormat chart="4" format="6" series="1">
      <pivotArea type="data" outline="0" fieldPosition="0">
        <references count="2">
          <reference field="4294967294" count="1" selected="0">
            <x v="0"/>
          </reference>
          <reference field="4" count="1" selected="0">
            <x v="0"/>
          </reference>
        </references>
      </pivotArea>
    </chartFormat>
    <chartFormat chart="4" format="7" series="1">
      <pivotArea type="data" outline="0" fieldPosition="0">
        <references count="2">
          <reference field="4294967294" count="1" selected="0">
            <x v="0"/>
          </reference>
          <reference field="4" count="1" selected="0">
            <x v="1"/>
          </reference>
        </references>
      </pivotArea>
    </chartFormat>
    <chartFormat chart="4" format="8" series="1">
      <pivotArea type="data" outline="0" fieldPosition="0">
        <references count="2">
          <reference field="4294967294" count="1" selected="0">
            <x v="0"/>
          </reference>
          <reference field="4" count="1" selected="0">
            <x v="2"/>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samla_sysselsatte].[aar].&amp;[2021]"/>
      </members>
    </pivotHierarchy>
    <pivotHierarchy dragToData="1"/>
    <pivotHierarchy dragToData="1"/>
    <pivotHierarchy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3" type="count" id="1" iMeasureHier="38">
      <autoFilter ref="A1">
        <filterColumn colId="0">
          <top10 val="50" filterVal="50"/>
        </filterColumn>
      </autoFilter>
    </filter>
  </filters>
  <rowHierarchiesUsage count="1">
    <rowHierarchyUsage hierarchyUsage="13"/>
  </rowHierarchiesUsage>
  <colHierarchiesUsage count="1">
    <colHierarchyUsage hierarchyUsage="2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1BF515B0-BD85-4A6B-A85C-3D286D13D6F5}" name="Pivottabell32" cacheId="272" applyNumberFormats="0" applyBorderFormats="0" applyFontFormats="0" applyPatternFormats="0" applyAlignmentFormats="0" applyWidthHeightFormats="1" dataCaption="Verdier" updatedVersion="7" minRefreshableVersion="3" subtotalHiddenItems="1" colGrandTotals="0" itemPrintTitles="1" createdVersion="7" indent="0" outline="1" outlineData="1" multipleFieldFilters="0" chartFormat="7">
  <location ref="N10:O50" firstHeaderRow="1" firstDataRow="2" firstDataCol="1" rowPageCount="2" colPageCount="1"/>
  <pivotFields count="7">
    <pivotField axis="axisPage" allDrilled="1" subtotalTop="0" showAll="0" dataSourceSort="1" defaultSubtotal="0" defaultAttributeDrillState="1"/>
    <pivotField axis="axisPage" allDrilled="1" subtotalTop="0" showAll="0" dataSourceSort="1" defaultSubtotal="0" defaultAttributeDrillState="1"/>
    <pivotField allDrilled="1" subtotalTop="0" showAll="0" sortType="descending"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2">
            <reference field="4294967294" count="1" selected="0">
              <x v="0"/>
            </reference>
            <reference field="6" count="1" selected="0">
              <x v="0"/>
            </reference>
          </references>
        </pivotArea>
      </autoSortScope>
    </pivotField>
    <pivotField allDrilled="1" subtotalTop="0" showAll="0" dataSourceSort="1" defaultSubtotal="0" defaultAttributeDrillState="1">
      <items count="4">
        <item s="1" x="0"/>
        <item x="1"/>
        <item x="2"/>
        <item x="3"/>
      </items>
    </pivotField>
    <pivotField dataField="1" subtotalTop="0" showAll="0" defaultSubtotal="0"/>
    <pivotField axis="axisCol" allDrilled="1" subtotalTop="0" showAll="0" dataSourceSort="1" defaultSubtotal="0" defaultAttributeDrillState="1">
      <items count="1">
        <item s="1" x="0"/>
      </items>
    </pivotField>
  </pivotFields>
  <rowFields count="1">
    <field x="3"/>
  </rowFields>
  <rowItems count="39">
    <i>
      <x v="2"/>
    </i>
    <i>
      <x v="27"/>
    </i>
    <i>
      <x v="22"/>
    </i>
    <i>
      <x/>
    </i>
    <i>
      <x v="18"/>
    </i>
    <i>
      <x v="34"/>
    </i>
    <i>
      <x v="5"/>
    </i>
    <i>
      <x v="13"/>
    </i>
    <i>
      <x v="10"/>
    </i>
    <i>
      <x v="15"/>
    </i>
    <i>
      <x v="6"/>
    </i>
    <i>
      <x v="7"/>
    </i>
    <i>
      <x v="25"/>
    </i>
    <i>
      <x v="29"/>
    </i>
    <i>
      <x v="12"/>
    </i>
    <i>
      <x v="30"/>
    </i>
    <i>
      <x v="26"/>
    </i>
    <i>
      <x v="3"/>
    </i>
    <i>
      <x v="28"/>
    </i>
    <i>
      <x v="23"/>
    </i>
    <i>
      <x v="19"/>
    </i>
    <i>
      <x v="37"/>
    </i>
    <i>
      <x v="1"/>
    </i>
    <i>
      <x v="24"/>
    </i>
    <i>
      <x v="36"/>
    </i>
    <i>
      <x v="8"/>
    </i>
    <i>
      <x v="14"/>
    </i>
    <i>
      <x v="20"/>
    </i>
    <i>
      <x v="16"/>
    </i>
    <i>
      <x v="17"/>
    </i>
    <i>
      <x v="9"/>
    </i>
    <i>
      <x v="32"/>
    </i>
    <i>
      <x v="33"/>
    </i>
    <i>
      <x v="4"/>
    </i>
    <i>
      <x v="35"/>
    </i>
    <i>
      <x v="21"/>
    </i>
    <i>
      <x v="11"/>
    </i>
    <i>
      <x v="31"/>
    </i>
    <i t="grand">
      <x/>
    </i>
  </rowItems>
  <colFields count="1">
    <field x="6"/>
  </colFields>
  <colItems count="1">
    <i>
      <x/>
    </i>
  </colItems>
  <pageFields count="2">
    <pageField fld="0" hier="10" name="[T_samla_sysselsatte].[aar].&amp;[2021]" cap="2021"/>
    <pageField fld="1" hier="14" name="[Tab_kommune].[fylke].&amp;[Trøndelag]" cap="Trøndelag"/>
  </pageFields>
  <dataFields count="1">
    <dataField fld="5" subtotal="count" baseField="0" baseItem="0"/>
  </dataFields>
  <chartFormats count="2">
    <chartFormat chart="2" format="0" series="1">
      <pivotArea type="data" outline="0" fieldPosition="0">
        <references count="1">
          <reference field="4294967294" count="1" selected="0">
            <x v="0"/>
          </reference>
        </references>
      </pivotArea>
    </chartFormat>
    <chartFormat chart="6" format="2" series="1">
      <pivotArea type="data" outline="0" fieldPosition="0">
        <references count="1">
          <reference field="4294967294"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samla_sysselsatte].[aar].&amp;[2021]"/>
      </members>
    </pivotHierarchy>
    <pivotHierarchy dragToData="1"/>
    <pivotHierarchy dragToData="1"/>
    <pivotHierarchy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3" type="count" id="1" iMeasureHier="38">
      <autoFilter ref="A1">
        <filterColumn colId="0">
          <top10 val="50" filterVal="50"/>
        </filterColumn>
      </autoFilter>
    </filter>
  </filters>
  <rowHierarchiesUsage count="1">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67F15A9C-B914-418C-A8A6-915E4D58723C}" name="Pivottabell4" cacheId="267" applyNumberFormats="0" applyBorderFormats="0" applyFontFormats="0" applyPatternFormats="0" applyAlignmentFormats="0" applyWidthHeightFormats="1" dataCaption="Verdier" tag="d0a98983-637e-42fb-a0a5-5a6d8957fe3d" updatedVersion="7" minRefreshableVersion="3" useAutoFormatting="1" rowGrandTotals="0" colGrandTotals="0" itemPrintTitles="1" createdVersion="7" indent="0" compact="0" compactData="0" multipleFieldFilters="0">
  <location ref="AA3:AD158" firstHeaderRow="1" firstDataRow="2" firstDataCol="2"/>
  <pivotFields count="4">
    <pivotField dataField="1" compact="0" outline="0" subtotalTop="0" showAll="0" defaultSubtotal="0"/>
    <pivotField axis="axisRow" compact="0" allDrilled="1" outline="0" subtotalTop="0" showAll="0" dataSourceSort="1" defaultSubtotal="0" defaultAttributeDrillState="1">
      <items count="14">
        <item x="0"/>
        <item x="1"/>
        <item x="2"/>
        <item x="3"/>
        <item x="4"/>
        <item x="5"/>
        <item x="6"/>
        <item x="7"/>
        <item x="8"/>
        <item x="9"/>
        <item x="10"/>
        <item x="11"/>
        <item x="12"/>
        <item x="13"/>
      </items>
    </pivotField>
    <pivotField axis="axisCol" compact="0" allDrilled="1" outline="0" subtotalTop="0" showAll="0" defaultSubtotal="0" defaultAttributeDrillState="1">
      <items count="2">
        <item x="1"/>
        <item x="0"/>
      </items>
    </pivotField>
    <pivotField axis="axisRow" compact="0" allDrilled="1" outline="0" subtotalTop="0" showAll="0" dataSourceSort="1" defaultSubtotal="0" defaultAttributeDrillState="1">
      <items count="11">
        <item x="0"/>
        <item x="1"/>
        <item x="2"/>
        <item x="3"/>
        <item x="4"/>
        <item x="5"/>
        <item x="6"/>
        <item x="7"/>
        <item x="8"/>
        <item x="9"/>
        <item x="10"/>
      </items>
    </pivotField>
  </pivotFields>
  <rowFields count="2">
    <field x="1"/>
    <field x="3"/>
  </rowFields>
  <rowItems count="154">
    <i>
      <x/>
      <x/>
    </i>
    <i r="1">
      <x v="1"/>
    </i>
    <i r="1">
      <x v="2"/>
    </i>
    <i r="1">
      <x v="3"/>
    </i>
    <i r="1">
      <x v="4"/>
    </i>
    <i r="1">
      <x v="5"/>
    </i>
    <i r="1">
      <x v="6"/>
    </i>
    <i r="1">
      <x v="7"/>
    </i>
    <i r="1">
      <x v="8"/>
    </i>
    <i r="1">
      <x v="9"/>
    </i>
    <i r="1">
      <x v="10"/>
    </i>
    <i>
      <x v="1"/>
      <x/>
    </i>
    <i r="1">
      <x v="1"/>
    </i>
    <i r="1">
      <x v="2"/>
    </i>
    <i r="1">
      <x v="3"/>
    </i>
    <i r="1">
      <x v="4"/>
    </i>
    <i r="1">
      <x v="5"/>
    </i>
    <i r="1">
      <x v="6"/>
    </i>
    <i r="1">
      <x v="7"/>
    </i>
    <i r="1">
      <x v="8"/>
    </i>
    <i r="1">
      <x v="9"/>
    </i>
    <i r="1">
      <x v="10"/>
    </i>
    <i>
      <x v="2"/>
      <x/>
    </i>
    <i r="1">
      <x v="1"/>
    </i>
    <i r="1">
      <x v="2"/>
    </i>
    <i r="1">
      <x v="3"/>
    </i>
    <i r="1">
      <x v="4"/>
    </i>
    <i r="1">
      <x v="5"/>
    </i>
    <i r="1">
      <x v="6"/>
    </i>
    <i r="1">
      <x v="7"/>
    </i>
    <i r="1">
      <x v="8"/>
    </i>
    <i r="1">
      <x v="9"/>
    </i>
    <i r="1">
      <x v="10"/>
    </i>
    <i>
      <x v="3"/>
      <x/>
    </i>
    <i r="1">
      <x v="1"/>
    </i>
    <i r="1">
      <x v="2"/>
    </i>
    <i r="1">
      <x v="3"/>
    </i>
    <i r="1">
      <x v="4"/>
    </i>
    <i r="1">
      <x v="5"/>
    </i>
    <i r="1">
      <x v="6"/>
    </i>
    <i r="1">
      <x v="7"/>
    </i>
    <i r="1">
      <x v="8"/>
    </i>
    <i r="1">
      <x v="9"/>
    </i>
    <i r="1">
      <x v="10"/>
    </i>
    <i>
      <x v="4"/>
      <x/>
    </i>
    <i r="1">
      <x v="1"/>
    </i>
    <i r="1">
      <x v="2"/>
    </i>
    <i r="1">
      <x v="3"/>
    </i>
    <i r="1">
      <x v="4"/>
    </i>
    <i r="1">
      <x v="5"/>
    </i>
    <i r="1">
      <x v="6"/>
    </i>
    <i r="1">
      <x v="7"/>
    </i>
    <i r="1">
      <x v="8"/>
    </i>
    <i r="1">
      <x v="9"/>
    </i>
    <i r="1">
      <x v="10"/>
    </i>
    <i>
      <x v="5"/>
      <x/>
    </i>
    <i r="1">
      <x v="1"/>
    </i>
    <i r="1">
      <x v="2"/>
    </i>
    <i r="1">
      <x v="3"/>
    </i>
    <i r="1">
      <x v="4"/>
    </i>
    <i r="1">
      <x v="5"/>
    </i>
    <i r="1">
      <x v="6"/>
    </i>
    <i r="1">
      <x v="7"/>
    </i>
    <i r="1">
      <x v="8"/>
    </i>
    <i r="1">
      <x v="9"/>
    </i>
    <i r="1">
      <x v="10"/>
    </i>
    <i>
      <x v="6"/>
      <x/>
    </i>
    <i r="1">
      <x v="1"/>
    </i>
    <i r="1">
      <x v="2"/>
    </i>
    <i r="1">
      <x v="3"/>
    </i>
    <i r="1">
      <x v="4"/>
    </i>
    <i r="1">
      <x v="5"/>
    </i>
    <i r="1">
      <x v="6"/>
    </i>
    <i r="1">
      <x v="7"/>
    </i>
    <i r="1">
      <x v="8"/>
    </i>
    <i r="1">
      <x v="9"/>
    </i>
    <i r="1">
      <x v="10"/>
    </i>
    <i>
      <x v="7"/>
      <x/>
    </i>
    <i r="1">
      <x v="1"/>
    </i>
    <i r="1">
      <x v="2"/>
    </i>
    <i r="1">
      <x v="3"/>
    </i>
    <i r="1">
      <x v="4"/>
    </i>
    <i r="1">
      <x v="5"/>
    </i>
    <i r="1">
      <x v="6"/>
    </i>
    <i r="1">
      <x v="7"/>
    </i>
    <i r="1">
      <x v="8"/>
    </i>
    <i r="1">
      <x v="9"/>
    </i>
    <i r="1">
      <x v="10"/>
    </i>
    <i>
      <x v="8"/>
      <x/>
    </i>
    <i r="1">
      <x v="1"/>
    </i>
    <i r="1">
      <x v="2"/>
    </i>
    <i r="1">
      <x v="3"/>
    </i>
    <i r="1">
      <x v="4"/>
    </i>
    <i r="1">
      <x v="5"/>
    </i>
    <i r="1">
      <x v="6"/>
    </i>
    <i r="1">
      <x v="7"/>
    </i>
    <i r="1">
      <x v="8"/>
    </i>
    <i r="1">
      <x v="9"/>
    </i>
    <i r="1">
      <x v="10"/>
    </i>
    <i>
      <x v="9"/>
      <x/>
    </i>
    <i r="1">
      <x v="1"/>
    </i>
    <i r="1">
      <x v="2"/>
    </i>
    <i r="1">
      <x v="3"/>
    </i>
    <i r="1">
      <x v="4"/>
    </i>
    <i r="1">
      <x v="5"/>
    </i>
    <i r="1">
      <x v="6"/>
    </i>
    <i r="1">
      <x v="7"/>
    </i>
    <i r="1">
      <x v="8"/>
    </i>
    <i r="1">
      <x v="9"/>
    </i>
    <i r="1">
      <x v="10"/>
    </i>
    <i>
      <x v="10"/>
      <x/>
    </i>
    <i r="1">
      <x v="1"/>
    </i>
    <i r="1">
      <x v="2"/>
    </i>
    <i r="1">
      <x v="3"/>
    </i>
    <i r="1">
      <x v="4"/>
    </i>
    <i r="1">
      <x v="5"/>
    </i>
    <i r="1">
      <x v="6"/>
    </i>
    <i r="1">
      <x v="7"/>
    </i>
    <i r="1">
      <x v="8"/>
    </i>
    <i r="1">
      <x v="9"/>
    </i>
    <i r="1">
      <x v="10"/>
    </i>
    <i>
      <x v="11"/>
      <x/>
    </i>
    <i r="1">
      <x v="1"/>
    </i>
    <i r="1">
      <x v="2"/>
    </i>
    <i r="1">
      <x v="3"/>
    </i>
    <i r="1">
      <x v="4"/>
    </i>
    <i r="1">
      <x v="5"/>
    </i>
    <i r="1">
      <x v="6"/>
    </i>
    <i r="1">
      <x v="7"/>
    </i>
    <i r="1">
      <x v="8"/>
    </i>
    <i r="1">
      <x v="9"/>
    </i>
    <i r="1">
      <x v="10"/>
    </i>
    <i>
      <x v="12"/>
      <x/>
    </i>
    <i r="1">
      <x v="1"/>
    </i>
    <i r="1">
      <x v="2"/>
    </i>
    <i r="1">
      <x v="3"/>
    </i>
    <i r="1">
      <x v="4"/>
    </i>
    <i r="1">
      <x v="5"/>
    </i>
    <i r="1">
      <x v="6"/>
    </i>
    <i r="1">
      <x v="7"/>
    </i>
    <i r="1">
      <x v="8"/>
    </i>
    <i r="1">
      <x v="9"/>
    </i>
    <i r="1">
      <x v="10"/>
    </i>
    <i>
      <x v="13"/>
      <x/>
    </i>
    <i r="1">
      <x v="1"/>
    </i>
    <i r="1">
      <x v="2"/>
    </i>
    <i r="1">
      <x v="3"/>
    </i>
    <i r="1">
      <x v="4"/>
    </i>
    <i r="1">
      <x v="5"/>
    </i>
    <i r="1">
      <x v="6"/>
    </i>
    <i r="1">
      <x v="7"/>
    </i>
    <i r="1">
      <x v="8"/>
    </i>
    <i r="1">
      <x v="9"/>
    </i>
    <i r="1">
      <x v="10"/>
    </i>
  </rowItems>
  <colFields count="1">
    <field x="2"/>
  </colFields>
  <colItems count="2">
    <i>
      <x/>
    </i>
    <i>
      <x v="1"/>
    </i>
  </colItems>
  <dataFields count="1">
    <dataField fld="0" subtotal="count" showDataAs="percentOfRow" baseField="0" baseItem="0" numFmtId="10"/>
  </dataFields>
  <formats count="2">
    <format dxfId="1606">
      <pivotArea outline="0" collapsedLevelsAreSubtotals="1" fieldPosition="0">
        <references count="1">
          <reference field="1" count="0" selected="0"/>
        </references>
      </pivotArea>
    </format>
    <format dxfId="1605">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0"/>
    <rowHierarchyUsage hierarchyUsage="14"/>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activeTabTopLevelEntity name="[Bare_fylke 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973D38EB-C11D-4973-ACD3-0C1B8F1E75F8}" name="Pivottabell14" cacheId="281" applyNumberFormats="0" applyBorderFormats="0" applyFontFormats="0" applyPatternFormats="0" applyAlignmentFormats="0" applyWidthHeightFormats="1" dataCaption="Verdier" updatedVersion="7" minRefreshableVersion="3" subtotalHiddenItems="1" rowGrandTotals="0" colGrandTotals="0" itemPrintTitles="1" createdVersion="7" indent="0" outline="1" outlineData="1" multipleFieldFilters="0" chartFormat="10">
  <location ref="Q20:R33" firstHeaderRow="1" firstDataRow="3" firstDataCol="1"/>
  <pivotFields count="5">
    <pivotField axis="axisCol" allDrilled="1" subtotalTop="0" showAll="0" dataSourceSort="1" defaultSubtotal="0" defaultAttributeDrillState="1">
      <items count="1">
        <item s="1" x="0"/>
      </items>
    </pivotField>
    <pivotField dataField="1" subtotalTop="0" showAll="0" defaultSubtotal="0"/>
    <pivotField axis="axisRow" allDrilled="1" subtotalTop="0" showAll="0" sortType="ascending" defaultSubtotal="0" defaultAttributeDrillState="1">
      <items count="11">
        <item x="0"/>
        <item x="1"/>
        <item x="2"/>
        <item x="3"/>
        <item x="4"/>
        <item x="5"/>
        <item x="6"/>
        <item x="7"/>
        <item x="8"/>
        <item x="9"/>
        <item x="10"/>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1">
        <item s="1" x="0"/>
      </items>
    </pivotField>
    <pivotField allDrilled="1" subtotalTop="0" showAll="0" dataSourceSort="1" defaultSubtotal="0" defaultAttributeDrillState="1">
      <items count="1">
        <item s="1" x="0"/>
      </items>
    </pivotField>
  </pivotFields>
  <rowFields count="1">
    <field x="2"/>
  </rowFields>
  <rowItems count="11">
    <i>
      <x v="6"/>
    </i>
    <i>
      <x v="5"/>
    </i>
    <i>
      <x v="2"/>
    </i>
    <i>
      <x v="3"/>
    </i>
    <i>
      <x v="4"/>
    </i>
    <i>
      <x v="9"/>
    </i>
    <i>
      <x v="7"/>
    </i>
    <i>
      <x/>
    </i>
    <i>
      <x v="8"/>
    </i>
    <i>
      <x v="10"/>
    </i>
    <i>
      <x v="1"/>
    </i>
  </rowItems>
  <colFields count="2">
    <field x="3"/>
    <field x="0"/>
  </colFields>
  <colItems count="1">
    <i>
      <x/>
      <x/>
    </i>
  </colItems>
  <dataFields count="1">
    <dataField fld="1" subtotal="count" baseField="2" baseItem="6" numFmtId="165"/>
  </dataFields>
  <formats count="2">
    <format dxfId="1608">
      <pivotArea outline="0" fieldPosition="0">
        <references count="1">
          <reference field="4294967294" count="1">
            <x v="0"/>
          </reference>
        </references>
      </pivotArea>
    </format>
    <format dxfId="1607">
      <pivotArea outline="0" collapsedLevelsAreSubtotals="1" fieldPosition="0"/>
    </format>
  </formats>
  <chartFormats count="2">
    <chartFormat chart="4" format="1" series="1">
      <pivotArea type="data" outline="0" fieldPosition="0">
        <references count="1">
          <reference field="4294967294" count="1" selected="0">
            <x v="0"/>
          </reference>
        </references>
      </pivotArea>
    </chartFormat>
    <chartFormat chart="9" format="2" series="1">
      <pivotArea type="data" outline="0" fieldPosition="0">
        <references count="1">
          <reference field="4294967294"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27"/>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D021602-2CDE-47A4-91E2-6F00707A3D3A}" name="Pivottabell2" cacheId="237" applyNumberFormats="0" applyBorderFormats="0" applyFontFormats="0" applyPatternFormats="0" applyAlignmentFormats="0" applyWidthHeightFormats="1" dataCaption="Verdier" updatedVersion="7" minRefreshableVersion="3" rowGrandTotals="0" colGrandTotals="0" itemPrintTitles="1" createdVersion="7" indent="0" showHeaders="0" outline="1" outlineData="1" multipleFieldFilters="0">
  <location ref="H4:I55" firstHeaderRow="1" firstDataRow="2" firstDataCol="1" rowPageCount="2" colPageCount="1"/>
  <pivotFields count="5">
    <pivotField axis="axisRow" allDrilled="1" subtotalTop="0" showAll="0" measureFilter="1" sortType="descending" defaultSubtotal="0" defaultAttributeDrillState="1">
      <items count="6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s>
      <autoSortScope>
        <pivotArea dataOnly="0" outline="0" fieldPosition="0">
          <references count="2">
            <reference field="4294967294" count="1" selected="0">
              <x v="0"/>
            </reference>
            <reference field="1" count="1" selected="0">
              <x v="0"/>
            </reference>
          </references>
        </pivotArea>
      </autoSortScope>
    </pivotField>
    <pivotField axis="axisCol" allDrilled="1" subtotalTop="0" showAll="0" dataSourceSort="1" defaultSubtotal="0" defaultAttributeDrillState="1">
      <items count="1">
        <item s="1" x="0"/>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s>
  <rowFields count="1">
    <field x="0"/>
  </rowFields>
  <rowItems count="50">
    <i>
      <x v="9"/>
    </i>
    <i>
      <x v="35"/>
    </i>
    <i>
      <x v="28"/>
    </i>
    <i>
      <x v="12"/>
    </i>
    <i>
      <x v="34"/>
    </i>
    <i>
      <x v="18"/>
    </i>
    <i>
      <x v="13"/>
    </i>
    <i>
      <x v="45"/>
    </i>
    <i>
      <x v="29"/>
    </i>
    <i>
      <x v="38"/>
    </i>
    <i>
      <x v="30"/>
    </i>
    <i>
      <x v="40"/>
    </i>
    <i>
      <x v="17"/>
    </i>
    <i>
      <x v="26"/>
    </i>
    <i>
      <x v="43"/>
    </i>
    <i>
      <x v="33"/>
    </i>
    <i>
      <x v="48"/>
    </i>
    <i>
      <x v="41"/>
    </i>
    <i>
      <x v="46"/>
    </i>
    <i>
      <x v="44"/>
    </i>
    <i>
      <x v="11"/>
    </i>
    <i>
      <x v="24"/>
    </i>
    <i>
      <x v="8"/>
    </i>
    <i>
      <x v="4"/>
    </i>
    <i>
      <x v="15"/>
    </i>
    <i>
      <x v="5"/>
    </i>
    <i>
      <x v="16"/>
    </i>
    <i>
      <x v="1"/>
    </i>
    <i>
      <x v="23"/>
    </i>
    <i>
      <x v="42"/>
    </i>
    <i>
      <x v="31"/>
    </i>
    <i>
      <x v="25"/>
    </i>
    <i>
      <x v="2"/>
    </i>
    <i>
      <x/>
    </i>
    <i>
      <x v="36"/>
    </i>
    <i>
      <x v="49"/>
    </i>
    <i>
      <x v="27"/>
    </i>
    <i>
      <x v="22"/>
    </i>
    <i>
      <x v="3"/>
    </i>
    <i>
      <x v="20"/>
    </i>
    <i>
      <x v="7"/>
    </i>
    <i>
      <x v="21"/>
    </i>
    <i>
      <x v="6"/>
    </i>
    <i>
      <x v="47"/>
    </i>
    <i>
      <x v="10"/>
    </i>
    <i>
      <x v="32"/>
    </i>
    <i>
      <x v="39"/>
    </i>
    <i>
      <x v="37"/>
    </i>
    <i>
      <x v="19"/>
    </i>
    <i>
      <x v="14"/>
    </i>
  </rowItems>
  <colFields count="1">
    <field x="1"/>
  </colFields>
  <colItems count="1">
    <i>
      <x/>
    </i>
  </colItems>
  <pageFields count="2">
    <pageField fld="3" hier="14" name="[Tab_kommune].[fylke].[All]" cap="All"/>
    <pageField fld="4" hier="10" name="[T_samla_sysselsatte].[aar].&amp;[2008]" cap="2008"/>
  </pageFields>
  <dataFields count="1">
    <dataField fld="2" subtotal="count" baseField="0" baseItem="0"/>
  </dataFields>
  <formats count="21">
    <format dxfId="1745">
      <pivotArea dataOnly="0" labelOnly="1" fieldPosition="0">
        <references count="1">
          <reference field="1" count="0"/>
        </references>
      </pivotArea>
    </format>
    <format dxfId="1744">
      <pivotArea dataOnly="0" fieldPosition="0">
        <references count="1">
          <reference field="0" count="44">
            <x v="3"/>
            <x v="4"/>
            <x v="5"/>
            <x v="8"/>
            <x v="11"/>
            <x v="14"/>
            <x v="16"/>
            <x v="17"/>
            <x v="18"/>
            <x v="19"/>
            <x v="20"/>
            <x v="22"/>
            <x v="23"/>
            <x v="24"/>
            <x v="25"/>
            <x v="26"/>
            <x v="27"/>
            <x v="30"/>
            <x v="31"/>
            <x v="33"/>
            <x v="34"/>
            <x v="35"/>
            <x v="36"/>
            <x v="37"/>
            <x v="38"/>
            <x v="40"/>
            <x v="41"/>
            <x v="42"/>
            <x v="43"/>
            <x v="44"/>
            <x v="45"/>
            <x v="46"/>
            <x v="48"/>
            <x v="49"/>
            <x v="50"/>
            <x v="51"/>
            <x v="52"/>
            <x v="53"/>
            <x v="54"/>
            <x v="55"/>
            <x v="56"/>
            <x v="57"/>
            <x v="58"/>
            <x v="59"/>
          </reference>
        </references>
      </pivotArea>
    </format>
    <format dxfId="1743">
      <pivotArea dataOnly="0" fieldPosition="0">
        <references count="1">
          <reference field="0" count="1">
            <x v="35"/>
          </reference>
        </references>
      </pivotArea>
    </format>
    <format dxfId="1742">
      <pivotArea collapsedLevelsAreSubtotals="1" fieldPosition="0">
        <references count="1">
          <reference field="0" count="1">
            <x v="18"/>
          </reference>
        </references>
      </pivotArea>
    </format>
    <format dxfId="1741">
      <pivotArea dataOnly="0" labelOnly="1" fieldPosition="0">
        <references count="1">
          <reference field="0" count="1">
            <x v="18"/>
          </reference>
        </references>
      </pivotArea>
    </format>
    <format dxfId="1740">
      <pivotArea dataOnly="0" fieldPosition="0">
        <references count="1">
          <reference field="0" count="1">
            <x v="41"/>
          </reference>
        </references>
      </pivotArea>
    </format>
    <format dxfId="1739">
      <pivotArea collapsedLevelsAreSubtotals="1" fieldPosition="0">
        <references count="1">
          <reference field="0" count="1">
            <x v="44"/>
          </reference>
        </references>
      </pivotArea>
    </format>
    <format dxfId="1738">
      <pivotArea dataOnly="0" labelOnly="1" fieldPosition="0">
        <references count="1">
          <reference field="0" count="1">
            <x v="44"/>
          </reference>
        </references>
      </pivotArea>
    </format>
    <format dxfId="1737">
      <pivotArea dataOnly="0" fieldPosition="0">
        <references count="1">
          <reference field="0" count="1">
            <x v="23"/>
          </reference>
        </references>
      </pivotArea>
    </format>
    <format dxfId="1736">
      <pivotArea collapsedLevelsAreSubtotals="1" fieldPosition="0">
        <references count="1">
          <reference field="0" count="1">
            <x v="25"/>
          </reference>
        </references>
      </pivotArea>
    </format>
    <format dxfId="1735">
      <pivotArea dataOnly="0" labelOnly="1" fieldPosition="0">
        <references count="1">
          <reference field="0" count="1">
            <x v="25"/>
          </reference>
        </references>
      </pivotArea>
    </format>
    <format dxfId="1734">
      <pivotArea dataOnly="0" fieldPosition="0">
        <references count="1">
          <reference field="0" count="1">
            <x v="36"/>
          </reference>
        </references>
      </pivotArea>
    </format>
    <format dxfId="1733">
      <pivotArea dataOnly="0" fieldPosition="0">
        <references count="1">
          <reference field="0" count="1">
            <x v="22"/>
          </reference>
        </references>
      </pivotArea>
    </format>
    <format dxfId="1732">
      <pivotArea collapsedLevelsAreSubtotals="1" fieldPosition="0">
        <references count="1">
          <reference field="0" count="2">
            <x v="10"/>
            <x v="47"/>
          </reference>
        </references>
      </pivotArea>
    </format>
    <format dxfId="1731">
      <pivotArea dataOnly="0" labelOnly="1" fieldPosition="0">
        <references count="1">
          <reference field="0" count="2">
            <x v="10"/>
            <x v="47"/>
          </reference>
        </references>
      </pivotArea>
    </format>
    <format dxfId="1730">
      <pivotArea collapsedLevelsAreSubtotals="1" fieldPosition="0">
        <references count="1">
          <reference field="0" count="1">
            <x v="11"/>
          </reference>
        </references>
      </pivotArea>
    </format>
    <format dxfId="1729">
      <pivotArea dataOnly="0" labelOnly="1" fieldPosition="0">
        <references count="1">
          <reference field="0" count="1">
            <x v="11"/>
          </reference>
        </references>
      </pivotArea>
    </format>
    <format dxfId="1728">
      <pivotArea collapsedLevelsAreSubtotals="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727">
      <pivotArea type="origin" dataOnly="0" labelOnly="1" outline="0" fieldPosition="0"/>
    </format>
    <format dxfId="1726">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725">
      <pivotArea dataOnly="0" labelOnly="1" fieldPosition="0">
        <references count="1">
          <reference field="1" count="0"/>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showRowHeaders="1" showColHeaders="1" showRowStripes="0" showColStripes="0" showLastColumn="1"/>
  <filters count="1">
    <filter fld="0" type="count" id="1" iMeasureHier="38">
      <autoFilter ref="A1">
        <filterColumn colId="0">
          <top10 val="50" filterVal="50"/>
        </filterColumn>
      </autoFilter>
    </filter>
  </filters>
  <rowHierarchiesUsage count="1">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258E4C36-58A3-47DA-AA8D-3D7EB7B776AF}" name="Pivottabell12" cacheId="279" applyNumberFormats="0" applyBorderFormats="0" applyFontFormats="0" applyPatternFormats="0" applyAlignmentFormats="0" applyWidthHeightFormats="1" dataCaption="Verdier" updatedVersion="7" minRefreshableVersion="3" subtotalHiddenItems="1" rowGrandTotals="0" colGrandTotals="0" itemPrintTitles="1" createdVersion="7" indent="0" outline="1" outlineData="1" multipleFieldFilters="0" chartFormat="10">
  <location ref="K20:L33" firstHeaderRow="1" firstDataRow="3" firstDataCol="1"/>
  <pivotFields count="5">
    <pivotField axis="axisCol" allDrilled="1" subtotalTop="0" showAll="0" dataSourceSort="1" defaultSubtotal="0" defaultAttributeDrillState="1">
      <items count="2">
        <item s="1" x="0"/>
        <item x="1"/>
      </items>
    </pivotField>
    <pivotField dataField="1" subtotalTop="0" showAll="0" defaultSubtotal="0"/>
    <pivotField axis="axisRow" allDrilled="1" subtotalTop="0" showAll="0" sortType="ascending" defaultSubtotal="0" defaultAttributeDrillState="1">
      <items count="11">
        <item x="0"/>
        <item x="1"/>
        <item x="2"/>
        <item x="3"/>
        <item x="4"/>
        <item x="5"/>
        <item x="6"/>
        <item x="7"/>
        <item x="8"/>
        <item x="9"/>
        <item x="10"/>
      </items>
      <autoSortScope>
        <pivotArea dataOnly="0" outline="0" fieldPosition="0">
          <references count="1">
            <reference field="4294967294" count="1" selected="0">
              <x v="0"/>
            </reference>
          </references>
        </pivotArea>
      </autoSortScope>
    </pivotField>
    <pivotField allDrilled="1" subtotalTop="0" showAll="0" dataSourceSort="1" defaultSubtotal="0" defaultAttributeDrillState="1">
      <items count="3">
        <item s="1" x="0"/>
        <item s="1" x="1"/>
        <item x="2"/>
      </items>
    </pivotField>
    <pivotField axis="axisCol" allDrilled="1" subtotalTop="0" showAll="0" dataSourceSort="1" defaultSubtotal="0" defaultAttributeDrillState="1">
      <items count="1">
        <item s="1" x="0"/>
      </items>
    </pivotField>
  </pivotFields>
  <rowFields count="1">
    <field x="2"/>
  </rowFields>
  <rowItems count="11">
    <i>
      <x v="4"/>
    </i>
    <i>
      <x v="6"/>
    </i>
    <i>
      <x v="2"/>
    </i>
    <i>
      <x v="3"/>
    </i>
    <i>
      <x/>
    </i>
    <i>
      <x v="8"/>
    </i>
    <i>
      <x v="9"/>
    </i>
    <i>
      <x v="5"/>
    </i>
    <i>
      <x v="7"/>
    </i>
    <i>
      <x v="10"/>
    </i>
    <i>
      <x v="1"/>
    </i>
  </rowItems>
  <colFields count="2">
    <field x="4"/>
    <field x="0"/>
  </colFields>
  <colItems count="1">
    <i>
      <x/>
      <x/>
    </i>
  </colItems>
  <dataFields count="1">
    <dataField fld="1" subtotal="count" baseField="2" baseItem="6" numFmtId="165"/>
  </dataFields>
  <formats count="3">
    <format dxfId="1611">
      <pivotArea outline="0" collapsedLevelsAreSubtotals="1" fieldPosition="0">
        <references count="1">
          <reference field="4" count="1" selected="0">
            <x v="0"/>
          </reference>
        </references>
      </pivotArea>
    </format>
    <format dxfId="1610">
      <pivotArea outline="0" fieldPosition="0">
        <references count="1">
          <reference field="4294967294" count="1">
            <x v="0"/>
          </reference>
        </references>
      </pivotArea>
    </format>
    <format dxfId="1609">
      <pivotArea outline="0" collapsedLevelsAreSubtotals="1" fieldPosition="0"/>
    </format>
  </formats>
  <chartFormats count="5">
    <chartFormat chart="4" format="0" series="1">
      <pivotArea type="data" outline="0" fieldPosition="0">
        <references count="2">
          <reference field="4294967294" count="1" selected="0">
            <x v="0"/>
          </reference>
          <reference field="4" count="1" selected="0">
            <x v="0"/>
          </reference>
        </references>
      </pivotArea>
    </chartFormat>
    <chartFormat chart="4" format="1" series="1">
      <pivotArea type="data" outline="0" fieldPosition="0">
        <references count="1">
          <reference field="4294967294" count="1" selected="0">
            <x v="0"/>
          </reference>
        </references>
      </pivotArea>
    </chartFormat>
    <chartFormat chart="4" format="2" series="1">
      <pivotArea type="data" outline="0" fieldPosition="0">
        <references count="3">
          <reference field="4294967294" count="1" selected="0">
            <x v="0"/>
          </reference>
          <reference field="0" count="1" selected="0">
            <x v="0"/>
          </reference>
          <reference field="4" count="1" selected="0">
            <x v="0"/>
          </reference>
        </references>
      </pivotArea>
    </chartFormat>
    <chartFormat chart="4" format="3" series="1">
      <pivotArea type="data" outline="0" fieldPosition="0">
        <references count="3">
          <reference field="4294967294" count="1" selected="0">
            <x v="0"/>
          </reference>
          <reference field="0" count="1" selected="0">
            <x v="1"/>
          </reference>
          <reference field="4" count="1" selected="0">
            <x v="0"/>
          </reference>
        </references>
      </pivotArea>
    </chartFormat>
    <chartFormat chart="9" format="2" series="1">
      <pivotArea type="data" outline="0" fieldPosition="0">
        <references count="1">
          <reference field="4294967294"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25"/>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F528BC65-47D8-47CF-B36B-A3C8D751083F}" name="Pivottabell8" cacheId="278" applyNumberFormats="0" applyBorderFormats="0" applyFontFormats="0" applyPatternFormats="0" applyAlignmentFormats="0" applyWidthHeightFormats="1" dataCaption="Verdier" updatedVersion="7" minRefreshableVersion="3" subtotalHiddenItems="1" rowGrandTotals="0" colGrandTotals="0" itemPrintTitles="1" createdVersion="7" indent="0" outline="1" outlineData="1" multipleFieldFilters="0" chartFormat="9">
  <location ref="Q3:R16" firstHeaderRow="1" firstDataRow="3" firstDataCol="1"/>
  <pivotFields count="5">
    <pivotField axis="axisCol" allDrilled="1" subtotalTop="0" showAll="0" dataSourceSort="1" defaultSubtotal="0" defaultAttributeDrillState="1">
      <items count="1">
        <item s="1" x="0"/>
      </items>
    </pivotField>
    <pivotField dataField="1" subtotalTop="0" showAll="0" defaultSubtotal="0"/>
    <pivotField axis="axisRow" allDrilled="1" subtotalTop="0" showAll="0" sortType="ascending" defaultSubtotal="0" defaultAttributeDrillState="1">
      <items count="11">
        <item x="0"/>
        <item x="1"/>
        <item x="2"/>
        <item x="3"/>
        <item x="4"/>
        <item x="5"/>
        <item x="6"/>
        <item x="7"/>
        <item x="8"/>
        <item x="9"/>
        <item x="10"/>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1">
        <item s="1" x="0"/>
      </items>
    </pivotField>
    <pivotField allDrilled="1" subtotalTop="0" showAll="0" dataSourceSort="1" defaultSubtotal="0" defaultAttributeDrillState="1">
      <items count="1">
        <item s="1" x="0"/>
      </items>
    </pivotField>
  </pivotFields>
  <rowFields count="1">
    <field x="2"/>
  </rowFields>
  <rowItems count="11">
    <i>
      <x v="6"/>
    </i>
    <i>
      <x v="5"/>
    </i>
    <i>
      <x v="2"/>
    </i>
    <i>
      <x v="3"/>
    </i>
    <i>
      <x v="4"/>
    </i>
    <i>
      <x v="9"/>
    </i>
    <i>
      <x v="7"/>
    </i>
    <i>
      <x/>
    </i>
    <i>
      <x v="8"/>
    </i>
    <i>
      <x v="10"/>
    </i>
    <i>
      <x v="1"/>
    </i>
  </rowItems>
  <colFields count="2">
    <field x="3"/>
    <field x="0"/>
  </colFields>
  <colItems count="1">
    <i>
      <x/>
      <x/>
    </i>
  </colItems>
  <dataFields count="1">
    <dataField fld="1" subtotal="count" showDataAs="percentOfCol" baseField="2" baseItem="6" numFmtId="9"/>
  </dataFields>
  <formats count="2">
    <format dxfId="1613">
      <pivotArea outline="0" fieldPosition="0">
        <references count="1">
          <reference field="4294967294" count="1">
            <x v="0"/>
          </reference>
        </references>
      </pivotArea>
    </format>
    <format dxfId="1612">
      <pivotArea outline="0" collapsedLevelsAreSubtotals="1" fieldPosition="0"/>
    </format>
  </formats>
  <chartFormats count="2">
    <chartFormat chart="4" format="1" series="1">
      <pivotArea type="data" outline="0" fieldPosition="0">
        <references count="1">
          <reference field="4294967294" count="1" selected="0">
            <x v="0"/>
          </reference>
        </references>
      </pivotArea>
    </chartFormat>
    <chartFormat chart="8" format="2" series="1">
      <pivotArea type="data" outline="0" fieldPosition="0">
        <references count="1">
          <reference field="4294967294"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27"/>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C0D12C0B-E349-46AD-BDB5-DBE7A5E3817D}" name="Pivottabell11" cacheId="276" applyNumberFormats="0" applyBorderFormats="0" applyFontFormats="0" applyPatternFormats="0" applyAlignmentFormats="0" applyWidthHeightFormats="1" dataCaption="Verdier" updatedVersion="7" minRefreshableVersion="3" subtotalHiddenItems="1" rowGrandTotals="0" colGrandTotals="0" itemPrintTitles="1" createdVersion="7" indent="0" outline="1" outlineData="1" multipleFieldFilters="0" chartFormat="15">
  <location ref="K3:L16" firstHeaderRow="1" firstDataRow="3" firstDataCol="1"/>
  <pivotFields count="5">
    <pivotField axis="axisCol" allDrilled="1" subtotalTop="0" showAll="0" dataSourceSort="1" defaultSubtotal="0" defaultAttributeDrillState="1">
      <items count="2">
        <item s="1" x="0"/>
        <item x="1"/>
      </items>
    </pivotField>
    <pivotField dataField="1" subtotalTop="0" showAll="0" defaultSubtotal="0"/>
    <pivotField axis="axisRow" allDrilled="1" subtotalTop="0" showAll="0" sortType="ascending" defaultSubtotal="0" defaultAttributeDrillState="1">
      <items count="11">
        <item x="0"/>
        <item x="1"/>
        <item x="2"/>
        <item x="3"/>
        <item x="4"/>
        <item x="5"/>
        <item x="6"/>
        <item x="7"/>
        <item x="8"/>
        <item x="9"/>
        <item x="10"/>
      </items>
      <autoSortScope>
        <pivotArea dataOnly="0" outline="0" fieldPosition="0">
          <references count="1">
            <reference field="4294967294" count="1" selected="0">
              <x v="0"/>
            </reference>
          </references>
        </pivotArea>
      </autoSortScope>
    </pivotField>
    <pivotField allDrilled="1" subtotalTop="0" showAll="0" dataSourceSort="1" defaultSubtotal="0" defaultAttributeDrillState="1">
      <items count="3">
        <item s="1" x="0"/>
        <item s="1" x="1"/>
        <item x="2"/>
      </items>
    </pivotField>
    <pivotField axis="axisCol" allDrilled="1" subtotalTop="0" showAll="0" dataSourceSort="1" defaultSubtotal="0" defaultAttributeDrillState="1">
      <items count="1">
        <item s="1" x="0"/>
      </items>
    </pivotField>
  </pivotFields>
  <rowFields count="1">
    <field x="2"/>
  </rowFields>
  <rowItems count="11">
    <i>
      <x v="4"/>
    </i>
    <i>
      <x v="6"/>
    </i>
    <i>
      <x v="2"/>
    </i>
    <i>
      <x v="3"/>
    </i>
    <i>
      <x/>
    </i>
    <i>
      <x v="8"/>
    </i>
    <i>
      <x v="9"/>
    </i>
    <i>
      <x v="5"/>
    </i>
    <i>
      <x v="7"/>
    </i>
    <i>
      <x v="10"/>
    </i>
    <i>
      <x v="1"/>
    </i>
  </rowItems>
  <colFields count="2">
    <field x="4"/>
    <field x="0"/>
  </colFields>
  <colItems count="1">
    <i>
      <x/>
      <x/>
    </i>
  </colItems>
  <dataFields count="1">
    <dataField fld="1" subtotal="count" showDataAs="percentOfCol" baseField="2" baseItem="6" numFmtId="9"/>
  </dataFields>
  <formats count="3">
    <format dxfId="1616">
      <pivotArea outline="0" collapsedLevelsAreSubtotals="1" fieldPosition="0">
        <references count="1">
          <reference field="4" count="1" selected="0">
            <x v="0"/>
          </reference>
        </references>
      </pivotArea>
    </format>
    <format dxfId="1615">
      <pivotArea outline="0" fieldPosition="0">
        <references count="1">
          <reference field="4294967294" count="1">
            <x v="0"/>
          </reference>
        </references>
      </pivotArea>
    </format>
    <format dxfId="1614">
      <pivotArea outline="0" collapsedLevelsAreSubtotals="1" fieldPosition="0"/>
    </format>
  </formats>
  <chartFormats count="5">
    <chartFormat chart="4" format="0" series="1">
      <pivotArea type="data" outline="0" fieldPosition="0">
        <references count="2">
          <reference field="4294967294" count="1" selected="0">
            <x v="0"/>
          </reference>
          <reference field="4" count="1" selected="0">
            <x v="0"/>
          </reference>
        </references>
      </pivotArea>
    </chartFormat>
    <chartFormat chart="4" format="1" series="1">
      <pivotArea type="data" outline="0" fieldPosition="0">
        <references count="1">
          <reference field="4294967294" count="1" selected="0">
            <x v="0"/>
          </reference>
        </references>
      </pivotArea>
    </chartFormat>
    <chartFormat chart="4" format="2" series="1">
      <pivotArea type="data" outline="0" fieldPosition="0">
        <references count="3">
          <reference field="4294967294" count="1" selected="0">
            <x v="0"/>
          </reference>
          <reference field="0" count="1" selected="0">
            <x v="0"/>
          </reference>
          <reference field="4" count="1" selected="0">
            <x v="0"/>
          </reference>
        </references>
      </pivotArea>
    </chartFormat>
    <chartFormat chart="4" format="3" series="1">
      <pivotArea type="data" outline="0" fieldPosition="0">
        <references count="3">
          <reference field="4294967294" count="1" selected="0">
            <x v="0"/>
          </reference>
          <reference field="0" count="1" selected="0">
            <x v="1"/>
          </reference>
          <reference field="4" count="1" selected="0">
            <x v="0"/>
          </reference>
        </references>
      </pivotArea>
    </chartFormat>
    <chartFormat chart="14" format="6" series="1">
      <pivotArea type="data" outline="0" fieldPosition="0">
        <references count="1">
          <reference field="4294967294"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25"/>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C1C5A7B4-74CD-4661-99DC-F610014398A5}" name="Pivottabell6" cacheId="235" applyNumberFormats="0" applyBorderFormats="0" applyFontFormats="0" applyPatternFormats="0" applyAlignmentFormats="0" applyWidthHeightFormats="1" dataCaption="Verdier" updatedVersion="7" minRefreshableVersion="3" useAutoFormatting="1" rowGrandTotals="0" colGrandTotals="0" itemPrintTitles="1" createdVersion="7" indent="0" outline="1" outlineData="1" multipleFieldFilters="0" chartFormat="1">
  <location ref="AK21:AL33" firstHeaderRow="1" firstDataRow="2" firstDataCol="1"/>
  <pivotFields count="3">
    <pivotField axis="axisCol" showAll="0">
      <items count="16">
        <item h="1" x="0"/>
        <item h="1" x="1"/>
        <item h="1" x="2"/>
        <item h="1" x="3"/>
        <item h="1" x="4"/>
        <item h="1" x="5"/>
        <item h="1" x="6"/>
        <item h="1" x="7"/>
        <item h="1" x="8"/>
        <item h="1" x="9"/>
        <item h="1" x="10"/>
        <item h="1" x="11"/>
        <item x="12"/>
        <item h="1" x="13"/>
        <item h="1" m="1" x="14"/>
        <item t="default"/>
      </items>
    </pivotField>
    <pivotField axis="axisRow" showAll="0" sortType="ascending">
      <items count="13">
        <item x="0"/>
        <item x="1"/>
        <item x="2"/>
        <item x="3"/>
        <item x="4"/>
        <item x="5"/>
        <item x="6"/>
        <item x="7"/>
        <item x="8"/>
        <item x="9"/>
        <item x="10"/>
        <item h="1" m="1" x="11"/>
        <item t="default"/>
      </items>
      <autoSortScope>
        <pivotArea dataOnly="0" outline="0" fieldPosition="0">
          <references count="1">
            <reference field="4294967294" count="1" selected="0">
              <x v="0"/>
            </reference>
          </references>
        </pivotArea>
      </autoSortScope>
    </pivotField>
    <pivotField dataField="1" numFmtId="164" showAll="0"/>
  </pivotFields>
  <rowFields count="1">
    <field x="1"/>
  </rowFields>
  <rowItems count="11">
    <i>
      <x v="4"/>
    </i>
    <i>
      <x v="10"/>
    </i>
    <i>
      <x v="9"/>
    </i>
    <i>
      <x v="6"/>
    </i>
    <i>
      <x/>
    </i>
    <i>
      <x v="2"/>
    </i>
    <i>
      <x v="8"/>
    </i>
    <i>
      <x v="3"/>
    </i>
    <i>
      <x v="5"/>
    </i>
    <i>
      <x v="7"/>
    </i>
    <i>
      <x v="1"/>
    </i>
  </rowItems>
  <colFields count="1">
    <field x="0"/>
  </colFields>
  <colItems count="1">
    <i>
      <x v="12"/>
    </i>
  </colItems>
  <dataFields count="1">
    <dataField name="Summer av Landbruk" fld="2" showDataAs="percent" baseField="0" baseItem="0" numFmtId="10"/>
  </dataFields>
  <formats count="3">
    <format dxfId="1619">
      <pivotArea collapsedLevelsAreSubtotals="1" fieldPosition="0">
        <references count="1">
          <reference field="1" count="0"/>
        </references>
      </pivotArea>
    </format>
    <format dxfId="1618">
      <pivotArea grandRow="1" outline="0" collapsedLevelsAreSubtotals="1" fieldPosition="0"/>
    </format>
    <format dxfId="1617">
      <pivotArea outline="0" fieldPosition="0">
        <references count="1">
          <reference field="4294967294" count="1">
            <x v="0"/>
          </reference>
        </references>
      </pivotArea>
    </format>
  </formats>
  <chartFormats count="1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0" format="4" series="1">
      <pivotArea type="data" outline="0" fieldPosition="0">
        <references count="2">
          <reference field="4294967294" count="1" selected="0">
            <x v="0"/>
          </reference>
          <reference field="0" count="1" selected="0">
            <x v="4"/>
          </reference>
        </references>
      </pivotArea>
    </chartFormat>
    <chartFormat chart="0" format="5" series="1">
      <pivotArea type="data" outline="0" fieldPosition="0">
        <references count="2">
          <reference field="4294967294" count="1" selected="0">
            <x v="0"/>
          </reference>
          <reference field="0" count="1" selected="0">
            <x v="5"/>
          </reference>
        </references>
      </pivotArea>
    </chartFormat>
    <chartFormat chart="0" format="6" series="1">
      <pivotArea type="data" outline="0" fieldPosition="0">
        <references count="2">
          <reference field="4294967294" count="1" selected="0">
            <x v="0"/>
          </reference>
          <reference field="0" count="1" selected="0">
            <x v="6"/>
          </reference>
        </references>
      </pivotArea>
    </chartFormat>
    <chartFormat chart="0" format="7" series="1">
      <pivotArea type="data" outline="0" fieldPosition="0">
        <references count="2">
          <reference field="4294967294" count="1" selected="0">
            <x v="0"/>
          </reference>
          <reference field="0" count="1" selected="0">
            <x v="7"/>
          </reference>
        </references>
      </pivotArea>
    </chartFormat>
    <chartFormat chart="0" format="8" series="1">
      <pivotArea type="data" outline="0" fieldPosition="0">
        <references count="2">
          <reference field="4294967294" count="1" selected="0">
            <x v="0"/>
          </reference>
          <reference field="0" count="1" selected="0">
            <x v="8"/>
          </reference>
        </references>
      </pivotArea>
    </chartFormat>
    <chartFormat chart="0" format="9" series="1">
      <pivotArea type="data" outline="0" fieldPosition="0">
        <references count="2">
          <reference field="4294967294" count="1" selected="0">
            <x v="0"/>
          </reference>
          <reference field="0" count="1" selected="0">
            <x v="9"/>
          </reference>
        </references>
      </pivotArea>
    </chartFormat>
    <chartFormat chart="0" format="10" series="1">
      <pivotArea type="data" outline="0" fieldPosition="0">
        <references count="2">
          <reference field="4294967294" count="1" selected="0">
            <x v="0"/>
          </reference>
          <reference field="0" count="1" selected="0">
            <x v="10"/>
          </reference>
        </references>
      </pivotArea>
    </chartFormat>
    <chartFormat chart="0" format="11" series="1">
      <pivotArea type="data" outline="0" fieldPosition="0">
        <references count="2">
          <reference field="4294967294" count="1" selected="0">
            <x v="0"/>
          </reference>
          <reference field="0" count="1" selected="0">
            <x v="11"/>
          </reference>
        </references>
      </pivotArea>
    </chartFormat>
    <chartFormat chart="0" format="12" series="1">
      <pivotArea type="data" outline="0" fieldPosition="0">
        <references count="2">
          <reference field="4294967294" count="1" selected="0">
            <x v="0"/>
          </reference>
          <reference field="0" count="1" selected="0">
            <x v="12"/>
          </reference>
        </references>
      </pivotArea>
    </chartFormat>
    <chartFormat chart="0" format="13" series="1">
      <pivotArea type="data" outline="0" fieldPosition="0">
        <references count="2">
          <reference field="4294967294" count="1" selected="0">
            <x v="0"/>
          </reference>
          <reference field="0" count="1" selected="0">
            <x v="1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435E91F2-AC24-412C-B942-8D519E0ACF35}" name="Pivottabell3" cacheId="275" applyNumberFormats="0" applyBorderFormats="0" applyFontFormats="0" applyPatternFormats="0" applyAlignmentFormats="0" applyWidthHeightFormats="1" dataCaption="Verdier" tag="16ccdd29-df25-4285-bf8a-5a24820467fb" updatedVersion="7" minRefreshableVersion="3" subtotalHiddenItems="1" itemPrintTitles="1" createdVersion="7" indent="0" outline="1" outlineData="1" multipleFieldFilters="0" chartFormat="6">
  <location ref="B21:F34" firstHeaderRow="1" firstDataRow="2" firstDataCol="1" rowPageCount="1" colPageCount="1"/>
  <pivotFields count="4">
    <pivotField axis="axisPage" allDrilled="1" subtotalTop="0" showAll="0" dataSourceSort="1" defaultSubtotal="0" defaultAttributeDrillState="1"/>
    <pivotField dataField="1" subtotalTop="0" showAll="0" defaultSubtotal="0"/>
    <pivotField axis="axisRow" allDrilled="1" subtotalTop="0" showAll="0" sortType="ascending" defaultSubtotal="0" defaultAttributeDrillState="1">
      <items count="11">
        <item x="0"/>
        <item x="1"/>
        <item x="2"/>
        <item x="3"/>
        <item x="4"/>
        <item x="5"/>
        <item x="6"/>
        <item x="7"/>
        <item x="8"/>
        <item x="9"/>
        <item x="10"/>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3">
        <item s="1" x="0"/>
        <item s="1" x="1"/>
        <item s="1" x="2"/>
      </items>
    </pivotField>
  </pivotFields>
  <rowFields count="1">
    <field x="2"/>
  </rowFields>
  <rowItems count="12">
    <i>
      <x v="4"/>
    </i>
    <i>
      <x/>
    </i>
    <i>
      <x v="8"/>
    </i>
    <i>
      <x v="2"/>
    </i>
    <i>
      <x v="6"/>
    </i>
    <i>
      <x v="5"/>
    </i>
    <i>
      <x v="3"/>
    </i>
    <i>
      <x v="10"/>
    </i>
    <i>
      <x v="1"/>
    </i>
    <i>
      <x v="9"/>
    </i>
    <i>
      <x v="7"/>
    </i>
    <i t="grand">
      <x/>
    </i>
  </rowItems>
  <colFields count="1">
    <field x="3"/>
  </colFields>
  <colItems count="4">
    <i>
      <x/>
    </i>
    <i>
      <x v="1"/>
    </i>
    <i>
      <x v="2"/>
    </i>
    <i t="grand">
      <x/>
    </i>
  </colItems>
  <pageFields count="1">
    <pageField fld="0" hier="10" name="[T_samla_sysselsatte].[aar].&amp;[2021]" cap="2021"/>
  </pageFields>
  <dataFields count="1">
    <dataField fld="1" subtotal="count" showDataAs="percentOfRow" baseField="2" baseItem="2" numFmtId="9"/>
  </dataFields>
  <formats count="2">
    <format dxfId="1621">
      <pivotArea outline="0" fieldPosition="0">
        <references count="1">
          <reference field="4294967294" count="1">
            <x v="0"/>
          </reference>
        </references>
      </pivotArea>
    </format>
    <format dxfId="1620">
      <pivotArea outline="0" collapsedLevelsAreSubtotals="1" fieldPosition="0"/>
    </format>
  </formats>
  <chartFormats count="6">
    <chartFormat chart="1" format="0" series="1">
      <pivotArea type="data" outline="0" fieldPosition="0">
        <references count="2">
          <reference field="4294967294" count="1" selected="0">
            <x v="0"/>
          </reference>
          <reference field="3" count="1" selected="0">
            <x v="0"/>
          </reference>
        </references>
      </pivotArea>
    </chartFormat>
    <chartFormat chart="1" format="1" series="1">
      <pivotArea type="data" outline="0" fieldPosition="0">
        <references count="2">
          <reference field="4294967294" count="1" selected="0">
            <x v="0"/>
          </reference>
          <reference field="3" count="1" selected="0">
            <x v="1"/>
          </reference>
        </references>
      </pivotArea>
    </chartFormat>
    <chartFormat chart="1" format="2" series="1">
      <pivotArea type="data" outline="0" fieldPosition="0">
        <references count="2">
          <reference field="4294967294" count="1" selected="0">
            <x v="0"/>
          </reference>
          <reference field="3" count="1" selected="0">
            <x v="2"/>
          </reference>
        </references>
      </pivotArea>
    </chartFormat>
    <chartFormat chart="5" format="6" series="1">
      <pivotArea type="data" outline="0" fieldPosition="0">
        <references count="2">
          <reference field="4294967294" count="1" selected="0">
            <x v="0"/>
          </reference>
          <reference field="3" count="1" selected="0">
            <x v="0"/>
          </reference>
        </references>
      </pivotArea>
    </chartFormat>
    <chartFormat chart="5" format="7" series="1">
      <pivotArea type="data" outline="0" fieldPosition="0">
        <references count="2">
          <reference field="4294967294" count="1" selected="0">
            <x v="0"/>
          </reference>
          <reference field="3" count="1" selected="0">
            <x v="1"/>
          </reference>
        </references>
      </pivotArea>
    </chartFormat>
    <chartFormat chart="5" format="8" series="1">
      <pivotArea type="data" outline="0" fieldPosition="0">
        <references count="2">
          <reference field="4294967294" count="1" selected="0">
            <x v="0"/>
          </reference>
          <reference field="3" count="1" selected="0">
            <x v="2"/>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samla_sysselsatte].[aar].&amp;[2021]"/>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1">
    <colHierarchyUsage hierarchyUsage="2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7A5885A8-E978-4345-A614-D8714BED31EA}" name="Pivottabell2" cacheId="274" applyNumberFormats="0" applyBorderFormats="0" applyFontFormats="0" applyPatternFormats="0" applyAlignmentFormats="0" applyWidthHeightFormats="1" dataCaption="Verdier" updatedVersion="7" minRefreshableVersion="3" subtotalHiddenItems="1" itemPrintTitles="1" createdVersion="7" indent="0" outline="1" outlineData="1" multipleFieldFilters="0" chartFormat="7">
  <location ref="B3:F16" firstHeaderRow="1" firstDataRow="2" firstDataCol="1" rowPageCount="1" colPageCount="1"/>
  <pivotFields count="4">
    <pivotField axis="axisPage" allDrilled="1" subtotalTop="0" showAll="0" dataSourceSort="1" defaultSubtotal="0" defaultAttributeDrillState="1"/>
    <pivotField dataField="1" subtotalTop="0" showAll="0" defaultSubtotal="0"/>
    <pivotField axis="axisRow" allDrilled="1" subtotalTop="0" showAll="0" sortType="ascending" defaultSubtotal="0" defaultAttributeDrillState="1">
      <items count="11">
        <item x="0"/>
        <item x="1"/>
        <item x="2"/>
        <item x="3"/>
        <item x="4"/>
        <item x="5"/>
        <item x="6"/>
        <item x="7"/>
        <item x="8"/>
        <item x="9"/>
        <item x="10"/>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3">
        <item s="1" x="0"/>
        <item s="1" x="1"/>
        <item s="1" x="2"/>
      </items>
    </pivotField>
  </pivotFields>
  <rowFields count="1">
    <field x="2"/>
  </rowFields>
  <rowItems count="12">
    <i>
      <x v="4"/>
    </i>
    <i>
      <x/>
    </i>
    <i>
      <x v="8"/>
    </i>
    <i>
      <x v="2"/>
    </i>
    <i>
      <x v="6"/>
    </i>
    <i>
      <x v="5"/>
    </i>
    <i>
      <x v="3"/>
    </i>
    <i>
      <x v="10"/>
    </i>
    <i>
      <x v="1"/>
    </i>
    <i>
      <x v="9"/>
    </i>
    <i>
      <x v="7"/>
    </i>
    <i t="grand">
      <x/>
    </i>
  </rowItems>
  <colFields count="1">
    <field x="3"/>
  </colFields>
  <colItems count="4">
    <i>
      <x/>
    </i>
    <i>
      <x v="1"/>
    </i>
    <i>
      <x v="2"/>
    </i>
    <i t="grand">
      <x/>
    </i>
  </colItems>
  <pageFields count="1">
    <pageField fld="0" hier="10" name="[T_samla_sysselsatte].[aar].&amp;[2021]" cap="2021"/>
  </pageFields>
  <dataFields count="1">
    <dataField fld="1" subtotal="count" baseField="2" baseItem="8" numFmtId="165"/>
  </dataFields>
  <formats count="2">
    <format dxfId="1623">
      <pivotArea outline="0" fieldPosition="0">
        <references count="1">
          <reference field="4294967294" count="1">
            <x v="0"/>
          </reference>
        </references>
      </pivotArea>
    </format>
    <format dxfId="1622">
      <pivotArea outline="0" collapsedLevelsAreSubtotals="1" fieldPosition="0"/>
    </format>
  </formats>
  <chartFormats count="9">
    <chartFormat chart="4" format="6" series="1">
      <pivotArea type="data" outline="0" fieldPosition="0">
        <references count="2">
          <reference field="4294967294" count="1" selected="0">
            <x v="0"/>
          </reference>
          <reference field="3" count="1" selected="0">
            <x v="0"/>
          </reference>
        </references>
      </pivotArea>
    </chartFormat>
    <chartFormat chart="4" format="7" series="1">
      <pivotArea type="data" outline="0" fieldPosition="0">
        <references count="2">
          <reference field="4294967294" count="1" selected="0">
            <x v="0"/>
          </reference>
          <reference field="3" count="1" selected="0">
            <x v="1"/>
          </reference>
        </references>
      </pivotArea>
    </chartFormat>
    <chartFormat chart="4" format="8" series="1">
      <pivotArea type="data" outline="0" fieldPosition="0">
        <references count="2">
          <reference field="4294967294" count="1" selected="0">
            <x v="0"/>
          </reference>
          <reference field="3" count="1" selected="0">
            <x v="2"/>
          </reference>
        </references>
      </pivotArea>
    </chartFormat>
    <chartFormat chart="5" format="9" series="1">
      <pivotArea type="data" outline="0" fieldPosition="0">
        <references count="2">
          <reference field="4294967294" count="1" selected="0">
            <x v="0"/>
          </reference>
          <reference field="3" count="1" selected="0">
            <x v="0"/>
          </reference>
        </references>
      </pivotArea>
    </chartFormat>
    <chartFormat chart="5" format="10" series="1">
      <pivotArea type="data" outline="0" fieldPosition="0">
        <references count="2">
          <reference field="4294967294" count="1" selected="0">
            <x v="0"/>
          </reference>
          <reference field="3" count="1" selected="0">
            <x v="1"/>
          </reference>
        </references>
      </pivotArea>
    </chartFormat>
    <chartFormat chart="5" format="11" series="1">
      <pivotArea type="data" outline="0" fieldPosition="0">
        <references count="2">
          <reference field="4294967294" count="1" selected="0">
            <x v="0"/>
          </reference>
          <reference field="3" count="1" selected="0">
            <x v="2"/>
          </reference>
        </references>
      </pivotArea>
    </chartFormat>
    <chartFormat chart="6" format="12" series="1">
      <pivotArea type="data" outline="0" fieldPosition="0">
        <references count="2">
          <reference field="4294967294" count="1" selected="0">
            <x v="0"/>
          </reference>
          <reference field="3" count="1" selected="0">
            <x v="0"/>
          </reference>
        </references>
      </pivotArea>
    </chartFormat>
    <chartFormat chart="6" format="13" series="1">
      <pivotArea type="data" outline="0" fieldPosition="0">
        <references count="2">
          <reference field="4294967294" count="1" selected="0">
            <x v="0"/>
          </reference>
          <reference field="3" count="1" selected="0">
            <x v="1"/>
          </reference>
        </references>
      </pivotArea>
    </chartFormat>
    <chartFormat chart="6" format="14" series="1">
      <pivotArea type="data" outline="0" fieldPosition="0">
        <references count="2">
          <reference field="4294967294" count="1" selected="0">
            <x v="0"/>
          </reference>
          <reference field="3" count="1" selected="0">
            <x v="2"/>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samla_sysselsatte].[aar].&amp;[2021]"/>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1">
    <colHierarchyUsage hierarchyUsage="2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E61D84B3-04BB-4E13-B72C-367AE5A26D7A}" name="Pivottabell13" cacheId="280" applyNumberFormats="0" applyBorderFormats="0" applyFontFormats="0" applyPatternFormats="0" applyAlignmentFormats="0" applyWidthHeightFormats="1" dataCaption="Verdier" updatedVersion="7" minRefreshableVersion="3" subtotalHiddenItems="1" rowGrandTotals="0" colGrandTotals="0" itemPrintTitles="1" createdVersion="7" indent="0" outline="1" outlineData="1" multipleFieldFilters="0" chartFormat="10">
  <location ref="N20:O33" firstHeaderRow="1" firstDataRow="3" firstDataCol="1"/>
  <pivotFields count="5">
    <pivotField axis="axisCol" allDrilled="1" subtotalTop="0" showAll="0" dataSourceSort="1" defaultSubtotal="0" defaultAttributeDrillState="1">
      <items count="1">
        <item s="1" x="0"/>
      </items>
    </pivotField>
    <pivotField dataField="1" subtotalTop="0" showAll="0" defaultSubtotal="0"/>
    <pivotField axis="axisRow" allDrilled="1" subtotalTop="0" showAll="0" sortType="ascending" defaultSubtotal="0" defaultAttributeDrillState="1">
      <items count="11">
        <item x="0"/>
        <item x="1"/>
        <item x="2"/>
        <item x="3"/>
        <item x="4"/>
        <item x="5"/>
        <item x="6"/>
        <item x="7"/>
        <item x="8"/>
        <item x="9"/>
        <item x="10"/>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1">
        <item s="1" x="0"/>
      </items>
    </pivotField>
    <pivotField allDrilled="1" subtotalTop="0" showAll="0" dataSourceSort="1" defaultSubtotal="0" defaultAttributeDrillState="1">
      <items count="1">
        <item s="1" x="0"/>
      </items>
    </pivotField>
  </pivotFields>
  <rowFields count="1">
    <field x="2"/>
  </rowFields>
  <rowItems count="11">
    <i>
      <x v="4"/>
    </i>
    <i>
      <x/>
    </i>
    <i>
      <x v="6"/>
    </i>
    <i>
      <x v="2"/>
    </i>
    <i>
      <x v="3"/>
    </i>
    <i>
      <x v="8"/>
    </i>
    <i>
      <x v="9"/>
    </i>
    <i>
      <x v="5"/>
    </i>
    <i>
      <x v="10"/>
    </i>
    <i>
      <x v="7"/>
    </i>
    <i>
      <x v="1"/>
    </i>
  </rowItems>
  <colFields count="2">
    <field x="3"/>
    <field x="0"/>
  </colFields>
  <colItems count="1">
    <i>
      <x/>
      <x/>
    </i>
  </colItems>
  <dataFields count="1">
    <dataField fld="1" subtotal="count" baseField="2" baseItem="6" numFmtId="165"/>
  </dataFields>
  <formats count="2">
    <format dxfId="1625">
      <pivotArea outline="0" fieldPosition="0">
        <references count="1">
          <reference field="4294967294" count="1">
            <x v="0"/>
          </reference>
        </references>
      </pivotArea>
    </format>
    <format dxfId="1624">
      <pivotArea outline="0" collapsedLevelsAreSubtotals="1" fieldPosition="0"/>
    </format>
  </formats>
  <chartFormats count="2">
    <chartFormat chart="4" format="1" series="1">
      <pivotArea type="data" outline="0" fieldPosition="0">
        <references count="1">
          <reference field="4294967294" count="1" selected="0">
            <x v="0"/>
          </reference>
        </references>
      </pivotArea>
    </chartFormat>
    <chartFormat chart="9" format="2" series="1">
      <pivotArea type="data" outline="0" fieldPosition="0">
        <references count="1">
          <reference field="4294967294"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27"/>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32BE2876-A1AE-4E93-8044-839BC299AC77}" name="Pivottabell5" cacheId="277" applyNumberFormats="0" applyBorderFormats="0" applyFontFormats="0" applyPatternFormats="0" applyAlignmentFormats="0" applyWidthHeightFormats="1" dataCaption="Verdier" updatedVersion="7" minRefreshableVersion="3" subtotalHiddenItems="1" rowGrandTotals="0" colGrandTotals="0" itemPrintTitles="1" createdVersion="7" indent="0" outline="1" outlineData="1" multipleFieldFilters="0" chartFormat="13">
  <location ref="N3:O16" firstHeaderRow="1" firstDataRow="3" firstDataCol="1"/>
  <pivotFields count="5">
    <pivotField axis="axisCol" allDrilled="1" subtotalTop="0" showAll="0" dataSourceSort="1" defaultSubtotal="0" defaultAttributeDrillState="1">
      <items count="1">
        <item s="1" x="0"/>
      </items>
    </pivotField>
    <pivotField dataField="1" subtotalTop="0" showAll="0" defaultSubtotal="0"/>
    <pivotField axis="axisRow" allDrilled="1" subtotalTop="0" showAll="0" sortType="ascending" defaultSubtotal="0" defaultAttributeDrillState="1">
      <items count="11">
        <item x="0"/>
        <item x="1"/>
        <item x="2"/>
        <item x="3"/>
        <item x="4"/>
        <item x="5"/>
        <item x="6"/>
        <item x="7"/>
        <item x="8"/>
        <item x="9"/>
        <item x="10"/>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1">
        <item s="1" x="0"/>
      </items>
    </pivotField>
    <pivotField allDrilled="1" subtotalTop="0" showAll="0" dataSourceSort="1" defaultSubtotal="0" defaultAttributeDrillState="1">
      <items count="1">
        <item s="1" x="0"/>
      </items>
    </pivotField>
  </pivotFields>
  <rowFields count="1">
    <field x="2"/>
  </rowFields>
  <rowItems count="11">
    <i>
      <x v="4"/>
    </i>
    <i>
      <x/>
    </i>
    <i>
      <x v="6"/>
    </i>
    <i>
      <x v="2"/>
    </i>
    <i>
      <x v="3"/>
    </i>
    <i>
      <x v="8"/>
    </i>
    <i>
      <x v="9"/>
    </i>
    <i>
      <x v="5"/>
    </i>
    <i>
      <x v="10"/>
    </i>
    <i>
      <x v="7"/>
    </i>
    <i>
      <x v="1"/>
    </i>
  </rowItems>
  <colFields count="2">
    <field x="3"/>
    <field x="0"/>
  </colFields>
  <colItems count="1">
    <i>
      <x/>
      <x/>
    </i>
  </colItems>
  <dataFields count="1">
    <dataField fld="1" subtotal="count" showDataAs="percentOfCol" baseField="2" baseItem="6" numFmtId="9"/>
  </dataFields>
  <formats count="2">
    <format dxfId="1627">
      <pivotArea outline="0" fieldPosition="0">
        <references count="1">
          <reference field="4294967294" count="1">
            <x v="0"/>
          </reference>
        </references>
      </pivotArea>
    </format>
    <format dxfId="1626">
      <pivotArea outline="0" collapsedLevelsAreSubtotals="1" fieldPosition="0"/>
    </format>
  </formats>
  <chartFormats count="2">
    <chartFormat chart="4" format="1" series="1">
      <pivotArea type="data" outline="0" fieldPosition="0">
        <references count="1">
          <reference field="4294967294" count="1" selected="0">
            <x v="0"/>
          </reference>
        </references>
      </pivotArea>
    </chartFormat>
    <chartFormat chart="8" format="2" series="1">
      <pivotArea type="data" outline="0" fieldPosition="0">
        <references count="1">
          <reference field="4294967294"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27"/>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509DD031-E28D-45B3-8617-38E4CA41180A}" name="Pivottabell1" cacheId="235" applyNumberFormats="0" applyBorderFormats="0" applyFontFormats="0" applyPatternFormats="0" applyAlignmentFormats="0" applyWidthHeightFormats="1" dataCaption="Verdier" updatedVersion="7" minRefreshableVersion="3" useAutoFormatting="1" rowGrandTotals="0" colGrandTotals="0" itemPrintTitles="1" createdVersion="7" indent="0" outline="1" outlineData="1" multipleFieldFilters="0" chartFormat="1">
  <location ref="AK6:AL18" firstHeaderRow="1" firstDataRow="2" firstDataCol="1"/>
  <pivotFields count="3">
    <pivotField axis="axisCol" showAll="0">
      <items count="16">
        <item h="1" x="0"/>
        <item h="1" x="1"/>
        <item h="1" x="2"/>
        <item h="1" x="3"/>
        <item h="1" x="4"/>
        <item h="1" x="5"/>
        <item h="1" x="6"/>
        <item h="1" x="7"/>
        <item h="1" x="8"/>
        <item h="1" x="9"/>
        <item h="1" x="10"/>
        <item h="1" x="11"/>
        <item x="12"/>
        <item h="1" x="13"/>
        <item h="1" m="1" x="14"/>
        <item t="default"/>
      </items>
    </pivotField>
    <pivotField axis="axisRow" showAll="0" sortType="ascending">
      <items count="13">
        <item x="0"/>
        <item x="1"/>
        <item x="2"/>
        <item x="3"/>
        <item x="4"/>
        <item x="5"/>
        <item x="6"/>
        <item x="7"/>
        <item x="8"/>
        <item x="9"/>
        <item x="10"/>
        <item h="1" m="1" x="11"/>
        <item t="default"/>
      </items>
      <autoSortScope>
        <pivotArea dataOnly="0" outline="0" fieldPosition="0">
          <references count="1">
            <reference field="4294967294" count="1" selected="0">
              <x v="0"/>
            </reference>
          </references>
        </pivotArea>
      </autoSortScope>
    </pivotField>
    <pivotField dataField="1" numFmtId="164" showAll="0"/>
  </pivotFields>
  <rowFields count="1">
    <field x="1"/>
  </rowFields>
  <rowItems count="11">
    <i>
      <x v="4"/>
    </i>
    <i>
      <x v="10"/>
    </i>
    <i>
      <x v="9"/>
    </i>
    <i>
      <x v="6"/>
    </i>
    <i>
      <x/>
    </i>
    <i>
      <x v="2"/>
    </i>
    <i>
      <x v="8"/>
    </i>
    <i>
      <x v="3"/>
    </i>
    <i>
      <x v="5"/>
    </i>
    <i>
      <x v="7"/>
    </i>
    <i>
      <x v="1"/>
    </i>
  </rowItems>
  <colFields count="1">
    <field x="0"/>
  </colFields>
  <colItems count="1">
    <i>
      <x v="12"/>
    </i>
  </colItems>
  <dataFields count="1">
    <dataField name="Summer av Landbruk" fld="2" baseField="1" baseItem="0"/>
  </dataFields>
  <formats count="2">
    <format dxfId="1629">
      <pivotArea collapsedLevelsAreSubtotals="1" fieldPosition="0">
        <references count="1">
          <reference field="1" count="0"/>
        </references>
      </pivotArea>
    </format>
    <format dxfId="1628">
      <pivotArea grandRow="1" outline="0" collapsedLevelsAreSubtotals="1" fieldPosition="0"/>
    </format>
  </formats>
  <chartFormats count="1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0" format="4" series="1">
      <pivotArea type="data" outline="0" fieldPosition="0">
        <references count="2">
          <reference field="4294967294" count="1" selected="0">
            <x v="0"/>
          </reference>
          <reference field="0" count="1" selected="0">
            <x v="4"/>
          </reference>
        </references>
      </pivotArea>
    </chartFormat>
    <chartFormat chart="0" format="5" series="1">
      <pivotArea type="data" outline="0" fieldPosition="0">
        <references count="2">
          <reference field="4294967294" count="1" selected="0">
            <x v="0"/>
          </reference>
          <reference field="0" count="1" selected="0">
            <x v="5"/>
          </reference>
        </references>
      </pivotArea>
    </chartFormat>
    <chartFormat chart="0" format="6" series="1">
      <pivotArea type="data" outline="0" fieldPosition="0">
        <references count="2">
          <reference field="4294967294" count="1" selected="0">
            <x v="0"/>
          </reference>
          <reference field="0" count="1" selected="0">
            <x v="6"/>
          </reference>
        </references>
      </pivotArea>
    </chartFormat>
    <chartFormat chart="0" format="7" series="1">
      <pivotArea type="data" outline="0" fieldPosition="0">
        <references count="2">
          <reference field="4294967294" count="1" selected="0">
            <x v="0"/>
          </reference>
          <reference field="0" count="1" selected="0">
            <x v="7"/>
          </reference>
        </references>
      </pivotArea>
    </chartFormat>
    <chartFormat chart="0" format="8" series="1">
      <pivotArea type="data" outline="0" fieldPosition="0">
        <references count="2">
          <reference field="4294967294" count="1" selected="0">
            <x v="0"/>
          </reference>
          <reference field="0" count="1" selected="0">
            <x v="8"/>
          </reference>
        </references>
      </pivotArea>
    </chartFormat>
    <chartFormat chart="0" format="9" series="1">
      <pivotArea type="data" outline="0" fieldPosition="0">
        <references count="2">
          <reference field="4294967294" count="1" selected="0">
            <x v="0"/>
          </reference>
          <reference field="0" count="1" selected="0">
            <x v="9"/>
          </reference>
        </references>
      </pivotArea>
    </chartFormat>
    <chartFormat chart="0" format="10" series="1">
      <pivotArea type="data" outline="0" fieldPosition="0">
        <references count="2">
          <reference field="4294967294" count="1" selected="0">
            <x v="0"/>
          </reference>
          <reference field="0" count="1" selected="0">
            <x v="10"/>
          </reference>
        </references>
      </pivotArea>
    </chartFormat>
    <chartFormat chart="0" format="11" series="1">
      <pivotArea type="data" outline="0" fieldPosition="0">
        <references count="2">
          <reference field="4294967294" count="1" selected="0">
            <x v="0"/>
          </reference>
          <reference field="0" count="1" selected="0">
            <x v="11"/>
          </reference>
        </references>
      </pivotArea>
    </chartFormat>
    <chartFormat chart="0" format="12" series="1">
      <pivotArea type="data" outline="0" fieldPosition="0">
        <references count="2">
          <reference field="4294967294" count="1" selected="0">
            <x v="0"/>
          </reference>
          <reference field="0" count="1" selected="0">
            <x v="12"/>
          </reference>
        </references>
      </pivotArea>
    </chartFormat>
    <chartFormat chart="0" format="13" series="1">
      <pivotArea type="data" outline="0" fieldPosition="0">
        <references count="2">
          <reference field="4294967294" count="1" selected="0">
            <x v="0"/>
          </reference>
          <reference field="0" count="1" selected="0">
            <x v="1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A8866966-7537-4A16-BB13-C71B3981EA60}" name="Pivottabell3" cacheId="319" applyNumberFormats="0" applyBorderFormats="0" applyFontFormats="0" applyPatternFormats="0" applyAlignmentFormats="0" applyWidthHeightFormats="1" dataCaption="Verdier" tag="d78f98e6-386c-4472-8d7e-896c1c93f560" updatedVersion="7" minRefreshableVersion="3" rowGrandTotals="0" colGrandTotals="0" itemPrintTitles="1" createdVersion="7" indent="0" outline="1" outlineData="1" multipleFieldFilters="0" chartFormat="3">
  <location ref="J37:K49" firstHeaderRow="1" firstDataRow="2" firstDataCol="1" rowPageCount="2" colPageCount="1"/>
  <pivotFields count="5">
    <pivotField axis="axisPage" allDrilled="1" subtotalTop="0" showAll="0" dataSourceSort="1" defaultSubtotal="0" defaultAttributeDrillState="1"/>
    <pivotField axis="axisCol" allDrilled="1" subtotalTop="0" showAll="0" dataSourceSort="1" defaultSubtotal="0" defaultAttributeDrillState="1">
      <items count="2">
        <item s="1" x="0"/>
        <item x="1"/>
      </items>
    </pivotField>
    <pivotField dataField="1" subtotalTop="0" showAll="0" defaultSubtotal="0"/>
    <pivotField axis="axisPage" allDrilled="1" subtotalTop="0" showAll="0" dataSourceSort="1" defaultSubtotal="0" defaultAttributeDrillState="1"/>
    <pivotField axis="axisRow" allDrilled="1" subtotalTop="0" showAll="0" sortType="descending" defaultSubtotal="0" defaultAttributeDrillState="1">
      <items count="11">
        <item x="10"/>
        <item x="9"/>
        <item x="8"/>
        <item x="7"/>
        <item x="6"/>
        <item x="5"/>
        <item x="4"/>
        <item x="3"/>
        <item x="2"/>
        <item x="1"/>
        <item x="0"/>
      </items>
    </pivotField>
  </pivotFields>
  <rowFields count="1">
    <field x="4"/>
  </rowFields>
  <rowItems count="11">
    <i>
      <x/>
    </i>
    <i>
      <x v="1"/>
    </i>
    <i>
      <x v="2"/>
    </i>
    <i>
      <x v="3"/>
    </i>
    <i>
      <x v="4"/>
    </i>
    <i>
      <x v="5"/>
    </i>
    <i>
      <x v="6"/>
    </i>
    <i>
      <x v="7"/>
    </i>
    <i>
      <x v="8"/>
    </i>
    <i>
      <x v="9"/>
    </i>
    <i>
      <x v="10"/>
    </i>
  </rowItems>
  <colFields count="1">
    <field x="1"/>
  </colFields>
  <colItems count="1">
    <i>
      <x/>
    </i>
  </colItems>
  <pageFields count="2">
    <pageField fld="0" hier="14" name="[Tab_kommune].[fylke].&amp;[Trøndelag]" cap="Trøndelag"/>
    <pageField fld="3" hier="13" name="[Tab_kommune].[kommune].[All]" cap="All"/>
  </pageFields>
  <dataFields count="1">
    <dataField fld="2" subtotal="count" baseField="1" baseItem="0"/>
  </dataFields>
  <formats count="2">
    <format dxfId="1594">
      <pivotArea outline="0" collapsedLevelsAreSubtotals="1" fieldPosition="0"/>
    </format>
    <format dxfId="1593">
      <pivotArea outline="0" fieldPosition="0">
        <references count="1">
          <reference field="4294967294" count="1">
            <x v="0"/>
          </reference>
        </references>
      </pivotArea>
    </format>
  </formats>
  <chartFormats count="25">
    <chartFormat chart="1" format="11" series="1">
      <pivotArea type="data" outline="0" fieldPosition="0">
        <references count="1">
          <reference field="4294967294" count="1" selected="0">
            <x v="0"/>
          </reference>
        </references>
      </pivotArea>
    </chartFormat>
    <chartFormat chart="1" format="13" series="1">
      <pivotArea type="data" outline="0" fieldPosition="0">
        <references count="2">
          <reference field="4294967294" count="1" selected="0">
            <x v="0"/>
          </reference>
          <reference field="4" count="1" selected="0">
            <x v="9"/>
          </reference>
        </references>
      </pivotArea>
    </chartFormat>
    <chartFormat chart="1" format="14" series="1">
      <pivotArea type="data" outline="0" fieldPosition="0">
        <references count="2">
          <reference field="4294967294" count="1" selected="0">
            <x v="0"/>
          </reference>
          <reference field="4" count="1" selected="0">
            <x v="8"/>
          </reference>
        </references>
      </pivotArea>
    </chartFormat>
    <chartFormat chart="1" format="15" series="1">
      <pivotArea type="data" outline="0" fieldPosition="0">
        <references count="2">
          <reference field="4294967294" count="1" selected="0">
            <x v="0"/>
          </reference>
          <reference field="4" count="1" selected="0">
            <x v="7"/>
          </reference>
        </references>
      </pivotArea>
    </chartFormat>
    <chartFormat chart="1" format="16" series="1">
      <pivotArea type="data" outline="0" fieldPosition="0">
        <references count="2">
          <reference field="4294967294" count="1" selected="0">
            <x v="0"/>
          </reference>
          <reference field="4" count="1" selected="0">
            <x v="6"/>
          </reference>
        </references>
      </pivotArea>
    </chartFormat>
    <chartFormat chart="1" format="17" series="1">
      <pivotArea type="data" outline="0" fieldPosition="0">
        <references count="2">
          <reference field="4294967294" count="1" selected="0">
            <x v="0"/>
          </reference>
          <reference field="4" count="1" selected="0">
            <x v="5"/>
          </reference>
        </references>
      </pivotArea>
    </chartFormat>
    <chartFormat chart="1" format="18" series="1">
      <pivotArea type="data" outline="0" fieldPosition="0">
        <references count="2">
          <reference field="4294967294" count="1" selected="0">
            <x v="0"/>
          </reference>
          <reference field="4" count="1" selected="0">
            <x v="4"/>
          </reference>
        </references>
      </pivotArea>
    </chartFormat>
    <chartFormat chart="1" format="19" series="1">
      <pivotArea type="data" outline="0" fieldPosition="0">
        <references count="2">
          <reference field="4294967294" count="1" selected="0">
            <x v="0"/>
          </reference>
          <reference field="4" count="1" selected="0">
            <x v="3"/>
          </reference>
        </references>
      </pivotArea>
    </chartFormat>
    <chartFormat chart="1" format="20" series="1">
      <pivotArea type="data" outline="0" fieldPosition="0">
        <references count="2">
          <reference field="4294967294" count="1" selected="0">
            <x v="0"/>
          </reference>
          <reference field="4" count="1" selected="0">
            <x v="2"/>
          </reference>
        </references>
      </pivotArea>
    </chartFormat>
    <chartFormat chart="1" format="21" series="1">
      <pivotArea type="data" outline="0" fieldPosition="0">
        <references count="2">
          <reference field="4294967294" count="1" selected="0">
            <x v="0"/>
          </reference>
          <reference field="4" count="1" selected="0">
            <x v="1"/>
          </reference>
        </references>
      </pivotArea>
    </chartFormat>
    <chartFormat chart="1" format="22" series="1">
      <pivotArea type="data" outline="0" fieldPosition="0">
        <references count="2">
          <reference field="4294967294" count="1" selected="0">
            <x v="0"/>
          </reference>
          <reference field="4" count="1" selected="0">
            <x v="0"/>
          </reference>
        </references>
      </pivotArea>
    </chartFormat>
    <chartFormat chart="1" format="23" series="1">
      <pivotArea type="data" outline="0" fieldPosition="0">
        <references count="2">
          <reference field="4294967294" count="1" selected="0">
            <x v="0"/>
          </reference>
          <reference field="4" count="1" selected="0">
            <x v="10"/>
          </reference>
        </references>
      </pivotArea>
    </chartFormat>
    <chartFormat chart="2" format="0" series="1">
      <pivotArea type="data" outline="0" fieldPosition="0">
        <references count="2">
          <reference field="4294967294" count="1" selected="0">
            <x v="0"/>
          </reference>
          <reference field="4" count="1" selected="0">
            <x v="10"/>
          </reference>
        </references>
      </pivotArea>
    </chartFormat>
    <chartFormat chart="2" format="1" series="1">
      <pivotArea type="data" outline="0" fieldPosition="0">
        <references count="2">
          <reference field="4294967294" count="1" selected="0">
            <x v="0"/>
          </reference>
          <reference field="4" count="1" selected="0">
            <x v="9"/>
          </reference>
        </references>
      </pivotArea>
    </chartFormat>
    <chartFormat chart="2" format="2" series="1">
      <pivotArea type="data" outline="0" fieldPosition="0">
        <references count="2">
          <reference field="4294967294" count="1" selected="0">
            <x v="0"/>
          </reference>
          <reference field="4" count="1" selected="0">
            <x v="8"/>
          </reference>
        </references>
      </pivotArea>
    </chartFormat>
    <chartFormat chart="2" format="3" series="1">
      <pivotArea type="data" outline="0" fieldPosition="0">
        <references count="2">
          <reference field="4294967294" count="1" selected="0">
            <x v="0"/>
          </reference>
          <reference field="4" count="1" selected="0">
            <x v="7"/>
          </reference>
        </references>
      </pivotArea>
    </chartFormat>
    <chartFormat chart="2" format="4" series="1">
      <pivotArea type="data" outline="0" fieldPosition="0">
        <references count="2">
          <reference field="4294967294" count="1" selected="0">
            <x v="0"/>
          </reference>
          <reference field="4" count="1" selected="0">
            <x v="6"/>
          </reference>
        </references>
      </pivotArea>
    </chartFormat>
    <chartFormat chart="2" format="5" series="1">
      <pivotArea type="data" outline="0" fieldPosition="0">
        <references count="2">
          <reference field="4294967294" count="1" selected="0">
            <x v="0"/>
          </reference>
          <reference field="4" count="1" selected="0">
            <x v="5"/>
          </reference>
        </references>
      </pivotArea>
    </chartFormat>
    <chartFormat chart="2" format="6" series="1">
      <pivotArea type="data" outline="0" fieldPosition="0">
        <references count="2">
          <reference field="4294967294" count="1" selected="0">
            <x v="0"/>
          </reference>
          <reference field="4" count="1" selected="0">
            <x v="4"/>
          </reference>
        </references>
      </pivotArea>
    </chartFormat>
    <chartFormat chart="2" format="7" series="1">
      <pivotArea type="data" outline="0" fieldPosition="0">
        <references count="2">
          <reference field="4294967294" count="1" selected="0">
            <x v="0"/>
          </reference>
          <reference field="4" count="1" selected="0">
            <x v="3"/>
          </reference>
        </references>
      </pivotArea>
    </chartFormat>
    <chartFormat chart="2" format="8" series="1">
      <pivotArea type="data" outline="0" fieldPosition="0">
        <references count="2">
          <reference field="4294967294" count="1" selected="0">
            <x v="0"/>
          </reference>
          <reference field="4" count="1" selected="0">
            <x v="2"/>
          </reference>
        </references>
      </pivotArea>
    </chartFormat>
    <chartFormat chart="2" format="9" series="1">
      <pivotArea type="data" outline="0" fieldPosition="0">
        <references count="2">
          <reference field="4294967294" count="1" selected="0">
            <x v="0"/>
          </reference>
          <reference field="4" count="1" selected="0">
            <x v="1"/>
          </reference>
        </references>
      </pivotArea>
    </chartFormat>
    <chartFormat chart="2" format="10" series="1">
      <pivotArea type="data" outline="0" fieldPosition="0">
        <references count="2">
          <reference field="4294967294" count="1" selected="0">
            <x v="0"/>
          </reference>
          <reference field="4" count="1" selected="0">
            <x v="0"/>
          </reference>
        </references>
      </pivotArea>
    </chartFormat>
    <chartFormat chart="2" format="11" series="1">
      <pivotArea type="data" outline="0" fieldPosition="0">
        <references count="2">
          <reference field="4294967294" count="1" selected="0">
            <x v="0"/>
          </reference>
          <reference field="1" count="1" selected="0">
            <x v="1"/>
          </reference>
        </references>
      </pivotArea>
    </chartFormat>
    <chartFormat chart="2" format="12" series="1">
      <pivotArea type="data" outline="0" fieldPosition="0">
        <references count="2">
          <reference field="4294967294" count="1" selected="0">
            <x v="0"/>
          </reference>
          <reference field="1"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24"/>
  </rowHierarchiesUsage>
  <colHierarchiesUsage count="1">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AD81E12-FF6C-4C81-8A9F-6137EB435EEC}" name="Pivottabell15" cacheId="238" applyNumberFormats="0" applyBorderFormats="0" applyFontFormats="0" applyPatternFormats="0" applyAlignmentFormats="0" applyWidthHeightFormats="1" dataCaption="Verdier" updatedVersion="7" minRefreshableVersion="3" useAutoFormatting="1" colGrandTotals="0" itemPrintTitles="1" createdVersion="7" indent="0" outline="1" outlineData="1" multipleFieldFilters="0">
  <location ref="V4:X362" firstHeaderRow="1" firstDataRow="2" firstDataCol="1" rowPageCount="2" colPageCount="1"/>
  <pivotFields count="5">
    <pivotField axis="axisRow" allDrilled="1" subtotalTop="0" showAll="0" dataSourceSort="1" defaultSubtotal="0" defaultAttributeDrillState="1">
      <items count="3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s>
    </pivotField>
    <pivotField axis="axisCol" allDrilled="1" subtotalTop="0" showAll="0" defaultSubtotal="0" defaultAttributeDrillState="1">
      <items count="2">
        <item x="1"/>
        <item x="0"/>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s>
  <rowFields count="1">
    <field x="0"/>
  </rowFields>
  <rowItems count="35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t="grand">
      <x/>
    </i>
  </rowItems>
  <colFields count="1">
    <field x="1"/>
  </colFields>
  <colItems count="2">
    <i>
      <x/>
    </i>
    <i>
      <x v="1"/>
    </i>
  </colItems>
  <pageFields count="2">
    <pageField fld="3" hier="14" name="[Tab_kommune].[fylke].[All]" cap="All"/>
    <pageField fld="4" hier="10" name="[T_samla_sysselsatte].[aar].&amp;[2008]" cap="2008"/>
  </pageFields>
  <dataFields count="1">
    <dataField fld="2" subtotal="count" showDataAs="percentOfRow" baseField="0" baseItem="1" numFmtId="9"/>
  </dataFields>
  <formats count="1">
    <format dxfId="1746">
      <pivotArea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88E706C8-6D25-4B7E-9449-060B2C44180E}" name="Pivottabell1" cacheId="316" applyNumberFormats="0" applyBorderFormats="0" applyFontFormats="0" applyPatternFormats="0" applyAlignmentFormats="0" applyWidthHeightFormats="1" dataCaption="Verdier" tag="d78f98e6-386c-4472-8d7e-896c1c93f560" updatedVersion="7" minRefreshableVersion="3" itemPrintTitles="1" createdVersion="7" indent="0" outline="1" outlineData="1" multipleFieldFilters="0" chartFormat="5">
  <location ref="B13:C25" firstHeaderRow="1" firstDataRow="1" firstDataCol="1" rowPageCount="3" colPageCount="1"/>
  <pivotFields count="5">
    <pivotField axis="axisPage" allDrilled="1" subtotalTop="0" showAll="0" dataSourceSort="1" defaultSubtotal="0" defaultAttributeDrillState="1"/>
    <pivotField axis="axisRow" allDrilled="1" subtotalTop="0" showAll="0" sortType="ascending" defaultSubtotal="0" defaultAttributeDrillState="1">
      <items count="11">
        <item x="0"/>
        <item x="1"/>
        <item x="2"/>
        <item x="3"/>
        <item x="4"/>
        <item x="5"/>
        <item x="6"/>
        <item x="7"/>
        <item x="8"/>
        <item x="9"/>
        <item x="10"/>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dataField="1" subtotalTop="0" showAll="0" defaultSubtotal="0"/>
    <pivotField axis="axisPage" allDrilled="1" subtotalTop="0" showAll="0" dataSourceSort="1" defaultSubtotal="0" defaultAttributeDrillState="1"/>
  </pivotFields>
  <rowFields count="1">
    <field x="1"/>
  </rowFields>
  <rowItems count="12">
    <i>
      <x v="10"/>
    </i>
    <i>
      <x v="1"/>
    </i>
    <i>
      <x v="6"/>
    </i>
    <i>
      <x v="5"/>
    </i>
    <i>
      <x v="7"/>
    </i>
    <i>
      <x v="4"/>
    </i>
    <i>
      <x v="8"/>
    </i>
    <i>
      <x v="9"/>
    </i>
    <i>
      <x/>
    </i>
    <i>
      <x v="3"/>
    </i>
    <i>
      <x v="2"/>
    </i>
    <i t="grand">
      <x/>
    </i>
  </rowItems>
  <colItems count="1">
    <i/>
  </colItems>
  <pageFields count="3">
    <pageField fld="0" hier="14" name="[Tab_kommune].[fylke].&amp;[Trøndelag]" cap="Trøndelag"/>
    <pageField fld="2" hier="10" name="[T_samla_sysselsatte].[aar].&amp;[2021]" cap="2021"/>
    <pageField fld="4" hier="13" name="[Tab_kommune].[kommune].[All]" cap="All"/>
  </pageFields>
  <dataFields count="1">
    <dataField fld="3" subtotal="count" baseField="0" baseItem="0"/>
  </dataFields>
  <chartFormats count="12">
    <chartFormat chart="0" format="0" series="1">
      <pivotArea type="data" outline="0" fieldPosition="0">
        <references count="2">
          <reference field="4294967294" count="1" selected="0">
            <x v="0"/>
          </reference>
          <reference field="1" count="1" selected="0">
            <x v="0"/>
          </reference>
        </references>
      </pivotArea>
    </chartFormat>
    <chartFormat chart="0" format="1" series="1">
      <pivotArea type="data" outline="0" fieldPosition="0">
        <references count="2">
          <reference field="4294967294" count="1" selected="0">
            <x v="0"/>
          </reference>
          <reference field="1" count="1" selected="0">
            <x v="1"/>
          </reference>
        </references>
      </pivotArea>
    </chartFormat>
    <chartFormat chart="0" format="2" series="1">
      <pivotArea type="data" outline="0" fieldPosition="0">
        <references count="2">
          <reference field="4294967294" count="1" selected="0">
            <x v="0"/>
          </reference>
          <reference field="1" count="1" selected="0">
            <x v="2"/>
          </reference>
        </references>
      </pivotArea>
    </chartFormat>
    <chartFormat chart="0" format="3" series="1">
      <pivotArea type="data" outline="0" fieldPosition="0">
        <references count="2">
          <reference field="4294967294" count="1" selected="0">
            <x v="0"/>
          </reference>
          <reference field="1"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 chart="0" format="5" series="1">
      <pivotArea type="data" outline="0" fieldPosition="0">
        <references count="2">
          <reference field="4294967294" count="1" selected="0">
            <x v="0"/>
          </reference>
          <reference field="1" count="1" selected="0">
            <x v="5"/>
          </reference>
        </references>
      </pivotArea>
    </chartFormat>
    <chartFormat chart="0" format="6" series="1">
      <pivotArea type="data" outline="0" fieldPosition="0">
        <references count="2">
          <reference field="4294967294" count="1" selected="0">
            <x v="0"/>
          </reference>
          <reference field="1" count="1" selected="0">
            <x v="6"/>
          </reference>
        </references>
      </pivotArea>
    </chartFormat>
    <chartFormat chart="0" format="7" series="1">
      <pivotArea type="data" outline="0" fieldPosition="0">
        <references count="2">
          <reference field="4294967294" count="1" selected="0">
            <x v="0"/>
          </reference>
          <reference field="1" count="1" selected="0">
            <x v="7"/>
          </reference>
        </references>
      </pivotArea>
    </chartFormat>
    <chartFormat chart="0" format="8" series="1">
      <pivotArea type="data" outline="0" fieldPosition="0">
        <references count="2">
          <reference field="4294967294" count="1" selected="0">
            <x v="0"/>
          </reference>
          <reference field="1" count="1" selected="0">
            <x v="8"/>
          </reference>
        </references>
      </pivotArea>
    </chartFormat>
    <chartFormat chart="0" format="9" series="1">
      <pivotArea type="data" outline="0" fieldPosition="0">
        <references count="2">
          <reference field="4294967294" count="1" selected="0">
            <x v="0"/>
          </reference>
          <reference field="1" count="1" selected="0">
            <x v="9"/>
          </reference>
        </references>
      </pivotArea>
    </chartFormat>
    <chartFormat chart="0" format="10" series="1">
      <pivotArea type="data" outline="0" fieldPosition="0">
        <references count="2">
          <reference field="4294967294" count="1" selected="0">
            <x v="0"/>
          </reference>
          <reference field="1" count="1" selected="0">
            <x v="10"/>
          </reference>
        </references>
      </pivotArea>
    </chartFormat>
    <chartFormat chart="4" format="2" series="1">
      <pivotArea type="data" outline="0" fieldPosition="0">
        <references count="1">
          <reference field="4294967294"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samla_sysselsatte].[aar].&amp;[2021]"/>
      </members>
    </pivotHierarchy>
    <pivotHierarchy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24"/>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99BD627A-C657-41C3-A17E-4C0EF2215F8E}" name="Pivottabell5" cacheId="325" applyNumberFormats="0" applyBorderFormats="0" applyFontFormats="0" applyPatternFormats="0" applyAlignmentFormats="0" applyWidthHeightFormats="1" dataCaption="Verdier" tag="d78f98e6-386c-4472-8d7e-896c1c93f560" updatedVersion="7" minRefreshableVersion="3" rowGrandTotals="0" colGrandTotals="0" itemPrintTitles="1" createdVersion="7" indent="0" outline="1" outlineData="1" multipleFieldFilters="0" chartFormat="3">
  <location ref="B37:D49" firstHeaderRow="1" firstDataRow="2" firstDataCol="1" rowPageCount="2" colPageCount="1"/>
  <pivotFields count="5">
    <pivotField axis="axisPage" allDrilled="1" subtotalTop="0" showAll="0" dataSourceSort="1" defaultSubtotal="0" defaultAttributeDrillState="1"/>
    <pivotField axis="axisCol" allDrilled="1" subtotalTop="0" showAll="0" dataSourceSort="1" defaultSubtotal="0" defaultAttributeDrillState="1">
      <items count="2">
        <item s="1" x="0"/>
        <item s="1" x="1"/>
      </items>
    </pivotField>
    <pivotField dataField="1" subtotalTop="0" showAll="0" defaultSubtotal="0"/>
    <pivotField axis="axisPage" allDrilled="1" subtotalTop="0" showAll="0" dataSourceSort="1" defaultSubtotal="0" defaultAttributeDrillState="1"/>
    <pivotField axis="axisRow" allDrilled="1" subtotalTop="0" showAll="0" sortType="descending" defaultSubtotal="0" defaultAttributeDrillState="1">
      <items count="11">
        <item x="10"/>
        <item x="9"/>
        <item x="8"/>
        <item x="7"/>
        <item x="6"/>
        <item x="5"/>
        <item x="4"/>
        <item x="3"/>
        <item x="2"/>
        <item x="1"/>
        <item x="0"/>
      </items>
    </pivotField>
  </pivotFields>
  <rowFields count="1">
    <field x="4"/>
  </rowFields>
  <rowItems count="11">
    <i>
      <x/>
    </i>
    <i>
      <x v="1"/>
    </i>
    <i>
      <x v="2"/>
    </i>
    <i>
      <x v="3"/>
    </i>
    <i>
      <x v="4"/>
    </i>
    <i>
      <x v="5"/>
    </i>
    <i>
      <x v="6"/>
    </i>
    <i>
      <x v="7"/>
    </i>
    <i>
      <x v="8"/>
    </i>
    <i>
      <x v="9"/>
    </i>
    <i>
      <x v="10"/>
    </i>
  </rowItems>
  <colFields count="1">
    <field x="1"/>
  </colFields>
  <colItems count="2">
    <i>
      <x/>
    </i>
    <i>
      <x v="1"/>
    </i>
  </colItems>
  <pageFields count="2">
    <pageField fld="0" hier="14" name="[Tab_kommune].[fylke].&amp;[Trøndelag]" cap="Trøndelag"/>
    <pageField fld="3" hier="13" name="[Tab_kommune].[kommune].[All]" cap="All"/>
  </pageFields>
  <dataFields count="1">
    <dataField fld="2" subtotal="count" showDataAs="percentDiff" baseField="1" baseItem="0" numFmtId="9"/>
  </dataFields>
  <formats count="1">
    <format dxfId="1595">
      <pivotArea outline="0" collapsedLevelsAreSubtotals="1" fieldPosition="0"/>
    </format>
  </formats>
  <conditionalFormats count="1">
    <conditionalFormat priority="1">
      <pivotAreas count="1">
        <pivotArea type="data" outline="0" collapsedLevelsAreSubtotals="1" fieldPosition="0">
          <references count="2">
            <reference field="4294967294" count="1" selected="0">
              <x v="0"/>
            </reference>
            <reference field="1" count="2" selected="0">
              <x v="0"/>
              <x v="1"/>
            </reference>
          </references>
        </pivotArea>
      </pivotAreas>
    </conditionalFormat>
  </conditionalFormats>
  <chartFormats count="12">
    <chartFormat chart="1" format="11" series="1">
      <pivotArea type="data" outline="0" fieldPosition="0">
        <references count="1">
          <reference field="4294967294" count="1" selected="0">
            <x v="0"/>
          </reference>
        </references>
      </pivotArea>
    </chartFormat>
    <chartFormat chart="1" format="13" series="1">
      <pivotArea type="data" outline="0" fieldPosition="0">
        <references count="2">
          <reference field="4294967294" count="1" selected="0">
            <x v="0"/>
          </reference>
          <reference field="4" count="1" selected="0">
            <x v="9"/>
          </reference>
        </references>
      </pivotArea>
    </chartFormat>
    <chartFormat chart="1" format="14" series="1">
      <pivotArea type="data" outline="0" fieldPosition="0">
        <references count="2">
          <reference field="4294967294" count="1" selected="0">
            <x v="0"/>
          </reference>
          <reference field="4" count="1" selected="0">
            <x v="8"/>
          </reference>
        </references>
      </pivotArea>
    </chartFormat>
    <chartFormat chart="1" format="15" series="1">
      <pivotArea type="data" outline="0" fieldPosition="0">
        <references count="2">
          <reference field="4294967294" count="1" selected="0">
            <x v="0"/>
          </reference>
          <reference field="4" count="1" selected="0">
            <x v="7"/>
          </reference>
        </references>
      </pivotArea>
    </chartFormat>
    <chartFormat chart="1" format="16" series="1">
      <pivotArea type="data" outline="0" fieldPosition="0">
        <references count="2">
          <reference field="4294967294" count="1" selected="0">
            <x v="0"/>
          </reference>
          <reference field="4" count="1" selected="0">
            <x v="6"/>
          </reference>
        </references>
      </pivotArea>
    </chartFormat>
    <chartFormat chart="1" format="17" series="1">
      <pivotArea type="data" outline="0" fieldPosition="0">
        <references count="2">
          <reference field="4294967294" count="1" selected="0">
            <x v="0"/>
          </reference>
          <reference field="4" count="1" selected="0">
            <x v="5"/>
          </reference>
        </references>
      </pivotArea>
    </chartFormat>
    <chartFormat chart="1" format="18" series="1">
      <pivotArea type="data" outline="0" fieldPosition="0">
        <references count="2">
          <reference field="4294967294" count="1" selected="0">
            <x v="0"/>
          </reference>
          <reference field="4" count="1" selected="0">
            <x v="4"/>
          </reference>
        </references>
      </pivotArea>
    </chartFormat>
    <chartFormat chart="1" format="19" series="1">
      <pivotArea type="data" outline="0" fieldPosition="0">
        <references count="2">
          <reference field="4294967294" count="1" selected="0">
            <x v="0"/>
          </reference>
          <reference field="4" count="1" selected="0">
            <x v="3"/>
          </reference>
        </references>
      </pivotArea>
    </chartFormat>
    <chartFormat chart="1" format="20" series="1">
      <pivotArea type="data" outline="0" fieldPosition="0">
        <references count="2">
          <reference field="4294967294" count="1" selected="0">
            <x v="0"/>
          </reference>
          <reference field="4" count="1" selected="0">
            <x v="2"/>
          </reference>
        </references>
      </pivotArea>
    </chartFormat>
    <chartFormat chart="1" format="21" series="1">
      <pivotArea type="data" outline="0" fieldPosition="0">
        <references count="2">
          <reference field="4294967294" count="1" selected="0">
            <x v="0"/>
          </reference>
          <reference field="4" count="1" selected="0">
            <x v="1"/>
          </reference>
        </references>
      </pivotArea>
    </chartFormat>
    <chartFormat chart="1" format="22" series="1">
      <pivotArea type="data" outline="0" fieldPosition="0">
        <references count="2">
          <reference field="4294967294" count="1" selected="0">
            <x v="0"/>
          </reference>
          <reference field="4" count="1" selected="0">
            <x v="0"/>
          </reference>
        </references>
      </pivotArea>
    </chartFormat>
    <chartFormat chart="1" format="23" series="1">
      <pivotArea type="data" outline="0" fieldPosition="0">
        <references count="2">
          <reference field="4294967294" count="1" selected="0">
            <x v="0"/>
          </reference>
          <reference field="4" count="1" selected="0">
            <x v="1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24"/>
  </rowHierarchiesUsage>
  <colHierarchiesUsage count="1">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6DD965F4-A29E-4C47-8B24-D927ACFEFA2E}" name="Pivottabell6" cacheId="328" applyNumberFormats="0" applyBorderFormats="0" applyFontFormats="0" applyPatternFormats="0" applyAlignmentFormats="0" applyWidthHeightFormats="1" dataCaption="Verdier" updatedVersion="7" minRefreshableVersion="3" itemPrintTitles="1" createdVersion="7" indent="0" outline="1" outlineData="1" multipleFieldFilters="0" chartFormat="12">
  <location ref="L12:P28" firstHeaderRow="1" firstDataRow="2" firstDataCol="1" rowPageCount="2" colPageCount="1"/>
  <pivotFields count="6">
    <pivotField axis="axisPage" allDrilled="1" subtotalTop="0" showAll="0" dataSourceSort="1" defaultSubtotal="0" defaultAttributeDrillState="1"/>
    <pivotField axis="axisPage" allDrilled="1" subtotalTop="0" showAll="0" dataSourceSort="1" defaultSubtotal="0" defaultAttributeDrillState="1"/>
    <pivotField axis="axisCol" allDrilled="1" subtotalTop="0" showAll="0" dataSourceSort="1" defaultSubtotal="0" defaultAttributeDrillState="1">
      <items count="3">
        <item s="1" x="0"/>
        <item s="1" x="1"/>
        <item s="1" x="2"/>
      </items>
    </pivotField>
    <pivotField dataField="1" subtotalTop="0" showAll="0" defaultSubtotal="0"/>
    <pivotField axis="axisRow" allDrilled="1" subtotalTop="0" showAll="0" dataSourceSort="1" defaultSubtotal="0" defaultAttributeDrillState="1">
      <items count="14">
        <item x="0"/>
        <item x="1"/>
        <item x="2"/>
        <item x="3"/>
        <item x="4"/>
        <item x="5"/>
        <item x="6"/>
        <item x="7"/>
        <item x="8"/>
        <item x="9"/>
        <item x="10"/>
        <item x="11"/>
        <item x="12"/>
        <item x="13"/>
      </items>
    </pivotField>
    <pivotField allDrilled="1" subtotalTop="0" showAll="0" dataSourceSort="1" defaultSubtotal="0" defaultAttributeDrillState="1">
      <items count="1">
        <item s="1" x="0"/>
      </items>
    </pivotField>
  </pivotFields>
  <rowFields count="1">
    <field x="4"/>
  </rowFields>
  <rowItems count="15">
    <i>
      <x/>
    </i>
    <i>
      <x v="1"/>
    </i>
    <i>
      <x v="2"/>
    </i>
    <i>
      <x v="3"/>
    </i>
    <i>
      <x v="4"/>
    </i>
    <i>
      <x v="5"/>
    </i>
    <i>
      <x v="6"/>
    </i>
    <i>
      <x v="7"/>
    </i>
    <i>
      <x v="8"/>
    </i>
    <i>
      <x v="9"/>
    </i>
    <i>
      <x v="10"/>
    </i>
    <i>
      <x v="11"/>
    </i>
    <i>
      <x v="12"/>
    </i>
    <i>
      <x v="13"/>
    </i>
    <i t="grand">
      <x/>
    </i>
  </rowItems>
  <colFields count="1">
    <field x="2"/>
  </colFields>
  <colItems count="4">
    <i>
      <x/>
    </i>
    <i>
      <x v="1"/>
    </i>
    <i>
      <x v="2"/>
    </i>
    <i t="grand">
      <x/>
    </i>
  </colItems>
  <pageFields count="2">
    <pageField fld="0" hier="14" name="[Tab_kommune].[fylke].&amp;[Trøndelag]" cap="Trøndelag"/>
    <pageField fld="1" hier="13" name="[Tab_kommune].[kommune].[All]" cap="All"/>
  </pageFields>
  <dataFields count="1">
    <dataField fld="3" subtotal="count" baseField="0" baseItem="0"/>
  </dataFields>
  <chartFormats count="14">
    <chartFormat chart="0" format="0" series="1">
      <pivotArea type="data" outline="0" fieldPosition="0">
        <references count="1">
          <reference field="4294967294" count="1" selected="0">
            <x v="0"/>
          </reference>
        </references>
      </pivotArea>
    </chartFormat>
    <chartFormat chart="7" format="6" series="1">
      <pivotArea type="data" outline="0" fieldPosition="0">
        <references count="1">
          <reference field="4294967294" count="1" selected="0">
            <x v="0"/>
          </reference>
        </references>
      </pivotArea>
    </chartFormat>
    <chartFormat chart="8" format="0" series="1">
      <pivotArea type="data" outline="0" fieldPosition="0">
        <references count="2">
          <reference field="4294967294" count="1" selected="0">
            <x v="0"/>
          </reference>
          <reference field="2" count="1" selected="0">
            <x v="0"/>
          </reference>
        </references>
      </pivotArea>
    </chartFormat>
    <chartFormat chart="8" format="1" series="1">
      <pivotArea type="data" outline="0" fieldPosition="0">
        <references count="2">
          <reference field="4294967294" count="1" selected="0">
            <x v="0"/>
          </reference>
          <reference field="2" count="1" selected="0">
            <x v="1"/>
          </reference>
        </references>
      </pivotArea>
    </chartFormat>
    <chartFormat chart="8" format="2" series="1">
      <pivotArea type="data" outline="0" fieldPosition="0">
        <references count="2">
          <reference field="4294967294" count="1" selected="0">
            <x v="0"/>
          </reference>
          <reference field="2" count="1" selected="0">
            <x v="2"/>
          </reference>
        </references>
      </pivotArea>
    </chartFormat>
    <chartFormat chart="9" format="3" series="1">
      <pivotArea type="data" outline="0" fieldPosition="0">
        <references count="2">
          <reference field="4294967294" count="1" selected="0">
            <x v="0"/>
          </reference>
          <reference field="2" count="1" selected="0">
            <x v="0"/>
          </reference>
        </references>
      </pivotArea>
    </chartFormat>
    <chartFormat chart="9" format="4" series="1">
      <pivotArea type="data" outline="0" fieldPosition="0">
        <references count="2">
          <reference field="4294967294" count="1" selected="0">
            <x v="0"/>
          </reference>
          <reference field="2" count="1" selected="0">
            <x v="1"/>
          </reference>
        </references>
      </pivotArea>
    </chartFormat>
    <chartFormat chart="9" format="5" series="1">
      <pivotArea type="data" outline="0" fieldPosition="0">
        <references count="2">
          <reference field="4294967294" count="1" selected="0">
            <x v="0"/>
          </reference>
          <reference field="2" count="1" selected="0">
            <x v="2"/>
          </reference>
        </references>
      </pivotArea>
    </chartFormat>
    <chartFormat chart="10" format="6" series="1">
      <pivotArea type="data" outline="0" fieldPosition="0">
        <references count="2">
          <reference field="4294967294" count="1" selected="0">
            <x v="0"/>
          </reference>
          <reference field="2" count="1" selected="0">
            <x v="0"/>
          </reference>
        </references>
      </pivotArea>
    </chartFormat>
    <chartFormat chart="10" format="7" series="1">
      <pivotArea type="data" outline="0" fieldPosition="0">
        <references count="2">
          <reference field="4294967294" count="1" selected="0">
            <x v="0"/>
          </reference>
          <reference field="2" count="1" selected="0">
            <x v="1"/>
          </reference>
        </references>
      </pivotArea>
    </chartFormat>
    <chartFormat chart="10" format="8" series="1">
      <pivotArea type="data" outline="0" fieldPosition="0">
        <references count="2">
          <reference field="4294967294" count="1" selected="0">
            <x v="0"/>
          </reference>
          <reference field="2" count="1" selected="0">
            <x v="2"/>
          </reference>
        </references>
      </pivotArea>
    </chartFormat>
    <chartFormat chart="11" format="6" series="1">
      <pivotArea type="data" outline="0" fieldPosition="0">
        <references count="2">
          <reference field="4294967294" count="1" selected="0">
            <x v="0"/>
          </reference>
          <reference field="2" count="1" selected="0">
            <x v="0"/>
          </reference>
        </references>
      </pivotArea>
    </chartFormat>
    <chartFormat chart="11" format="7" series="1">
      <pivotArea type="data" outline="0" fieldPosition="0">
        <references count="2">
          <reference field="4294967294" count="1" selected="0">
            <x v="0"/>
          </reference>
          <reference field="2" count="1" selected="0">
            <x v="1"/>
          </reference>
        </references>
      </pivotArea>
    </chartFormat>
    <chartFormat chart="11" format="8" series="1">
      <pivotArea type="data" outline="0" fieldPosition="0">
        <references count="2">
          <reference field="4294967294" count="1" selected="0">
            <x v="0"/>
          </reference>
          <reference field="2" count="1" selected="0">
            <x v="2"/>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0"/>
  </rowHierarchiesUsage>
  <colHierarchiesUsage count="1">
    <colHierarchyUsage hierarchyUsage="2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69E3EC38-6777-46B3-8A33-2FB1D8953E5A}" name="Pivottabell13" cacheId="310" applyNumberFormats="0" applyBorderFormats="0" applyFontFormats="0" applyPatternFormats="0" applyAlignmentFormats="0" applyWidthHeightFormats="1" dataCaption="Verdier" updatedVersion="7" minRefreshableVersion="3" itemPrintTitles="1" createdVersion="7" indent="0" outline="1" outlineData="1" multipleFieldFilters="0" chartFormat="11">
  <location ref="H12:J28" firstHeaderRow="1" firstDataRow="2" firstDataCol="1" rowPageCount="2" colPageCount="1"/>
  <pivotFields count="6">
    <pivotField axis="axisPage" allDrilled="1" subtotalTop="0" showAll="0" dataSourceSort="1" defaultSubtotal="0" defaultAttributeDrillState="1"/>
    <pivotField axis="axisPage" allDrilled="1" subtotalTop="0" showAll="0" dataSourceSort="1" defaultSubtotal="0" defaultAttributeDrillState="1"/>
    <pivotField allDrilled="1" subtotalTop="0" showAll="0" dataSourceSort="1" defaultSubtotal="0" defaultAttributeDrillState="1">
      <items count="3">
        <item s="1" x="0"/>
        <item s="1" x="1"/>
        <item x="2"/>
      </items>
    </pivotField>
    <pivotField dataField="1" subtotalTop="0" showAll="0" defaultSubtotal="0"/>
    <pivotField axis="axisRow" allDrilled="1" subtotalTop="0" showAll="0" dataSourceSort="1" defaultSubtotal="0" defaultAttributeDrillState="1">
      <items count="14">
        <item x="0"/>
        <item x="1"/>
        <item x="2"/>
        <item x="3"/>
        <item x="4"/>
        <item x="5"/>
        <item x="6"/>
        <item x="7"/>
        <item x="8"/>
        <item x="9"/>
        <item x="10"/>
        <item x="11"/>
        <item x="12"/>
        <item x="13"/>
      </items>
    </pivotField>
    <pivotField axis="axisCol" allDrilled="1" subtotalTop="0" showAll="0" dataSourceSort="1" defaultSubtotal="0" defaultAttributeDrillState="1">
      <items count="1">
        <item s="1" x="0"/>
      </items>
    </pivotField>
  </pivotFields>
  <rowFields count="1">
    <field x="4"/>
  </rowFields>
  <rowItems count="15">
    <i>
      <x/>
    </i>
    <i>
      <x v="1"/>
    </i>
    <i>
      <x v="2"/>
    </i>
    <i>
      <x v="3"/>
    </i>
    <i>
      <x v="4"/>
    </i>
    <i>
      <x v="5"/>
    </i>
    <i>
      <x v="6"/>
    </i>
    <i>
      <x v="7"/>
    </i>
    <i>
      <x v="8"/>
    </i>
    <i>
      <x v="9"/>
    </i>
    <i>
      <x v="10"/>
    </i>
    <i>
      <x v="11"/>
    </i>
    <i>
      <x v="12"/>
    </i>
    <i>
      <x v="13"/>
    </i>
    <i t="grand">
      <x/>
    </i>
  </rowItems>
  <colFields count="1">
    <field x="5"/>
  </colFields>
  <colItems count="2">
    <i>
      <x/>
    </i>
    <i t="grand">
      <x/>
    </i>
  </colItems>
  <pageFields count="2">
    <pageField fld="0" hier="14" name="[Tab_kommune].[fylke].&amp;[Trøndelag]" cap="Trøndelag"/>
    <pageField fld="1" hier="13" name="[Tab_kommune].[kommune].[All]" cap="All"/>
  </pageFields>
  <dataFields count="1">
    <dataField fld="3" subtotal="count" baseField="0" baseItem="0"/>
  </dataFields>
  <chartFormats count="4">
    <chartFormat chart="0" format="0" series="1">
      <pivotArea type="data" outline="0" fieldPosition="0">
        <references count="1">
          <reference field="4294967294" count="1" selected="0">
            <x v="0"/>
          </reference>
        </references>
      </pivotArea>
    </chartFormat>
    <chartFormat chart="7" format="6" series="1">
      <pivotArea type="data" outline="0" fieldPosition="0">
        <references count="1">
          <reference field="4294967294" count="1" selected="0">
            <x v="0"/>
          </reference>
        </references>
      </pivotArea>
    </chartFormat>
    <chartFormat chart="7" format="7" series="1">
      <pivotArea type="data" outline="0" fieldPosition="0">
        <references count="2">
          <reference field="4294967294" count="1" selected="0">
            <x v="0"/>
          </reference>
          <reference field="5" count="1" selected="0">
            <x v="0"/>
          </reference>
        </references>
      </pivotArea>
    </chartFormat>
    <chartFormat chart="10" format="9" series="1">
      <pivotArea type="data" outline="0" fieldPosition="0">
        <references count="2">
          <reference field="4294967294" count="1" selected="0">
            <x v="0"/>
          </reference>
          <reference field="5"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0"/>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198B03A5-ACCD-4703-AEDB-648F2869C674}" name="Pivottabell2" cacheId="313" applyNumberFormats="0" applyBorderFormats="0" applyFontFormats="0" applyPatternFormats="0" applyAlignmentFormats="0" applyWidthHeightFormats="1" dataCaption="Verdier" tag="d78f98e6-386c-4472-8d7e-896c1c93f560" updatedVersion="7" minRefreshableVersion="3" itemPrintTitles="1" createdVersion="7" indent="0" outline="1" outlineData="1" multipleFieldFilters="0" chartFormat="6">
  <location ref="E13:F25" firstHeaderRow="1" firstDataRow="1" firstDataCol="1" rowPageCount="3" colPageCount="1"/>
  <pivotFields count="5">
    <pivotField axis="axisPage" allDrilled="1" subtotalTop="0" showAll="0" dataSourceSort="1" defaultSubtotal="0" defaultAttributeDrillState="1"/>
    <pivotField axis="axisRow" allDrilled="1" subtotalTop="0" showAll="0" sortType="ascending" defaultSubtotal="0" defaultAttributeDrillState="1">
      <items count="11">
        <item x="0"/>
        <item x="1"/>
        <item x="2"/>
        <item x="3"/>
        <item x="4"/>
        <item x="5"/>
        <item x="6"/>
        <item x="7"/>
        <item x="8"/>
        <item x="9"/>
        <item x="10"/>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dataField="1" subtotalTop="0" showAll="0" defaultSubtotal="0"/>
    <pivotField axis="axisPage" allDrilled="1" subtotalTop="0" showAll="0" dataSourceSort="1" defaultSubtotal="0" defaultAttributeDrillState="1"/>
  </pivotFields>
  <rowFields count="1">
    <field x="1"/>
  </rowFields>
  <rowItems count="12">
    <i>
      <x v="10"/>
    </i>
    <i>
      <x v="1"/>
    </i>
    <i>
      <x v="6"/>
    </i>
    <i>
      <x v="5"/>
    </i>
    <i>
      <x v="7"/>
    </i>
    <i>
      <x v="4"/>
    </i>
    <i>
      <x v="8"/>
    </i>
    <i>
      <x v="9"/>
    </i>
    <i>
      <x/>
    </i>
    <i>
      <x v="3"/>
    </i>
    <i>
      <x v="2"/>
    </i>
    <i t="grand">
      <x/>
    </i>
  </rowItems>
  <colItems count="1">
    <i/>
  </colItems>
  <pageFields count="3">
    <pageField fld="0" hier="14" name="[Tab_kommune].[fylke].&amp;[Trøndelag]" cap="Trøndelag"/>
    <pageField fld="2" hier="10" name="[T_samla_sysselsatte].[aar].&amp;[2021]" cap="2021"/>
    <pageField fld="4" hier="13" name="[Tab_kommune].[kommune].[All]" cap="All"/>
  </pageFields>
  <dataFields count="1">
    <dataField fld="3" subtotal="count" showDataAs="percentOfCol" baseField="1" baseItem="7" numFmtId="10"/>
  </dataFields>
  <formats count="3">
    <format dxfId="1598">
      <pivotArea collapsedLevelsAreSubtotals="1" fieldPosition="0">
        <references count="1">
          <reference field="1" count="0"/>
        </references>
      </pivotArea>
    </format>
    <format dxfId="1597">
      <pivotArea dataOnly="0" labelOnly="1" fieldPosition="0">
        <references count="1">
          <reference field="1" count="0"/>
        </references>
      </pivotArea>
    </format>
    <format dxfId="1596">
      <pivotArea grandRow="1" outline="0" collapsedLevelsAreSubtotals="1" fieldPosition="0"/>
    </format>
  </formats>
  <chartFormats count="13">
    <chartFormat chart="0" format="0" series="1">
      <pivotArea type="data" outline="0" fieldPosition="0">
        <references count="2">
          <reference field="4294967294" count="1" selected="0">
            <x v="0"/>
          </reference>
          <reference field="1" count="1" selected="0">
            <x v="0"/>
          </reference>
        </references>
      </pivotArea>
    </chartFormat>
    <chartFormat chart="0" format="1" series="1">
      <pivotArea type="data" outline="0" fieldPosition="0">
        <references count="2">
          <reference field="4294967294" count="1" selected="0">
            <x v="0"/>
          </reference>
          <reference field="1" count="1" selected="0">
            <x v="1"/>
          </reference>
        </references>
      </pivotArea>
    </chartFormat>
    <chartFormat chart="0" format="2" series="1">
      <pivotArea type="data" outline="0" fieldPosition="0">
        <references count="2">
          <reference field="4294967294" count="1" selected="0">
            <x v="0"/>
          </reference>
          <reference field="1" count="1" selected="0">
            <x v="2"/>
          </reference>
        </references>
      </pivotArea>
    </chartFormat>
    <chartFormat chart="0" format="3" series="1">
      <pivotArea type="data" outline="0" fieldPosition="0">
        <references count="2">
          <reference field="4294967294" count="1" selected="0">
            <x v="0"/>
          </reference>
          <reference field="1"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 chart="0" format="5" series="1">
      <pivotArea type="data" outline="0" fieldPosition="0">
        <references count="2">
          <reference field="4294967294" count="1" selected="0">
            <x v="0"/>
          </reference>
          <reference field="1" count="1" selected="0">
            <x v="5"/>
          </reference>
        </references>
      </pivotArea>
    </chartFormat>
    <chartFormat chart="0" format="6" series="1">
      <pivotArea type="data" outline="0" fieldPosition="0">
        <references count="2">
          <reference field="4294967294" count="1" selected="0">
            <x v="0"/>
          </reference>
          <reference field="1" count="1" selected="0">
            <x v="6"/>
          </reference>
        </references>
      </pivotArea>
    </chartFormat>
    <chartFormat chart="0" format="7" series="1">
      <pivotArea type="data" outline="0" fieldPosition="0">
        <references count="2">
          <reference field="4294967294" count="1" selected="0">
            <x v="0"/>
          </reference>
          <reference field="1" count="1" selected="0">
            <x v="7"/>
          </reference>
        </references>
      </pivotArea>
    </chartFormat>
    <chartFormat chart="0" format="8" series="1">
      <pivotArea type="data" outline="0" fieldPosition="0">
        <references count="2">
          <reference field="4294967294" count="1" selected="0">
            <x v="0"/>
          </reference>
          <reference field="1" count="1" selected="0">
            <x v="8"/>
          </reference>
        </references>
      </pivotArea>
    </chartFormat>
    <chartFormat chart="0" format="9" series="1">
      <pivotArea type="data" outline="0" fieldPosition="0">
        <references count="2">
          <reference field="4294967294" count="1" selected="0">
            <x v="0"/>
          </reference>
          <reference field="1" count="1" selected="0">
            <x v="9"/>
          </reference>
        </references>
      </pivotArea>
    </chartFormat>
    <chartFormat chart="0" format="10" series="1">
      <pivotArea type="data" outline="0" fieldPosition="0">
        <references count="2">
          <reference field="4294967294" count="1" selected="0">
            <x v="0"/>
          </reference>
          <reference field="1" count="1" selected="0">
            <x v="10"/>
          </reference>
        </references>
      </pivotArea>
    </chartFormat>
    <chartFormat chart="1" format="0"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samla_sysselsatte].[aar].&amp;[2021]"/>
      </members>
    </pivotHierarchy>
    <pivotHierarchy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24"/>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763AD80F-5A6C-4C67-845A-4E4DF6333492}" name="Pivottabell7" cacheId="331" applyNumberFormats="0" applyBorderFormats="0" applyFontFormats="0" applyPatternFormats="0" applyAlignmentFormats="0" applyWidthHeightFormats="1" dataCaption="Verdier" updatedVersion="7" minRefreshableVersion="3" rowGrandTotals="0" colGrandTotals="0" itemPrintTitles="1" createdVersion="7" indent="0" outline="1" outlineData="1" multipleFieldFilters="0" chartFormat="20">
  <location ref="R12:U27" firstHeaderRow="1" firstDataRow="2" firstDataCol="1" rowPageCount="2" colPageCount="1"/>
  <pivotFields count="6">
    <pivotField axis="axisPage" allDrilled="1" subtotalTop="0" showAll="0" dataSourceSort="1" defaultSubtotal="0" defaultAttributeDrillState="1"/>
    <pivotField axis="axisPage" allDrilled="1" subtotalTop="0" showAll="0" dataSourceSort="1" defaultSubtotal="0" defaultAttributeDrillState="1"/>
    <pivotField axis="axisCol" allDrilled="1" subtotalTop="0" showAll="0" dataSourceSort="1" defaultSubtotal="0" defaultAttributeDrillState="1">
      <items count="3">
        <item s="1" x="0"/>
        <item s="1" x="1"/>
        <item s="1" x="2"/>
      </items>
    </pivotField>
    <pivotField dataField="1" subtotalTop="0" showAll="0" defaultSubtotal="0"/>
    <pivotField axis="axisRow" allDrilled="1" subtotalTop="0" showAll="0" dataSourceSort="1" defaultSubtotal="0" defaultAttributeDrillState="1">
      <items count="14">
        <item x="0"/>
        <item x="1"/>
        <item x="2"/>
        <item x="3"/>
        <item x="4"/>
        <item x="5"/>
        <item x="6"/>
        <item x="7"/>
        <item x="8"/>
        <item x="9"/>
        <item x="10"/>
        <item x="11"/>
        <item x="12"/>
        <item x="13"/>
      </items>
    </pivotField>
    <pivotField allDrilled="1" subtotalTop="0" showAll="0" dataSourceSort="1" defaultSubtotal="0" defaultAttributeDrillState="1">
      <items count="1">
        <item s="1" x="0"/>
      </items>
    </pivotField>
  </pivotFields>
  <rowFields count="1">
    <field x="4"/>
  </rowFields>
  <rowItems count="14">
    <i>
      <x/>
    </i>
    <i>
      <x v="1"/>
    </i>
    <i>
      <x v="2"/>
    </i>
    <i>
      <x v="3"/>
    </i>
    <i>
      <x v="4"/>
    </i>
    <i>
      <x v="5"/>
    </i>
    <i>
      <x v="6"/>
    </i>
    <i>
      <x v="7"/>
    </i>
    <i>
      <x v="8"/>
    </i>
    <i>
      <x v="9"/>
    </i>
    <i>
      <x v="10"/>
    </i>
    <i>
      <x v="11"/>
    </i>
    <i>
      <x v="12"/>
    </i>
    <i>
      <x v="13"/>
    </i>
  </rowItems>
  <colFields count="1">
    <field x="2"/>
  </colFields>
  <colItems count="3">
    <i>
      <x/>
    </i>
    <i>
      <x v="1"/>
    </i>
    <i>
      <x v="2"/>
    </i>
  </colItems>
  <pageFields count="2">
    <pageField fld="0" hier="14" name="[Tab_kommune].[fylke].&amp;[Trøndelag]" cap="Trøndelag"/>
    <pageField fld="1" hier="13" name="[Tab_kommune].[kommune].[All]" cap="All"/>
  </pageFields>
  <dataFields count="1">
    <dataField fld="3" subtotal="count" showDataAs="percent" baseField="4" baseItem="0" numFmtId="10"/>
  </dataFields>
  <formats count="1">
    <format dxfId="1599">
      <pivotArea collapsedLevelsAreSubtotals="1" fieldPosition="0">
        <references count="1">
          <reference field="4" count="0"/>
        </references>
      </pivotArea>
    </format>
  </formats>
  <chartFormats count="12">
    <chartFormat chart="0" format="0" series="1">
      <pivotArea type="data" outline="0" fieldPosition="0">
        <references count="1">
          <reference field="4294967294" count="1" selected="0">
            <x v="0"/>
          </reference>
        </references>
      </pivotArea>
    </chartFormat>
    <chartFormat chart="7" format="6" series="1">
      <pivotArea type="data" outline="0" fieldPosition="0">
        <references count="1">
          <reference field="4294967294" count="1" selected="0">
            <x v="0"/>
          </reference>
        </references>
      </pivotArea>
    </chartFormat>
    <chartFormat chart="8" format="0" series="1">
      <pivotArea type="data" outline="0" fieldPosition="0">
        <references count="2">
          <reference field="4294967294" count="1" selected="0">
            <x v="0"/>
          </reference>
          <reference field="2" count="1" selected="0">
            <x v="0"/>
          </reference>
        </references>
      </pivotArea>
    </chartFormat>
    <chartFormat chart="8" format="1" series="1">
      <pivotArea type="data" outline="0" fieldPosition="0">
        <references count="2">
          <reference field="4294967294" count="1" selected="0">
            <x v="0"/>
          </reference>
          <reference field="2" count="1" selected="0">
            <x v="1"/>
          </reference>
        </references>
      </pivotArea>
    </chartFormat>
    <chartFormat chart="8" format="2" series="1">
      <pivotArea type="data" outline="0" fieldPosition="0">
        <references count="2">
          <reference field="4294967294" count="1" selected="0">
            <x v="0"/>
          </reference>
          <reference field="2" count="1" selected="0">
            <x v="2"/>
          </reference>
        </references>
      </pivotArea>
    </chartFormat>
    <chartFormat chart="13" format="19" series="1">
      <pivotArea type="data" outline="0" fieldPosition="0">
        <references count="2">
          <reference field="4294967294" count="1" selected="0">
            <x v="0"/>
          </reference>
          <reference field="2" count="1" selected="0">
            <x v="0"/>
          </reference>
        </references>
      </pivotArea>
    </chartFormat>
    <chartFormat chart="13" format="20">
      <pivotArea type="data" outline="0" fieldPosition="0">
        <references count="3">
          <reference field="4294967294" count="1" selected="0">
            <x v="0"/>
          </reference>
          <reference field="2" count="1" selected="0">
            <x v="0"/>
          </reference>
          <reference field="4" count="1" selected="0">
            <x v="13"/>
          </reference>
        </references>
      </pivotArea>
    </chartFormat>
    <chartFormat chart="13" format="21" series="1">
      <pivotArea type="data" outline="0" fieldPosition="0">
        <references count="2">
          <reference field="4294967294" count="1" selected="0">
            <x v="0"/>
          </reference>
          <reference field="2" count="1" selected="0">
            <x v="1"/>
          </reference>
        </references>
      </pivotArea>
    </chartFormat>
    <chartFormat chart="13" format="22">
      <pivotArea type="data" outline="0" fieldPosition="0">
        <references count="3">
          <reference field="4294967294" count="1" selected="0">
            <x v="0"/>
          </reference>
          <reference field="2" count="1" selected="0">
            <x v="1"/>
          </reference>
          <reference field="4" count="1" selected="0">
            <x v="13"/>
          </reference>
        </references>
      </pivotArea>
    </chartFormat>
    <chartFormat chart="13" format="23" series="1">
      <pivotArea type="data" outline="0" fieldPosition="0">
        <references count="2">
          <reference field="4294967294" count="1" selected="0">
            <x v="0"/>
          </reference>
          <reference field="2" count="1" selected="0">
            <x v="2"/>
          </reference>
        </references>
      </pivotArea>
    </chartFormat>
    <chartFormat chart="13" format="24">
      <pivotArea type="data" outline="0" fieldPosition="0">
        <references count="3">
          <reference field="4294967294" count="1" selected="0">
            <x v="0"/>
          </reference>
          <reference field="2" count="1" selected="0">
            <x v="2"/>
          </reference>
          <reference field="4" count="1" selected="0">
            <x v="0"/>
          </reference>
        </references>
      </pivotArea>
    </chartFormat>
    <chartFormat chart="13" format="25">
      <pivotArea type="data" outline="0" fieldPosition="0">
        <references count="3">
          <reference field="4294967294" count="1" selected="0">
            <x v="0"/>
          </reference>
          <reference field="2" count="1" selected="0">
            <x v="2"/>
          </reference>
          <reference field="4" count="1" selected="0">
            <x v="13"/>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0"/>
  </rowHierarchiesUsage>
  <colHierarchiesUsage count="1">
    <colHierarchyUsage hierarchyUsage="2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B5C1D78C-64F9-4C43-A5A0-F6113C76B27C}" name="Pivottabell4" cacheId="322" applyNumberFormats="0" applyBorderFormats="0" applyFontFormats="0" applyPatternFormats="0" applyAlignmentFormats="0" applyWidthHeightFormats="1" dataCaption="Verdier" tag="d78f98e6-386c-4472-8d7e-896c1c93f560" updatedVersion="7" minRefreshableVersion="3" rowGrandTotals="0" colGrandTotals="0" itemPrintTitles="1" createdVersion="7" indent="0" outline="1" outlineData="1" multipleFieldFilters="0" chartFormat="3">
  <location ref="G37:H49" firstHeaderRow="1" firstDataRow="2" firstDataCol="1" rowPageCount="2" colPageCount="1"/>
  <pivotFields count="5">
    <pivotField axis="axisPage" allDrilled="1" subtotalTop="0" showAll="0" dataSourceSort="1" defaultSubtotal="0" defaultAttributeDrillState="1"/>
    <pivotField axis="axisCol" allDrilled="1" subtotalTop="0" showAll="0" dataSourceSort="1" defaultSubtotal="0" defaultAttributeDrillState="1">
      <items count="2">
        <item s="1" x="0"/>
        <item x="1"/>
      </items>
    </pivotField>
    <pivotField dataField="1" subtotalTop="0" showAll="0" defaultSubtotal="0"/>
    <pivotField axis="axisPage" allDrilled="1" subtotalTop="0" showAll="0" dataSourceSort="1" defaultSubtotal="0" defaultAttributeDrillState="1"/>
    <pivotField axis="axisRow" allDrilled="1" subtotalTop="0" showAll="0" sortType="descending" defaultSubtotal="0" defaultAttributeDrillState="1">
      <items count="11">
        <item x="10"/>
        <item x="9"/>
        <item x="8"/>
        <item x="7"/>
        <item x="6"/>
        <item x="5"/>
        <item x="4"/>
        <item x="3"/>
        <item x="2"/>
        <item x="1"/>
        <item x="0"/>
      </items>
    </pivotField>
  </pivotFields>
  <rowFields count="1">
    <field x="4"/>
  </rowFields>
  <rowItems count="11">
    <i>
      <x/>
    </i>
    <i>
      <x v="1"/>
    </i>
    <i>
      <x v="2"/>
    </i>
    <i>
      <x v="3"/>
    </i>
    <i>
      <x v="4"/>
    </i>
    <i>
      <x v="5"/>
    </i>
    <i>
      <x v="6"/>
    </i>
    <i>
      <x v="7"/>
    </i>
    <i>
      <x v="8"/>
    </i>
    <i>
      <x v="9"/>
    </i>
    <i>
      <x v="10"/>
    </i>
  </rowItems>
  <colFields count="1">
    <field x="1"/>
  </colFields>
  <colItems count="1">
    <i>
      <x/>
    </i>
  </colItems>
  <pageFields count="2">
    <pageField fld="0" hier="14" name="[Tab_kommune].[fylke].&amp;[Trøndelag]" cap="Trøndelag"/>
    <pageField fld="3" hier="13" name="[Tab_kommune].[kommune].[All]" cap="All"/>
  </pageFields>
  <dataFields count="1">
    <dataField fld="2" subtotal="count" baseField="1" baseItem="0"/>
  </dataFields>
  <formats count="2">
    <format dxfId="1601">
      <pivotArea outline="0" collapsedLevelsAreSubtotals="1" fieldPosition="0"/>
    </format>
    <format dxfId="1600">
      <pivotArea outline="0" fieldPosition="0">
        <references count="1">
          <reference field="4294967294" count="1">
            <x v="0"/>
          </reference>
        </references>
      </pivotArea>
    </format>
  </formats>
  <chartFormats count="25">
    <chartFormat chart="1" format="11" series="1">
      <pivotArea type="data" outline="0" fieldPosition="0">
        <references count="1">
          <reference field="4294967294" count="1" selected="0">
            <x v="0"/>
          </reference>
        </references>
      </pivotArea>
    </chartFormat>
    <chartFormat chart="1" format="13" series="1">
      <pivotArea type="data" outline="0" fieldPosition="0">
        <references count="2">
          <reference field="4294967294" count="1" selected="0">
            <x v="0"/>
          </reference>
          <reference field="4" count="1" selected="0">
            <x v="9"/>
          </reference>
        </references>
      </pivotArea>
    </chartFormat>
    <chartFormat chart="1" format="14" series="1">
      <pivotArea type="data" outline="0" fieldPosition="0">
        <references count="2">
          <reference field="4294967294" count="1" selected="0">
            <x v="0"/>
          </reference>
          <reference field="4" count="1" selected="0">
            <x v="8"/>
          </reference>
        </references>
      </pivotArea>
    </chartFormat>
    <chartFormat chart="1" format="15" series="1">
      <pivotArea type="data" outline="0" fieldPosition="0">
        <references count="2">
          <reference field="4294967294" count="1" selected="0">
            <x v="0"/>
          </reference>
          <reference field="4" count="1" selected="0">
            <x v="7"/>
          </reference>
        </references>
      </pivotArea>
    </chartFormat>
    <chartFormat chart="1" format="16" series="1">
      <pivotArea type="data" outline="0" fieldPosition="0">
        <references count="2">
          <reference field="4294967294" count="1" selected="0">
            <x v="0"/>
          </reference>
          <reference field="4" count="1" selected="0">
            <x v="6"/>
          </reference>
        </references>
      </pivotArea>
    </chartFormat>
    <chartFormat chart="1" format="17" series="1">
      <pivotArea type="data" outline="0" fieldPosition="0">
        <references count="2">
          <reference field="4294967294" count="1" selected="0">
            <x v="0"/>
          </reference>
          <reference field="4" count="1" selected="0">
            <x v="5"/>
          </reference>
        </references>
      </pivotArea>
    </chartFormat>
    <chartFormat chart="1" format="18" series="1">
      <pivotArea type="data" outline="0" fieldPosition="0">
        <references count="2">
          <reference field="4294967294" count="1" selected="0">
            <x v="0"/>
          </reference>
          <reference field="4" count="1" selected="0">
            <x v="4"/>
          </reference>
        </references>
      </pivotArea>
    </chartFormat>
    <chartFormat chart="1" format="19" series="1">
      <pivotArea type="data" outline="0" fieldPosition="0">
        <references count="2">
          <reference field="4294967294" count="1" selected="0">
            <x v="0"/>
          </reference>
          <reference field="4" count="1" selected="0">
            <x v="3"/>
          </reference>
        </references>
      </pivotArea>
    </chartFormat>
    <chartFormat chart="1" format="20" series="1">
      <pivotArea type="data" outline="0" fieldPosition="0">
        <references count="2">
          <reference field="4294967294" count="1" selected="0">
            <x v="0"/>
          </reference>
          <reference field="4" count="1" selected="0">
            <x v="2"/>
          </reference>
        </references>
      </pivotArea>
    </chartFormat>
    <chartFormat chart="1" format="21" series="1">
      <pivotArea type="data" outline="0" fieldPosition="0">
        <references count="2">
          <reference field="4294967294" count="1" selected="0">
            <x v="0"/>
          </reference>
          <reference field="4" count="1" selected="0">
            <x v="1"/>
          </reference>
        </references>
      </pivotArea>
    </chartFormat>
    <chartFormat chart="1" format="22" series="1">
      <pivotArea type="data" outline="0" fieldPosition="0">
        <references count="2">
          <reference field="4294967294" count="1" selected="0">
            <x v="0"/>
          </reference>
          <reference field="4" count="1" selected="0">
            <x v="0"/>
          </reference>
        </references>
      </pivotArea>
    </chartFormat>
    <chartFormat chart="1" format="23" series="1">
      <pivotArea type="data" outline="0" fieldPosition="0">
        <references count="2">
          <reference field="4294967294" count="1" selected="0">
            <x v="0"/>
          </reference>
          <reference field="4" count="1" selected="0">
            <x v="10"/>
          </reference>
        </references>
      </pivotArea>
    </chartFormat>
    <chartFormat chart="2" format="0" series="1">
      <pivotArea type="data" outline="0" fieldPosition="0">
        <references count="2">
          <reference field="4294967294" count="1" selected="0">
            <x v="0"/>
          </reference>
          <reference field="4" count="1" selected="0">
            <x v="10"/>
          </reference>
        </references>
      </pivotArea>
    </chartFormat>
    <chartFormat chart="2" format="1" series="1">
      <pivotArea type="data" outline="0" fieldPosition="0">
        <references count="2">
          <reference field="4294967294" count="1" selected="0">
            <x v="0"/>
          </reference>
          <reference field="4" count="1" selected="0">
            <x v="9"/>
          </reference>
        </references>
      </pivotArea>
    </chartFormat>
    <chartFormat chart="2" format="2" series="1">
      <pivotArea type="data" outline="0" fieldPosition="0">
        <references count="2">
          <reference field="4294967294" count="1" selected="0">
            <x v="0"/>
          </reference>
          <reference field="4" count="1" selected="0">
            <x v="8"/>
          </reference>
        </references>
      </pivotArea>
    </chartFormat>
    <chartFormat chart="2" format="3" series="1">
      <pivotArea type="data" outline="0" fieldPosition="0">
        <references count="2">
          <reference field="4294967294" count="1" selected="0">
            <x v="0"/>
          </reference>
          <reference field="4" count="1" selected="0">
            <x v="7"/>
          </reference>
        </references>
      </pivotArea>
    </chartFormat>
    <chartFormat chart="2" format="4" series="1">
      <pivotArea type="data" outline="0" fieldPosition="0">
        <references count="2">
          <reference field="4294967294" count="1" selected="0">
            <x v="0"/>
          </reference>
          <reference field="4" count="1" selected="0">
            <x v="6"/>
          </reference>
        </references>
      </pivotArea>
    </chartFormat>
    <chartFormat chart="2" format="5" series="1">
      <pivotArea type="data" outline="0" fieldPosition="0">
        <references count="2">
          <reference field="4294967294" count="1" selected="0">
            <x v="0"/>
          </reference>
          <reference field="4" count="1" selected="0">
            <x v="5"/>
          </reference>
        </references>
      </pivotArea>
    </chartFormat>
    <chartFormat chart="2" format="6" series="1">
      <pivotArea type="data" outline="0" fieldPosition="0">
        <references count="2">
          <reference field="4294967294" count="1" selected="0">
            <x v="0"/>
          </reference>
          <reference field="4" count="1" selected="0">
            <x v="4"/>
          </reference>
        </references>
      </pivotArea>
    </chartFormat>
    <chartFormat chart="2" format="7" series="1">
      <pivotArea type="data" outline="0" fieldPosition="0">
        <references count="2">
          <reference field="4294967294" count="1" selected="0">
            <x v="0"/>
          </reference>
          <reference field="4" count="1" selected="0">
            <x v="3"/>
          </reference>
        </references>
      </pivotArea>
    </chartFormat>
    <chartFormat chart="2" format="8" series="1">
      <pivotArea type="data" outline="0" fieldPosition="0">
        <references count="2">
          <reference field="4294967294" count="1" selected="0">
            <x v="0"/>
          </reference>
          <reference field="4" count="1" selected="0">
            <x v="2"/>
          </reference>
        </references>
      </pivotArea>
    </chartFormat>
    <chartFormat chart="2" format="9" series="1">
      <pivotArea type="data" outline="0" fieldPosition="0">
        <references count="2">
          <reference field="4294967294" count="1" selected="0">
            <x v="0"/>
          </reference>
          <reference field="4" count="1" selected="0">
            <x v="1"/>
          </reference>
        </references>
      </pivotArea>
    </chartFormat>
    <chartFormat chart="2" format="10" series="1">
      <pivotArea type="data" outline="0" fieldPosition="0">
        <references count="2">
          <reference field="4294967294" count="1" selected="0">
            <x v="0"/>
          </reference>
          <reference field="4" count="1" selected="0">
            <x v="0"/>
          </reference>
        </references>
      </pivotArea>
    </chartFormat>
    <chartFormat chart="2" format="11" series="1">
      <pivotArea type="data" outline="0" fieldPosition="0">
        <references count="2">
          <reference field="4294967294" count="1" selected="0">
            <x v="0"/>
          </reference>
          <reference field="1" count="1" selected="0">
            <x v="0"/>
          </reference>
        </references>
      </pivotArea>
    </chartFormat>
    <chartFormat chart="2" format="12" series="1">
      <pivotArea type="data" outline="0" fieldPosition="0">
        <references count="2">
          <reference field="4294967294" count="1" selected="0">
            <x v="0"/>
          </reference>
          <reference field="1" count="1" selected="0">
            <x v="1"/>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Dark3" showRowHeaders="1" showColHeaders="1" showRowStripes="0" showColStripes="0" showLastColumn="1"/>
  <rowHierarchiesUsage count="1">
    <rowHierarchyUsage hierarchyUsage="24"/>
  </rowHierarchiesUsage>
  <colHierarchiesUsage count="1">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9DD5437D-316C-40E8-B5E9-A2819ECB8114}" name="Pivottabell30" cacheId="247"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D10:G57" firstHeaderRow="1" firstDataRow="2" firstDataCol="1" rowPageCount="2" colPageCount="1"/>
  <pivotFields count="6">
    <pivotField axis="axisRow" allDrilled="1" showAll="0" dataSourceSort="1"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 axis="axisPage" allDrilled="1" showAll="0" dataSourceSort="1" defaultSubtotal="0" defaultAttributeDrillState="1"/>
    <pivotField axis="axisRow" allDrilled="1" showAll="0" dataSourceSort="1" defaultSubtotal="0" defaultAttributeDrillState="1">
      <items count="7">
        <item x="0"/>
        <item x="1"/>
        <item x="2"/>
        <item x="3"/>
        <item x="4"/>
        <item x="5"/>
        <item x="6"/>
      </items>
    </pivotField>
    <pivotField dataField="1" subtotalTop="0" showAll="0" defaultSubtotal="0"/>
    <pivotField axis="axisPage" allDrilled="1" showAll="0" dataSourceSort="1" defaultSubtotal="0" defaultAttributeDrillState="1"/>
    <pivotField axis="axisCol" allDrilled="1" showAll="0" defaultSubtotal="0" defaultAttributeDrillState="1">
      <items count="2">
        <item x="1"/>
        <item x="0"/>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08]" cap="2008"/>
  </pageFields>
  <dataFields count="1">
    <dataField fld="3" subtotal="count" showDataAs="percentOfRow" baseField="0" baseItem="1" numFmtId="10"/>
  </dataFields>
  <formats count="56">
    <format dxfId="66">
      <pivotArea collapsedLevelsAreSubtotals="1" fieldPosition="0">
        <references count="2">
          <reference field="0" count="4">
            <x v="0"/>
            <x v="1"/>
            <x v="2"/>
            <x v="3"/>
          </reference>
          <reference field="2" count="1" selected="0">
            <x v="0"/>
          </reference>
        </references>
      </pivotArea>
    </format>
    <format dxfId="65">
      <pivotArea collapsedLevelsAreSubtotals="1" fieldPosition="0">
        <references count="1">
          <reference field="2" count="1">
            <x v="1"/>
          </reference>
        </references>
      </pivotArea>
    </format>
    <format dxfId="64">
      <pivotArea collapsedLevelsAreSubtotals="1" fieldPosition="0">
        <references count="2">
          <reference field="0" count="5">
            <x v="4"/>
            <x v="5"/>
            <x v="6"/>
            <x v="7"/>
            <x v="8"/>
          </reference>
          <reference field="2" count="1" selected="0">
            <x v="1"/>
          </reference>
        </references>
      </pivotArea>
    </format>
    <format dxfId="63">
      <pivotArea collapsedLevelsAreSubtotals="1" fieldPosition="0">
        <references count="1">
          <reference field="2" count="1">
            <x v="2"/>
          </reference>
        </references>
      </pivotArea>
    </format>
    <format dxfId="62">
      <pivotArea collapsedLevelsAreSubtotals="1" fieldPosition="0">
        <references count="2">
          <reference field="0" count="10">
            <x v="9"/>
            <x v="10"/>
            <x v="11"/>
            <x v="12"/>
            <x v="13"/>
            <x v="14"/>
            <x v="15"/>
            <x v="16"/>
            <x v="17"/>
            <x v="18"/>
          </reference>
          <reference field="2" count="1" selected="0">
            <x v="2"/>
          </reference>
        </references>
      </pivotArea>
    </format>
    <format dxfId="61">
      <pivotArea collapsedLevelsAreSubtotals="1" fieldPosition="0">
        <references count="1">
          <reference field="2" count="1">
            <x v="3"/>
          </reference>
        </references>
      </pivotArea>
    </format>
    <format dxfId="60">
      <pivotArea collapsedLevelsAreSubtotals="1" fieldPosition="0">
        <references count="2">
          <reference field="0" count="6">
            <x v="19"/>
            <x v="20"/>
            <x v="21"/>
            <x v="22"/>
            <x v="23"/>
            <x v="24"/>
          </reference>
          <reference field="2" count="1" selected="0">
            <x v="3"/>
          </reference>
        </references>
      </pivotArea>
    </format>
    <format dxfId="59">
      <pivotArea collapsedLevelsAreSubtotals="1" fieldPosition="0">
        <references count="1">
          <reference field="2" count="1">
            <x v="4"/>
          </reference>
        </references>
      </pivotArea>
    </format>
    <format dxfId="58">
      <pivotArea collapsedLevelsAreSubtotals="1" fieldPosition="0">
        <references count="2">
          <reference field="0" count="1">
            <x v="25"/>
          </reference>
          <reference field="2" count="1" selected="0">
            <x v="4"/>
          </reference>
        </references>
      </pivotArea>
    </format>
    <format dxfId="57">
      <pivotArea collapsedLevelsAreSubtotals="1" fieldPosition="0">
        <references count="1">
          <reference field="2" count="1">
            <x v="5"/>
          </reference>
        </references>
      </pivotArea>
    </format>
    <format dxfId="56">
      <pivotArea collapsedLevelsAreSubtotals="1" fieldPosition="0">
        <references count="2">
          <reference field="0" count="6">
            <x v="26"/>
            <x v="27"/>
            <x v="28"/>
            <x v="29"/>
            <x v="30"/>
            <x v="31"/>
          </reference>
          <reference field="2" count="1" selected="0">
            <x v="5"/>
          </reference>
        </references>
      </pivotArea>
    </format>
    <format dxfId="55">
      <pivotArea collapsedLevelsAreSubtotals="1" fieldPosition="0">
        <references count="1">
          <reference field="2" count="1">
            <x v="6"/>
          </reference>
        </references>
      </pivotArea>
    </format>
    <format dxfId="54">
      <pivotArea collapsedLevelsAreSubtotals="1" fieldPosition="0">
        <references count="2">
          <reference field="0" count="6">
            <x v="32"/>
            <x v="33"/>
            <x v="34"/>
            <x v="35"/>
            <x v="36"/>
            <x v="37"/>
          </reference>
          <reference field="2" count="1" selected="0">
            <x v="6"/>
          </reference>
        </references>
      </pivotArea>
    </format>
    <format dxfId="53">
      <pivotArea grandRow="1" outline="0" collapsedLevelsAreSubtotals="1" fieldPosition="0"/>
    </format>
    <format dxfId="52">
      <pivotArea collapsedLevelsAreSubtotals="1" fieldPosition="0">
        <references count="3">
          <reference field="0" count="4">
            <x v="0"/>
            <x v="1"/>
            <x v="2"/>
            <x v="3"/>
          </reference>
          <reference field="2" count="1" selected="0">
            <x v="0"/>
          </reference>
          <reference field="5" count="1" selected="0">
            <x v="1"/>
          </reference>
        </references>
      </pivotArea>
    </format>
    <format dxfId="51">
      <pivotArea field="2" grandCol="1" collapsedLevelsAreSubtotals="1" axis="axisRow" fieldPosition="0">
        <references count="2">
          <reference field="0" count="4">
            <x v="0"/>
            <x v="1"/>
            <x v="2"/>
            <x v="3"/>
          </reference>
          <reference field="2" count="1" selected="0">
            <x v="0"/>
          </reference>
        </references>
      </pivotArea>
    </format>
    <format dxfId="50">
      <pivotArea collapsedLevelsAreSubtotals="1" fieldPosition="0">
        <references count="2">
          <reference field="2" count="1" defaultSubtotal="1">
            <x v="0"/>
          </reference>
          <reference field="5" count="1" selected="0">
            <x v="1"/>
          </reference>
        </references>
      </pivotArea>
    </format>
    <format dxfId="49">
      <pivotArea field="2" grandCol="1" collapsedLevelsAreSubtotals="1" axis="axisRow" fieldPosition="0">
        <references count="1">
          <reference field="2" count="1" defaultSubtotal="1">
            <x v="0"/>
          </reference>
        </references>
      </pivotArea>
    </format>
    <format dxfId="48">
      <pivotArea collapsedLevelsAreSubtotals="1" fieldPosition="0">
        <references count="2">
          <reference field="2" count="1">
            <x v="1"/>
          </reference>
          <reference field="5" count="1" selected="0">
            <x v="1"/>
          </reference>
        </references>
      </pivotArea>
    </format>
    <format dxfId="47">
      <pivotArea field="2" grandCol="1" collapsedLevelsAreSubtotals="1" axis="axisRow" fieldPosition="0">
        <references count="1">
          <reference field="2" count="1">
            <x v="1"/>
          </reference>
        </references>
      </pivotArea>
    </format>
    <format dxfId="46">
      <pivotArea collapsedLevelsAreSubtotals="1" fieldPosition="0">
        <references count="3">
          <reference field="0" count="5">
            <x v="4"/>
            <x v="5"/>
            <x v="6"/>
            <x v="7"/>
            <x v="8"/>
          </reference>
          <reference field="2" count="1" selected="0">
            <x v="1"/>
          </reference>
          <reference field="5" count="1" selected="0">
            <x v="1"/>
          </reference>
        </references>
      </pivotArea>
    </format>
    <format dxfId="45">
      <pivotArea field="2" grandCol="1" collapsedLevelsAreSubtotals="1" axis="axisRow" fieldPosition="0">
        <references count="2">
          <reference field="0" count="5">
            <x v="4"/>
            <x v="5"/>
            <x v="6"/>
            <x v="7"/>
            <x v="8"/>
          </reference>
          <reference field="2" count="1" selected="0">
            <x v="1"/>
          </reference>
        </references>
      </pivotArea>
    </format>
    <format dxfId="44">
      <pivotArea collapsedLevelsAreSubtotals="1" fieldPosition="0">
        <references count="2">
          <reference field="2" count="1" defaultSubtotal="1">
            <x v="1"/>
          </reference>
          <reference field="5" count="1" selected="0">
            <x v="1"/>
          </reference>
        </references>
      </pivotArea>
    </format>
    <format dxfId="43">
      <pivotArea field="2" grandCol="1" collapsedLevelsAreSubtotals="1" axis="axisRow" fieldPosition="0">
        <references count="1">
          <reference field="2" count="1" defaultSubtotal="1">
            <x v="1"/>
          </reference>
        </references>
      </pivotArea>
    </format>
    <format dxfId="42">
      <pivotArea collapsedLevelsAreSubtotals="1" fieldPosition="0">
        <references count="2">
          <reference field="2" count="1">
            <x v="2"/>
          </reference>
          <reference field="5" count="1" selected="0">
            <x v="1"/>
          </reference>
        </references>
      </pivotArea>
    </format>
    <format dxfId="41">
      <pivotArea field="2" grandCol="1" collapsedLevelsAreSubtotals="1" axis="axisRow" fieldPosition="0">
        <references count="1">
          <reference field="2" count="1">
            <x v="2"/>
          </reference>
        </references>
      </pivotArea>
    </format>
    <format dxfId="40">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39">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38">
      <pivotArea collapsedLevelsAreSubtotals="1" fieldPosition="0">
        <references count="2">
          <reference field="2" count="1" defaultSubtotal="1">
            <x v="2"/>
          </reference>
          <reference field="5" count="1" selected="0">
            <x v="1"/>
          </reference>
        </references>
      </pivotArea>
    </format>
    <format dxfId="37">
      <pivotArea field="2" grandCol="1" collapsedLevelsAreSubtotals="1" axis="axisRow" fieldPosition="0">
        <references count="1">
          <reference field="2" count="1" defaultSubtotal="1">
            <x v="2"/>
          </reference>
        </references>
      </pivotArea>
    </format>
    <format dxfId="36">
      <pivotArea collapsedLevelsAreSubtotals="1" fieldPosition="0">
        <references count="2">
          <reference field="2" count="1">
            <x v="3"/>
          </reference>
          <reference field="5" count="1" selected="0">
            <x v="1"/>
          </reference>
        </references>
      </pivotArea>
    </format>
    <format dxfId="35">
      <pivotArea field="2" grandCol="1" collapsedLevelsAreSubtotals="1" axis="axisRow" fieldPosition="0">
        <references count="1">
          <reference field="2" count="1">
            <x v="3"/>
          </reference>
        </references>
      </pivotArea>
    </format>
    <format dxfId="34">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33">
      <pivotArea field="2" grandCol="1" collapsedLevelsAreSubtotals="1" axis="axisRow" fieldPosition="0">
        <references count="2">
          <reference field="0" count="6">
            <x v="19"/>
            <x v="20"/>
            <x v="21"/>
            <x v="22"/>
            <x v="23"/>
            <x v="24"/>
          </reference>
          <reference field="2" count="1" selected="0">
            <x v="3"/>
          </reference>
        </references>
      </pivotArea>
    </format>
    <format dxfId="32">
      <pivotArea collapsedLevelsAreSubtotals="1" fieldPosition="0">
        <references count="2">
          <reference field="2" count="1" defaultSubtotal="1">
            <x v="3"/>
          </reference>
          <reference field="5" count="1" selected="0">
            <x v="1"/>
          </reference>
        </references>
      </pivotArea>
    </format>
    <format dxfId="31">
      <pivotArea field="2" grandCol="1" collapsedLevelsAreSubtotals="1" axis="axisRow" fieldPosition="0">
        <references count="1">
          <reference field="2" count="1" defaultSubtotal="1">
            <x v="3"/>
          </reference>
        </references>
      </pivotArea>
    </format>
    <format dxfId="30">
      <pivotArea collapsedLevelsAreSubtotals="1" fieldPosition="0">
        <references count="2">
          <reference field="2" count="1">
            <x v="4"/>
          </reference>
          <reference field="5" count="1" selected="0">
            <x v="1"/>
          </reference>
        </references>
      </pivotArea>
    </format>
    <format dxfId="29">
      <pivotArea field="2" grandCol="1" collapsedLevelsAreSubtotals="1" axis="axisRow" fieldPosition="0">
        <references count="1">
          <reference field="2" count="1">
            <x v="4"/>
          </reference>
        </references>
      </pivotArea>
    </format>
    <format dxfId="28">
      <pivotArea collapsedLevelsAreSubtotals="1" fieldPosition="0">
        <references count="3">
          <reference field="0" count="1">
            <x v="25"/>
          </reference>
          <reference field="2" count="1" selected="0">
            <x v="4"/>
          </reference>
          <reference field="5" count="1" selected="0">
            <x v="1"/>
          </reference>
        </references>
      </pivotArea>
    </format>
    <format dxfId="27">
      <pivotArea field="2" grandCol="1" collapsedLevelsAreSubtotals="1" axis="axisRow" fieldPosition="0">
        <references count="2">
          <reference field="0" count="1">
            <x v="25"/>
          </reference>
          <reference field="2" count="1" selected="0">
            <x v="4"/>
          </reference>
        </references>
      </pivotArea>
    </format>
    <format dxfId="26">
      <pivotArea collapsedLevelsAreSubtotals="1" fieldPosition="0">
        <references count="2">
          <reference field="2" count="1" defaultSubtotal="1">
            <x v="4"/>
          </reference>
          <reference field="5" count="1" selected="0">
            <x v="1"/>
          </reference>
        </references>
      </pivotArea>
    </format>
    <format dxfId="25">
      <pivotArea field="2" grandCol="1" collapsedLevelsAreSubtotals="1" axis="axisRow" fieldPosition="0">
        <references count="1">
          <reference field="2" count="1" defaultSubtotal="1">
            <x v="4"/>
          </reference>
        </references>
      </pivotArea>
    </format>
    <format dxfId="24">
      <pivotArea collapsedLevelsAreSubtotals="1" fieldPosition="0">
        <references count="2">
          <reference field="2" count="1">
            <x v="5"/>
          </reference>
          <reference field="5" count="1" selected="0">
            <x v="1"/>
          </reference>
        </references>
      </pivotArea>
    </format>
    <format dxfId="23">
      <pivotArea field="2" grandCol="1" collapsedLevelsAreSubtotals="1" axis="axisRow" fieldPosition="0">
        <references count="1">
          <reference field="2" count="1">
            <x v="5"/>
          </reference>
        </references>
      </pivotArea>
    </format>
    <format dxfId="22">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21">
      <pivotArea field="2" grandCol="1" collapsedLevelsAreSubtotals="1" axis="axisRow" fieldPosition="0">
        <references count="2">
          <reference field="0" count="6">
            <x v="26"/>
            <x v="27"/>
            <x v="28"/>
            <x v="29"/>
            <x v="30"/>
            <x v="31"/>
          </reference>
          <reference field="2" count="1" selected="0">
            <x v="5"/>
          </reference>
        </references>
      </pivotArea>
    </format>
    <format dxfId="20">
      <pivotArea collapsedLevelsAreSubtotals="1" fieldPosition="0">
        <references count="2">
          <reference field="2" count="1" defaultSubtotal="1">
            <x v="5"/>
          </reference>
          <reference field="5" count="1" selected="0">
            <x v="1"/>
          </reference>
        </references>
      </pivotArea>
    </format>
    <format dxfId="19">
      <pivotArea field="2" grandCol="1" collapsedLevelsAreSubtotals="1" axis="axisRow" fieldPosition="0">
        <references count="1">
          <reference field="2" count="1" defaultSubtotal="1">
            <x v="5"/>
          </reference>
        </references>
      </pivotArea>
    </format>
    <format dxfId="18">
      <pivotArea collapsedLevelsAreSubtotals="1" fieldPosition="0">
        <references count="2">
          <reference field="2" count="1">
            <x v="6"/>
          </reference>
          <reference field="5" count="1" selected="0">
            <x v="1"/>
          </reference>
        </references>
      </pivotArea>
    </format>
    <format dxfId="17">
      <pivotArea field="2" grandCol="1" collapsedLevelsAreSubtotals="1" axis="axisRow" fieldPosition="0">
        <references count="1">
          <reference field="2" count="1">
            <x v="6"/>
          </reference>
        </references>
      </pivotArea>
    </format>
    <format dxfId="16">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15">
      <pivotArea field="2" grandCol="1" collapsedLevelsAreSubtotals="1" axis="axisRow" fieldPosition="0">
        <references count="2">
          <reference field="0" count="6">
            <x v="32"/>
            <x v="33"/>
            <x v="34"/>
            <x v="35"/>
            <x v="36"/>
            <x v="37"/>
          </reference>
          <reference field="2" count="1" selected="0">
            <x v="6"/>
          </reference>
        </references>
      </pivotArea>
    </format>
    <format dxfId="14">
      <pivotArea collapsedLevelsAreSubtotals="1" fieldPosition="0">
        <references count="2">
          <reference field="2" count="1" defaultSubtotal="1">
            <x v="6"/>
          </reference>
          <reference field="5" count="1" selected="0">
            <x v="1"/>
          </reference>
        </references>
      </pivotArea>
    </format>
    <format dxfId="13">
      <pivotArea field="2" grandCol="1" collapsedLevelsAreSubtotals="1" axis="axisRow" fieldPosition="0">
        <references count="1">
          <reference field="2" count="1" defaultSubtotal="1">
            <x v="6"/>
          </reference>
        </references>
      </pivotArea>
    </format>
    <format dxfId="12">
      <pivotArea field="5" grandRow="1" outline="0" collapsedLevelsAreSubtotals="1" axis="axisCol" fieldPosition="0">
        <references count="1">
          <reference field="5" count="1" selected="0">
            <x v="1"/>
          </reference>
        </references>
      </pivotArea>
    </format>
    <format dxfId="11">
      <pivotArea grandRow="1" grandCol="1"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2552EBDA-C477-4192-A7A4-6381AF2C549A}" name="Pivottabell6" cacheId="262"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AM10:AP57"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5]" cap="2015"/>
  </pageFields>
  <dataFields count="1">
    <dataField fld="3" subtotal="count" showDataAs="percentOfRow" baseField="0" baseItem="1" numFmtId="10"/>
  </dataFields>
  <formats count="56">
    <format dxfId="122">
      <pivotArea collapsedLevelsAreSubtotals="1" fieldPosition="0">
        <references count="2">
          <reference field="0" count="4">
            <x v="0"/>
            <x v="1"/>
            <x v="2"/>
            <x v="3"/>
          </reference>
          <reference field="2" count="1" selected="0">
            <x v="0"/>
          </reference>
        </references>
      </pivotArea>
    </format>
    <format dxfId="121">
      <pivotArea collapsedLevelsAreSubtotals="1" fieldPosition="0">
        <references count="1">
          <reference field="2" count="1">
            <x v="1"/>
          </reference>
        </references>
      </pivotArea>
    </format>
    <format dxfId="120">
      <pivotArea collapsedLevelsAreSubtotals="1" fieldPosition="0">
        <references count="2">
          <reference field="0" count="5">
            <x v="4"/>
            <x v="5"/>
            <x v="6"/>
            <x v="7"/>
            <x v="8"/>
          </reference>
          <reference field="2" count="1" selected="0">
            <x v="1"/>
          </reference>
        </references>
      </pivotArea>
    </format>
    <format dxfId="119">
      <pivotArea collapsedLevelsAreSubtotals="1" fieldPosition="0">
        <references count="1">
          <reference field="2" count="1">
            <x v="2"/>
          </reference>
        </references>
      </pivotArea>
    </format>
    <format dxfId="118">
      <pivotArea collapsedLevelsAreSubtotals="1" fieldPosition="0">
        <references count="2">
          <reference field="0" count="10">
            <x v="9"/>
            <x v="10"/>
            <x v="11"/>
            <x v="12"/>
            <x v="13"/>
            <x v="14"/>
            <x v="15"/>
            <x v="16"/>
            <x v="17"/>
            <x v="18"/>
          </reference>
          <reference field="2" count="1" selected="0">
            <x v="2"/>
          </reference>
        </references>
      </pivotArea>
    </format>
    <format dxfId="117">
      <pivotArea collapsedLevelsAreSubtotals="1" fieldPosition="0">
        <references count="1">
          <reference field="2" count="1">
            <x v="3"/>
          </reference>
        </references>
      </pivotArea>
    </format>
    <format dxfId="116">
      <pivotArea collapsedLevelsAreSubtotals="1" fieldPosition="0">
        <references count="2">
          <reference field="0" count="6">
            <x v="19"/>
            <x v="20"/>
            <x v="21"/>
            <x v="22"/>
            <x v="23"/>
            <x v="24"/>
          </reference>
          <reference field="2" count="1" selected="0">
            <x v="3"/>
          </reference>
        </references>
      </pivotArea>
    </format>
    <format dxfId="115">
      <pivotArea collapsedLevelsAreSubtotals="1" fieldPosition="0">
        <references count="1">
          <reference field="2" count="1">
            <x v="4"/>
          </reference>
        </references>
      </pivotArea>
    </format>
    <format dxfId="114">
      <pivotArea collapsedLevelsAreSubtotals="1" fieldPosition="0">
        <references count="2">
          <reference field="0" count="1">
            <x v="25"/>
          </reference>
          <reference field="2" count="1" selected="0">
            <x v="4"/>
          </reference>
        </references>
      </pivotArea>
    </format>
    <format dxfId="113">
      <pivotArea collapsedLevelsAreSubtotals="1" fieldPosition="0">
        <references count="1">
          <reference field="2" count="1">
            <x v="5"/>
          </reference>
        </references>
      </pivotArea>
    </format>
    <format dxfId="112">
      <pivotArea collapsedLevelsAreSubtotals="1" fieldPosition="0">
        <references count="2">
          <reference field="0" count="6">
            <x v="26"/>
            <x v="27"/>
            <x v="28"/>
            <x v="29"/>
            <x v="30"/>
            <x v="31"/>
          </reference>
          <reference field="2" count="1" selected="0">
            <x v="5"/>
          </reference>
        </references>
      </pivotArea>
    </format>
    <format dxfId="111">
      <pivotArea collapsedLevelsAreSubtotals="1" fieldPosition="0">
        <references count="1">
          <reference field="2" count="1">
            <x v="6"/>
          </reference>
        </references>
      </pivotArea>
    </format>
    <format dxfId="110">
      <pivotArea collapsedLevelsAreSubtotals="1" fieldPosition="0">
        <references count="2">
          <reference field="0" count="6">
            <x v="32"/>
            <x v="33"/>
            <x v="34"/>
            <x v="35"/>
            <x v="36"/>
            <x v="37"/>
          </reference>
          <reference field="2" count="1" selected="0">
            <x v="6"/>
          </reference>
        </references>
      </pivotArea>
    </format>
    <format dxfId="109">
      <pivotArea grandRow="1" outline="0" collapsedLevelsAreSubtotals="1" fieldPosition="0"/>
    </format>
    <format dxfId="108">
      <pivotArea collapsedLevelsAreSubtotals="1" fieldPosition="0">
        <references count="3">
          <reference field="0" count="4">
            <x v="0"/>
            <x v="1"/>
            <x v="2"/>
            <x v="3"/>
          </reference>
          <reference field="2" count="1" selected="0">
            <x v="0"/>
          </reference>
          <reference field="5" count="1" selected="0">
            <x v="1"/>
          </reference>
        </references>
      </pivotArea>
    </format>
    <format dxfId="107">
      <pivotArea field="2" grandCol="1" collapsedLevelsAreSubtotals="1" axis="axisRow" fieldPosition="0">
        <references count="2">
          <reference field="0" count="4">
            <x v="0"/>
            <x v="1"/>
            <x v="2"/>
            <x v="3"/>
          </reference>
          <reference field="2" count="1" selected="0">
            <x v="0"/>
          </reference>
        </references>
      </pivotArea>
    </format>
    <format dxfId="106">
      <pivotArea collapsedLevelsAreSubtotals="1" fieldPosition="0">
        <references count="2">
          <reference field="2" count="1" defaultSubtotal="1">
            <x v="0"/>
          </reference>
          <reference field="5" count="1" selected="0">
            <x v="1"/>
          </reference>
        </references>
      </pivotArea>
    </format>
    <format dxfId="105">
      <pivotArea field="2" grandCol="1" collapsedLevelsAreSubtotals="1" axis="axisRow" fieldPosition="0">
        <references count="1">
          <reference field="2" count="1" defaultSubtotal="1">
            <x v="0"/>
          </reference>
        </references>
      </pivotArea>
    </format>
    <format dxfId="104">
      <pivotArea collapsedLevelsAreSubtotals="1" fieldPosition="0">
        <references count="2">
          <reference field="2" count="1">
            <x v="1"/>
          </reference>
          <reference field="5" count="1" selected="0">
            <x v="1"/>
          </reference>
        </references>
      </pivotArea>
    </format>
    <format dxfId="103">
      <pivotArea field="2" grandCol="1" collapsedLevelsAreSubtotals="1" axis="axisRow" fieldPosition="0">
        <references count="1">
          <reference field="2" count="1">
            <x v="1"/>
          </reference>
        </references>
      </pivotArea>
    </format>
    <format dxfId="102">
      <pivotArea collapsedLevelsAreSubtotals="1" fieldPosition="0">
        <references count="3">
          <reference field="0" count="5">
            <x v="4"/>
            <x v="5"/>
            <x v="6"/>
            <x v="7"/>
            <x v="8"/>
          </reference>
          <reference field="2" count="1" selected="0">
            <x v="1"/>
          </reference>
          <reference field="5" count="1" selected="0">
            <x v="1"/>
          </reference>
        </references>
      </pivotArea>
    </format>
    <format dxfId="101">
      <pivotArea field="2" grandCol="1" collapsedLevelsAreSubtotals="1" axis="axisRow" fieldPosition="0">
        <references count="2">
          <reference field="0" count="5">
            <x v="4"/>
            <x v="5"/>
            <x v="6"/>
            <x v="7"/>
            <x v="8"/>
          </reference>
          <reference field="2" count="1" selected="0">
            <x v="1"/>
          </reference>
        </references>
      </pivotArea>
    </format>
    <format dxfId="100">
      <pivotArea collapsedLevelsAreSubtotals="1" fieldPosition="0">
        <references count="2">
          <reference field="2" count="1" defaultSubtotal="1">
            <x v="1"/>
          </reference>
          <reference field="5" count="1" selected="0">
            <x v="1"/>
          </reference>
        </references>
      </pivotArea>
    </format>
    <format dxfId="99">
      <pivotArea field="2" grandCol="1" collapsedLevelsAreSubtotals="1" axis="axisRow" fieldPosition="0">
        <references count="1">
          <reference field="2" count="1" defaultSubtotal="1">
            <x v="1"/>
          </reference>
        </references>
      </pivotArea>
    </format>
    <format dxfId="98">
      <pivotArea collapsedLevelsAreSubtotals="1" fieldPosition="0">
        <references count="2">
          <reference field="2" count="1">
            <x v="2"/>
          </reference>
          <reference field="5" count="1" selected="0">
            <x v="1"/>
          </reference>
        </references>
      </pivotArea>
    </format>
    <format dxfId="97">
      <pivotArea field="2" grandCol="1" collapsedLevelsAreSubtotals="1" axis="axisRow" fieldPosition="0">
        <references count="1">
          <reference field="2" count="1">
            <x v="2"/>
          </reference>
        </references>
      </pivotArea>
    </format>
    <format dxfId="96">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95">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94">
      <pivotArea collapsedLevelsAreSubtotals="1" fieldPosition="0">
        <references count="2">
          <reference field="2" count="1" defaultSubtotal="1">
            <x v="2"/>
          </reference>
          <reference field="5" count="1" selected="0">
            <x v="1"/>
          </reference>
        </references>
      </pivotArea>
    </format>
    <format dxfId="93">
      <pivotArea field="2" grandCol="1" collapsedLevelsAreSubtotals="1" axis="axisRow" fieldPosition="0">
        <references count="1">
          <reference field="2" count="1" defaultSubtotal="1">
            <x v="2"/>
          </reference>
        </references>
      </pivotArea>
    </format>
    <format dxfId="92">
      <pivotArea collapsedLevelsAreSubtotals="1" fieldPosition="0">
        <references count="2">
          <reference field="2" count="1">
            <x v="3"/>
          </reference>
          <reference field="5" count="1" selected="0">
            <x v="1"/>
          </reference>
        </references>
      </pivotArea>
    </format>
    <format dxfId="91">
      <pivotArea field="2" grandCol="1" collapsedLevelsAreSubtotals="1" axis="axisRow" fieldPosition="0">
        <references count="1">
          <reference field="2" count="1">
            <x v="3"/>
          </reference>
        </references>
      </pivotArea>
    </format>
    <format dxfId="90">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89">
      <pivotArea field="2" grandCol="1" collapsedLevelsAreSubtotals="1" axis="axisRow" fieldPosition="0">
        <references count="2">
          <reference field="0" count="6">
            <x v="19"/>
            <x v="20"/>
            <x v="21"/>
            <x v="22"/>
            <x v="23"/>
            <x v="24"/>
          </reference>
          <reference field="2" count="1" selected="0">
            <x v="3"/>
          </reference>
        </references>
      </pivotArea>
    </format>
    <format dxfId="88">
      <pivotArea collapsedLevelsAreSubtotals="1" fieldPosition="0">
        <references count="2">
          <reference field="2" count="1" defaultSubtotal="1">
            <x v="3"/>
          </reference>
          <reference field="5" count="1" selected="0">
            <x v="1"/>
          </reference>
        </references>
      </pivotArea>
    </format>
    <format dxfId="87">
      <pivotArea field="2" grandCol="1" collapsedLevelsAreSubtotals="1" axis="axisRow" fieldPosition="0">
        <references count="1">
          <reference field="2" count="1" defaultSubtotal="1">
            <x v="3"/>
          </reference>
        </references>
      </pivotArea>
    </format>
    <format dxfId="86">
      <pivotArea collapsedLevelsAreSubtotals="1" fieldPosition="0">
        <references count="2">
          <reference field="2" count="1">
            <x v="4"/>
          </reference>
          <reference field="5" count="1" selected="0">
            <x v="1"/>
          </reference>
        </references>
      </pivotArea>
    </format>
    <format dxfId="85">
      <pivotArea field="2" grandCol="1" collapsedLevelsAreSubtotals="1" axis="axisRow" fieldPosition="0">
        <references count="1">
          <reference field="2" count="1">
            <x v="4"/>
          </reference>
        </references>
      </pivotArea>
    </format>
    <format dxfId="84">
      <pivotArea collapsedLevelsAreSubtotals="1" fieldPosition="0">
        <references count="3">
          <reference field="0" count="1">
            <x v="25"/>
          </reference>
          <reference field="2" count="1" selected="0">
            <x v="4"/>
          </reference>
          <reference field="5" count="1" selected="0">
            <x v="1"/>
          </reference>
        </references>
      </pivotArea>
    </format>
    <format dxfId="83">
      <pivotArea field="2" grandCol="1" collapsedLevelsAreSubtotals="1" axis="axisRow" fieldPosition="0">
        <references count="2">
          <reference field="0" count="1">
            <x v="25"/>
          </reference>
          <reference field="2" count="1" selected="0">
            <x v="4"/>
          </reference>
        </references>
      </pivotArea>
    </format>
    <format dxfId="82">
      <pivotArea collapsedLevelsAreSubtotals="1" fieldPosition="0">
        <references count="2">
          <reference field="2" count="1" defaultSubtotal="1">
            <x v="4"/>
          </reference>
          <reference field="5" count="1" selected="0">
            <x v="1"/>
          </reference>
        </references>
      </pivotArea>
    </format>
    <format dxfId="81">
      <pivotArea field="2" grandCol="1" collapsedLevelsAreSubtotals="1" axis="axisRow" fieldPosition="0">
        <references count="1">
          <reference field="2" count="1" defaultSubtotal="1">
            <x v="4"/>
          </reference>
        </references>
      </pivotArea>
    </format>
    <format dxfId="80">
      <pivotArea collapsedLevelsAreSubtotals="1" fieldPosition="0">
        <references count="2">
          <reference field="2" count="1">
            <x v="5"/>
          </reference>
          <reference field="5" count="1" selected="0">
            <x v="1"/>
          </reference>
        </references>
      </pivotArea>
    </format>
    <format dxfId="79">
      <pivotArea field="2" grandCol="1" collapsedLevelsAreSubtotals="1" axis="axisRow" fieldPosition="0">
        <references count="1">
          <reference field="2" count="1">
            <x v="5"/>
          </reference>
        </references>
      </pivotArea>
    </format>
    <format dxfId="78">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77">
      <pivotArea field="2" grandCol="1" collapsedLevelsAreSubtotals="1" axis="axisRow" fieldPosition="0">
        <references count="2">
          <reference field="0" count="6">
            <x v="26"/>
            <x v="27"/>
            <x v="28"/>
            <x v="29"/>
            <x v="30"/>
            <x v="31"/>
          </reference>
          <reference field="2" count="1" selected="0">
            <x v="5"/>
          </reference>
        </references>
      </pivotArea>
    </format>
    <format dxfId="76">
      <pivotArea collapsedLevelsAreSubtotals="1" fieldPosition="0">
        <references count="2">
          <reference field="2" count="1" defaultSubtotal="1">
            <x v="5"/>
          </reference>
          <reference field="5" count="1" selected="0">
            <x v="1"/>
          </reference>
        </references>
      </pivotArea>
    </format>
    <format dxfId="75">
      <pivotArea field="2" grandCol="1" collapsedLevelsAreSubtotals="1" axis="axisRow" fieldPosition="0">
        <references count="1">
          <reference field="2" count="1" defaultSubtotal="1">
            <x v="5"/>
          </reference>
        </references>
      </pivotArea>
    </format>
    <format dxfId="74">
      <pivotArea collapsedLevelsAreSubtotals="1" fieldPosition="0">
        <references count="2">
          <reference field="2" count="1">
            <x v="6"/>
          </reference>
          <reference field="5" count="1" selected="0">
            <x v="1"/>
          </reference>
        </references>
      </pivotArea>
    </format>
    <format dxfId="73">
      <pivotArea field="2" grandCol="1" collapsedLevelsAreSubtotals="1" axis="axisRow" fieldPosition="0">
        <references count="1">
          <reference field="2" count="1">
            <x v="6"/>
          </reference>
        </references>
      </pivotArea>
    </format>
    <format dxfId="72">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71">
      <pivotArea field="2" grandCol="1" collapsedLevelsAreSubtotals="1" axis="axisRow" fieldPosition="0">
        <references count="2">
          <reference field="0" count="6">
            <x v="32"/>
            <x v="33"/>
            <x v="34"/>
            <x v="35"/>
            <x v="36"/>
            <x v="37"/>
          </reference>
          <reference field="2" count="1" selected="0">
            <x v="6"/>
          </reference>
        </references>
      </pivotArea>
    </format>
    <format dxfId="70">
      <pivotArea collapsedLevelsAreSubtotals="1" fieldPosition="0">
        <references count="2">
          <reference field="2" count="1" defaultSubtotal="1">
            <x v="6"/>
          </reference>
          <reference field="5" count="1" selected="0">
            <x v="1"/>
          </reference>
        </references>
      </pivotArea>
    </format>
    <format dxfId="69">
      <pivotArea field="2" grandCol="1" collapsedLevelsAreSubtotals="1" axis="axisRow" fieldPosition="0">
        <references count="1">
          <reference field="2" count="1" defaultSubtotal="1">
            <x v="6"/>
          </reference>
        </references>
      </pivotArea>
    </format>
    <format dxfId="68">
      <pivotArea field="5" grandRow="1" outline="0" collapsedLevelsAreSubtotals="1" axis="axisCol" fieldPosition="0">
        <references count="1">
          <reference field="5" count="1" selected="0">
            <x v="1"/>
          </reference>
        </references>
      </pivotArea>
    </format>
    <format dxfId="67">
      <pivotArea grandRow="1" grandCol="1"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403B098F-5A34-4E07-AF03-CD5725E92FB1}" name="Pivottabell17" cacheId="242"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AH71:AK118"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4]" cap="2014"/>
  </pageFields>
  <dataFields count="1">
    <dataField fld="3" subtotal="count" baseField="0" baseItem="1"/>
  </dataFields>
  <formats count="57">
    <format dxfId="179">
      <pivotArea collapsedLevelsAreSubtotals="1" fieldPosition="0">
        <references count="2">
          <reference field="0" count="4">
            <x v="0"/>
            <x v="1"/>
            <x v="2"/>
            <x v="3"/>
          </reference>
          <reference field="2" count="1" selected="0">
            <x v="0"/>
          </reference>
        </references>
      </pivotArea>
    </format>
    <format dxfId="178">
      <pivotArea collapsedLevelsAreSubtotals="1" fieldPosition="0">
        <references count="1">
          <reference field="2" count="1">
            <x v="1"/>
          </reference>
        </references>
      </pivotArea>
    </format>
    <format dxfId="177">
      <pivotArea collapsedLevelsAreSubtotals="1" fieldPosition="0">
        <references count="2">
          <reference field="0" count="5">
            <x v="4"/>
            <x v="5"/>
            <x v="6"/>
            <x v="7"/>
            <x v="8"/>
          </reference>
          <reference field="2" count="1" selected="0">
            <x v="1"/>
          </reference>
        </references>
      </pivotArea>
    </format>
    <format dxfId="176">
      <pivotArea collapsedLevelsAreSubtotals="1" fieldPosition="0">
        <references count="1">
          <reference field="2" count="1">
            <x v="2"/>
          </reference>
        </references>
      </pivotArea>
    </format>
    <format dxfId="175">
      <pivotArea collapsedLevelsAreSubtotals="1" fieldPosition="0">
        <references count="2">
          <reference field="0" count="10">
            <x v="9"/>
            <x v="10"/>
            <x v="11"/>
            <x v="12"/>
            <x v="13"/>
            <x v="14"/>
            <x v="15"/>
            <x v="16"/>
            <x v="17"/>
            <x v="18"/>
          </reference>
          <reference field="2" count="1" selected="0">
            <x v="2"/>
          </reference>
        </references>
      </pivotArea>
    </format>
    <format dxfId="174">
      <pivotArea collapsedLevelsAreSubtotals="1" fieldPosition="0">
        <references count="1">
          <reference field="2" count="1">
            <x v="3"/>
          </reference>
        </references>
      </pivotArea>
    </format>
    <format dxfId="173">
      <pivotArea collapsedLevelsAreSubtotals="1" fieldPosition="0">
        <references count="2">
          <reference field="0" count="6">
            <x v="19"/>
            <x v="20"/>
            <x v="21"/>
            <x v="22"/>
            <x v="23"/>
            <x v="24"/>
          </reference>
          <reference field="2" count="1" selected="0">
            <x v="3"/>
          </reference>
        </references>
      </pivotArea>
    </format>
    <format dxfId="172">
      <pivotArea collapsedLevelsAreSubtotals="1" fieldPosition="0">
        <references count="1">
          <reference field="2" count="1">
            <x v="4"/>
          </reference>
        </references>
      </pivotArea>
    </format>
    <format dxfId="171">
      <pivotArea collapsedLevelsAreSubtotals="1" fieldPosition="0">
        <references count="2">
          <reference field="0" count="1">
            <x v="25"/>
          </reference>
          <reference field="2" count="1" selected="0">
            <x v="4"/>
          </reference>
        </references>
      </pivotArea>
    </format>
    <format dxfId="170">
      <pivotArea collapsedLevelsAreSubtotals="1" fieldPosition="0">
        <references count="1">
          <reference field="2" count="1">
            <x v="5"/>
          </reference>
        </references>
      </pivotArea>
    </format>
    <format dxfId="169">
      <pivotArea collapsedLevelsAreSubtotals="1" fieldPosition="0">
        <references count="2">
          <reference field="0" count="6">
            <x v="26"/>
            <x v="27"/>
            <x v="28"/>
            <x v="29"/>
            <x v="30"/>
            <x v="31"/>
          </reference>
          <reference field="2" count="1" selected="0">
            <x v="5"/>
          </reference>
        </references>
      </pivotArea>
    </format>
    <format dxfId="168">
      <pivotArea collapsedLevelsAreSubtotals="1" fieldPosition="0">
        <references count="1">
          <reference field="2" count="1">
            <x v="6"/>
          </reference>
        </references>
      </pivotArea>
    </format>
    <format dxfId="167">
      <pivotArea collapsedLevelsAreSubtotals="1" fieldPosition="0">
        <references count="2">
          <reference field="0" count="6">
            <x v="32"/>
            <x v="33"/>
            <x v="34"/>
            <x v="35"/>
            <x v="36"/>
            <x v="37"/>
          </reference>
          <reference field="2" count="1" selected="0">
            <x v="6"/>
          </reference>
        </references>
      </pivotArea>
    </format>
    <format dxfId="166">
      <pivotArea grandRow="1" outline="0" collapsedLevelsAreSubtotals="1" fieldPosition="0"/>
    </format>
    <format dxfId="165">
      <pivotArea collapsedLevelsAreSubtotals="1" fieldPosition="0">
        <references count="3">
          <reference field="0" count="4">
            <x v="0"/>
            <x v="1"/>
            <x v="2"/>
            <x v="3"/>
          </reference>
          <reference field="2" count="1" selected="0">
            <x v="0"/>
          </reference>
          <reference field="5" count="1" selected="0">
            <x v="1"/>
          </reference>
        </references>
      </pivotArea>
    </format>
    <format dxfId="164">
      <pivotArea field="2" grandCol="1" collapsedLevelsAreSubtotals="1" axis="axisRow" fieldPosition="0">
        <references count="2">
          <reference field="0" count="4">
            <x v="0"/>
            <x v="1"/>
            <x v="2"/>
            <x v="3"/>
          </reference>
          <reference field="2" count="1" selected="0">
            <x v="0"/>
          </reference>
        </references>
      </pivotArea>
    </format>
    <format dxfId="163">
      <pivotArea collapsedLevelsAreSubtotals="1" fieldPosition="0">
        <references count="2">
          <reference field="2" count="1" defaultSubtotal="1">
            <x v="0"/>
          </reference>
          <reference field="5" count="1" selected="0">
            <x v="1"/>
          </reference>
        </references>
      </pivotArea>
    </format>
    <format dxfId="162">
      <pivotArea field="2" grandCol="1" collapsedLevelsAreSubtotals="1" axis="axisRow" fieldPosition="0">
        <references count="1">
          <reference field="2" count="1" defaultSubtotal="1">
            <x v="0"/>
          </reference>
        </references>
      </pivotArea>
    </format>
    <format dxfId="161">
      <pivotArea collapsedLevelsAreSubtotals="1" fieldPosition="0">
        <references count="2">
          <reference field="2" count="1">
            <x v="1"/>
          </reference>
          <reference field="5" count="1" selected="0">
            <x v="1"/>
          </reference>
        </references>
      </pivotArea>
    </format>
    <format dxfId="160">
      <pivotArea field="2" grandCol="1" collapsedLevelsAreSubtotals="1" axis="axisRow" fieldPosition="0">
        <references count="1">
          <reference field="2" count="1">
            <x v="1"/>
          </reference>
        </references>
      </pivotArea>
    </format>
    <format dxfId="159">
      <pivotArea collapsedLevelsAreSubtotals="1" fieldPosition="0">
        <references count="3">
          <reference field="0" count="5">
            <x v="4"/>
            <x v="5"/>
            <x v="6"/>
            <x v="7"/>
            <x v="8"/>
          </reference>
          <reference field="2" count="1" selected="0">
            <x v="1"/>
          </reference>
          <reference field="5" count="1" selected="0">
            <x v="1"/>
          </reference>
        </references>
      </pivotArea>
    </format>
    <format dxfId="158">
      <pivotArea field="2" grandCol="1" collapsedLevelsAreSubtotals="1" axis="axisRow" fieldPosition="0">
        <references count="2">
          <reference field="0" count="5">
            <x v="4"/>
            <x v="5"/>
            <x v="6"/>
            <x v="7"/>
            <x v="8"/>
          </reference>
          <reference field="2" count="1" selected="0">
            <x v="1"/>
          </reference>
        </references>
      </pivotArea>
    </format>
    <format dxfId="157">
      <pivotArea collapsedLevelsAreSubtotals="1" fieldPosition="0">
        <references count="2">
          <reference field="2" count="1" defaultSubtotal="1">
            <x v="1"/>
          </reference>
          <reference field="5" count="1" selected="0">
            <x v="1"/>
          </reference>
        </references>
      </pivotArea>
    </format>
    <format dxfId="156">
      <pivotArea field="2" grandCol="1" collapsedLevelsAreSubtotals="1" axis="axisRow" fieldPosition="0">
        <references count="1">
          <reference field="2" count="1" defaultSubtotal="1">
            <x v="1"/>
          </reference>
        </references>
      </pivotArea>
    </format>
    <format dxfId="155">
      <pivotArea collapsedLevelsAreSubtotals="1" fieldPosition="0">
        <references count="2">
          <reference field="2" count="1">
            <x v="2"/>
          </reference>
          <reference field="5" count="1" selected="0">
            <x v="1"/>
          </reference>
        </references>
      </pivotArea>
    </format>
    <format dxfId="154">
      <pivotArea field="2" grandCol="1" collapsedLevelsAreSubtotals="1" axis="axisRow" fieldPosition="0">
        <references count="1">
          <reference field="2" count="1">
            <x v="2"/>
          </reference>
        </references>
      </pivotArea>
    </format>
    <format dxfId="153">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152">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151">
      <pivotArea collapsedLevelsAreSubtotals="1" fieldPosition="0">
        <references count="2">
          <reference field="2" count="1" defaultSubtotal="1">
            <x v="2"/>
          </reference>
          <reference field="5" count="1" selected="0">
            <x v="1"/>
          </reference>
        </references>
      </pivotArea>
    </format>
    <format dxfId="150">
      <pivotArea field="2" grandCol="1" collapsedLevelsAreSubtotals="1" axis="axisRow" fieldPosition="0">
        <references count="1">
          <reference field="2" count="1" defaultSubtotal="1">
            <x v="2"/>
          </reference>
        </references>
      </pivotArea>
    </format>
    <format dxfId="149">
      <pivotArea collapsedLevelsAreSubtotals="1" fieldPosition="0">
        <references count="2">
          <reference field="2" count="1">
            <x v="3"/>
          </reference>
          <reference field="5" count="1" selected="0">
            <x v="1"/>
          </reference>
        </references>
      </pivotArea>
    </format>
    <format dxfId="148">
      <pivotArea field="2" grandCol="1" collapsedLevelsAreSubtotals="1" axis="axisRow" fieldPosition="0">
        <references count="1">
          <reference field="2" count="1">
            <x v="3"/>
          </reference>
        </references>
      </pivotArea>
    </format>
    <format dxfId="147">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146">
      <pivotArea field="2" grandCol="1" collapsedLevelsAreSubtotals="1" axis="axisRow" fieldPosition="0">
        <references count="2">
          <reference field="0" count="6">
            <x v="19"/>
            <x v="20"/>
            <x v="21"/>
            <x v="22"/>
            <x v="23"/>
            <x v="24"/>
          </reference>
          <reference field="2" count="1" selected="0">
            <x v="3"/>
          </reference>
        </references>
      </pivotArea>
    </format>
    <format dxfId="145">
      <pivotArea collapsedLevelsAreSubtotals="1" fieldPosition="0">
        <references count="2">
          <reference field="2" count="1" defaultSubtotal="1">
            <x v="3"/>
          </reference>
          <reference field="5" count="1" selected="0">
            <x v="1"/>
          </reference>
        </references>
      </pivotArea>
    </format>
    <format dxfId="144">
      <pivotArea field="2" grandCol="1" collapsedLevelsAreSubtotals="1" axis="axisRow" fieldPosition="0">
        <references count="1">
          <reference field="2" count="1" defaultSubtotal="1">
            <x v="3"/>
          </reference>
        </references>
      </pivotArea>
    </format>
    <format dxfId="143">
      <pivotArea collapsedLevelsAreSubtotals="1" fieldPosition="0">
        <references count="2">
          <reference field="2" count="1">
            <x v="4"/>
          </reference>
          <reference field="5" count="1" selected="0">
            <x v="1"/>
          </reference>
        </references>
      </pivotArea>
    </format>
    <format dxfId="142">
      <pivotArea field="2" grandCol="1" collapsedLevelsAreSubtotals="1" axis="axisRow" fieldPosition="0">
        <references count="1">
          <reference field="2" count="1">
            <x v="4"/>
          </reference>
        </references>
      </pivotArea>
    </format>
    <format dxfId="141">
      <pivotArea collapsedLevelsAreSubtotals="1" fieldPosition="0">
        <references count="3">
          <reference field="0" count="1">
            <x v="25"/>
          </reference>
          <reference field="2" count="1" selected="0">
            <x v="4"/>
          </reference>
          <reference field="5" count="1" selected="0">
            <x v="1"/>
          </reference>
        </references>
      </pivotArea>
    </format>
    <format dxfId="140">
      <pivotArea field="2" grandCol="1" collapsedLevelsAreSubtotals="1" axis="axisRow" fieldPosition="0">
        <references count="2">
          <reference field="0" count="1">
            <x v="25"/>
          </reference>
          <reference field="2" count="1" selected="0">
            <x v="4"/>
          </reference>
        </references>
      </pivotArea>
    </format>
    <format dxfId="139">
      <pivotArea collapsedLevelsAreSubtotals="1" fieldPosition="0">
        <references count="2">
          <reference field="2" count="1" defaultSubtotal="1">
            <x v="4"/>
          </reference>
          <reference field="5" count="1" selected="0">
            <x v="1"/>
          </reference>
        </references>
      </pivotArea>
    </format>
    <format dxfId="138">
      <pivotArea field="2" grandCol="1" collapsedLevelsAreSubtotals="1" axis="axisRow" fieldPosition="0">
        <references count="1">
          <reference field="2" count="1" defaultSubtotal="1">
            <x v="4"/>
          </reference>
        </references>
      </pivotArea>
    </format>
    <format dxfId="137">
      <pivotArea collapsedLevelsAreSubtotals="1" fieldPosition="0">
        <references count="2">
          <reference field="2" count="1">
            <x v="5"/>
          </reference>
          <reference field="5" count="1" selected="0">
            <x v="1"/>
          </reference>
        </references>
      </pivotArea>
    </format>
    <format dxfId="136">
      <pivotArea field="2" grandCol="1" collapsedLevelsAreSubtotals="1" axis="axisRow" fieldPosition="0">
        <references count="1">
          <reference field="2" count="1">
            <x v="5"/>
          </reference>
        </references>
      </pivotArea>
    </format>
    <format dxfId="135">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134">
      <pivotArea field="2" grandCol="1" collapsedLevelsAreSubtotals="1" axis="axisRow" fieldPosition="0">
        <references count="2">
          <reference field="0" count="6">
            <x v="26"/>
            <x v="27"/>
            <x v="28"/>
            <x v="29"/>
            <x v="30"/>
            <x v="31"/>
          </reference>
          <reference field="2" count="1" selected="0">
            <x v="5"/>
          </reference>
        </references>
      </pivotArea>
    </format>
    <format dxfId="133">
      <pivotArea collapsedLevelsAreSubtotals="1" fieldPosition="0">
        <references count="2">
          <reference field="2" count="1" defaultSubtotal="1">
            <x v="5"/>
          </reference>
          <reference field="5" count="1" selected="0">
            <x v="1"/>
          </reference>
        </references>
      </pivotArea>
    </format>
    <format dxfId="132">
      <pivotArea field="2" grandCol="1" collapsedLevelsAreSubtotals="1" axis="axisRow" fieldPosition="0">
        <references count="1">
          <reference field="2" count="1" defaultSubtotal="1">
            <x v="5"/>
          </reference>
        </references>
      </pivotArea>
    </format>
    <format dxfId="131">
      <pivotArea collapsedLevelsAreSubtotals="1" fieldPosition="0">
        <references count="2">
          <reference field="2" count="1">
            <x v="6"/>
          </reference>
          <reference field="5" count="1" selected="0">
            <x v="1"/>
          </reference>
        </references>
      </pivotArea>
    </format>
    <format dxfId="130">
      <pivotArea field="2" grandCol="1" collapsedLevelsAreSubtotals="1" axis="axisRow" fieldPosition="0">
        <references count="1">
          <reference field="2" count="1">
            <x v="6"/>
          </reference>
        </references>
      </pivotArea>
    </format>
    <format dxfId="129">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128">
      <pivotArea field="2" grandCol="1" collapsedLevelsAreSubtotals="1" axis="axisRow" fieldPosition="0">
        <references count="2">
          <reference field="0" count="6">
            <x v="32"/>
            <x v="33"/>
            <x v="34"/>
            <x v="35"/>
            <x v="36"/>
            <x v="37"/>
          </reference>
          <reference field="2" count="1" selected="0">
            <x v="6"/>
          </reference>
        </references>
      </pivotArea>
    </format>
    <format dxfId="127">
      <pivotArea collapsedLevelsAreSubtotals="1" fieldPosition="0">
        <references count="2">
          <reference field="2" count="1" defaultSubtotal="1">
            <x v="6"/>
          </reference>
          <reference field="5" count="1" selected="0">
            <x v="1"/>
          </reference>
        </references>
      </pivotArea>
    </format>
    <format dxfId="126">
      <pivotArea field="2" grandCol="1" collapsedLevelsAreSubtotals="1" axis="axisRow" fieldPosition="0">
        <references count="1">
          <reference field="2" count="1" defaultSubtotal="1">
            <x v="6"/>
          </reference>
        </references>
      </pivotArea>
    </format>
    <format dxfId="125">
      <pivotArea field="5" grandRow="1" outline="0" collapsedLevelsAreSubtotals="1" axis="axisCol" fieldPosition="0">
        <references count="1">
          <reference field="5" count="1" selected="0">
            <x v="1"/>
          </reference>
        </references>
      </pivotArea>
    </format>
    <format dxfId="124">
      <pivotArea grandRow="1" grandCol="1" outline="0" collapsedLevelsAreSubtotals="1" fieldPosition="0"/>
    </format>
    <format dxfId="123">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1650EE2-97B2-4FCE-92D8-94A805CD8291}" name="Pivottabell16" cacheId="307" applyNumberFormats="0" applyBorderFormats="0" applyFontFormats="0" applyPatternFormats="0" applyAlignmentFormats="0" applyWidthHeightFormats="1" dataCaption="Verdier" grandTotalCaption="Sum sysselsatte" tag="d78f98e6-386c-4472-8d7e-896c1c93f560" updatedVersion="7" minRefreshableVersion="3" rowGrandTotals="0" itemPrintTitles="1" createdVersion="7" indent="0" outline="1" outlineData="1" multipleFieldFilters="0" chartFormat="5">
  <location ref="B12:N27" firstHeaderRow="1" firstDataRow="2" firstDataCol="1" rowPageCount="2" colPageCount="1"/>
  <pivotFields count="5">
    <pivotField axis="axisPage" allDrilled="1" subtotalTop="0" showAll="0" dataSourceSort="1" defaultSubtotal="0" defaultAttributeDrillState="1"/>
    <pivotField axis="axisRow" allDrilled="1" subtotalTop="0" showAll="0" dataSourceSort="1" defaultSubtotal="0" defaultAttributeDrillState="1">
      <items count="14">
        <item x="0"/>
        <item x="1"/>
        <item x="2"/>
        <item x="3"/>
        <item x="4"/>
        <item x="5"/>
        <item x="6"/>
        <item x="7"/>
        <item x="8"/>
        <item x="9"/>
        <item x="10"/>
        <item x="11"/>
        <item x="12"/>
        <item x="13"/>
      </items>
    </pivotField>
    <pivotField dataField="1" subtotalTop="0" showAll="0" defaultSubtotal="0"/>
    <pivotField axis="axisPage" allDrilled="1" subtotalTop="0" showAll="0" dataSourceSort="1" defaultSubtotal="0" defaultAttributeDrillState="1"/>
    <pivotField axis="axisCol" allDrilled="1" subtotalTop="0" showAll="0" dataSourceSort="1" defaultSubtotal="0" defaultAttributeDrillState="1">
      <items count="11">
        <item n="Finans - tjenste-næringer" x="0"/>
        <item x="1"/>
        <item x="2"/>
        <item x="3"/>
        <item x="4"/>
        <item x="5"/>
        <item x="6"/>
        <item x="7"/>
        <item x="8"/>
        <item x="9"/>
        <item x="10"/>
      </items>
    </pivotField>
  </pivotFields>
  <rowFields count="1">
    <field x="1"/>
  </rowFields>
  <rowItems count="14">
    <i>
      <x/>
    </i>
    <i>
      <x v="1"/>
    </i>
    <i>
      <x v="2"/>
    </i>
    <i>
      <x v="3"/>
    </i>
    <i>
      <x v="4"/>
    </i>
    <i>
      <x v="5"/>
    </i>
    <i>
      <x v="6"/>
    </i>
    <i>
      <x v="7"/>
    </i>
    <i>
      <x v="8"/>
    </i>
    <i>
      <x v="9"/>
    </i>
    <i>
      <x v="10"/>
    </i>
    <i>
      <x v="11"/>
    </i>
    <i>
      <x v="12"/>
    </i>
    <i>
      <x v="13"/>
    </i>
  </rowItems>
  <colFields count="1">
    <field x="4"/>
  </colFields>
  <colItems count="12">
    <i>
      <x/>
    </i>
    <i>
      <x v="1"/>
    </i>
    <i>
      <x v="2"/>
    </i>
    <i>
      <x v="3"/>
    </i>
    <i>
      <x v="4"/>
    </i>
    <i>
      <x v="5"/>
    </i>
    <i>
      <x v="6"/>
    </i>
    <i>
      <x v="7"/>
    </i>
    <i>
      <x v="8"/>
    </i>
    <i>
      <x v="9"/>
    </i>
    <i>
      <x v="10"/>
    </i>
    <i t="grand">
      <x/>
    </i>
  </colItems>
  <pageFields count="2">
    <pageField fld="0" hier="14" name="[Tab_kommune].[fylke].&amp;[Trøndelag]" cap="Trøndelag"/>
    <pageField fld="3" hier="13" name="[Tab_kommune].[kommune].[All]" cap="All"/>
  </pageFields>
  <dataFields count="1">
    <dataField fld="2" subtotal="count" baseField="0" baseItem="0"/>
  </dataFields>
  <chartFormats count="11">
    <chartFormat chart="4" format="35" series="1">
      <pivotArea type="data" outline="0" fieldPosition="0">
        <references count="2">
          <reference field="4294967294" count="1" selected="0">
            <x v="0"/>
          </reference>
          <reference field="4" count="1" selected="0">
            <x v="0"/>
          </reference>
        </references>
      </pivotArea>
    </chartFormat>
    <chartFormat chart="4" format="36" series="1">
      <pivotArea type="data" outline="0" fieldPosition="0">
        <references count="2">
          <reference field="4294967294" count="1" selected="0">
            <x v="0"/>
          </reference>
          <reference field="4" count="1" selected="0">
            <x v="1"/>
          </reference>
        </references>
      </pivotArea>
    </chartFormat>
    <chartFormat chart="4" format="37" series="1">
      <pivotArea type="data" outline="0" fieldPosition="0">
        <references count="2">
          <reference field="4294967294" count="1" selected="0">
            <x v="0"/>
          </reference>
          <reference field="4" count="1" selected="0">
            <x v="2"/>
          </reference>
        </references>
      </pivotArea>
    </chartFormat>
    <chartFormat chart="4" format="38" series="1">
      <pivotArea type="data" outline="0" fieldPosition="0">
        <references count="2">
          <reference field="4294967294" count="1" selected="0">
            <x v="0"/>
          </reference>
          <reference field="4" count="1" selected="0">
            <x v="3"/>
          </reference>
        </references>
      </pivotArea>
    </chartFormat>
    <chartFormat chart="4" format="39" series="1">
      <pivotArea type="data" outline="0" fieldPosition="0">
        <references count="2">
          <reference field="4294967294" count="1" selected="0">
            <x v="0"/>
          </reference>
          <reference field="4" count="1" selected="0">
            <x v="4"/>
          </reference>
        </references>
      </pivotArea>
    </chartFormat>
    <chartFormat chart="4" format="40" series="1">
      <pivotArea type="data" outline="0" fieldPosition="0">
        <references count="2">
          <reference field="4294967294" count="1" selected="0">
            <x v="0"/>
          </reference>
          <reference field="4" count="1" selected="0">
            <x v="5"/>
          </reference>
        </references>
      </pivotArea>
    </chartFormat>
    <chartFormat chart="4" format="41" series="1">
      <pivotArea type="data" outline="0" fieldPosition="0">
        <references count="2">
          <reference field="4294967294" count="1" selected="0">
            <x v="0"/>
          </reference>
          <reference field="4" count="1" selected="0">
            <x v="6"/>
          </reference>
        </references>
      </pivotArea>
    </chartFormat>
    <chartFormat chart="4" format="42" series="1">
      <pivotArea type="data" outline="0" fieldPosition="0">
        <references count="2">
          <reference field="4294967294" count="1" selected="0">
            <x v="0"/>
          </reference>
          <reference field="4" count="1" selected="0">
            <x v="7"/>
          </reference>
        </references>
      </pivotArea>
    </chartFormat>
    <chartFormat chart="4" format="43" series="1">
      <pivotArea type="data" outline="0" fieldPosition="0">
        <references count="2">
          <reference field="4294967294" count="1" selected="0">
            <x v="0"/>
          </reference>
          <reference field="4" count="1" selected="0">
            <x v="8"/>
          </reference>
        </references>
      </pivotArea>
    </chartFormat>
    <chartFormat chart="4" format="44" series="1">
      <pivotArea type="data" outline="0" fieldPosition="0">
        <references count="2">
          <reference field="4294967294" count="1" selected="0">
            <x v="0"/>
          </reference>
          <reference field="4" count="1" selected="0">
            <x v="9"/>
          </reference>
        </references>
      </pivotArea>
    </chartFormat>
    <chartFormat chart="4" format="45" series="1">
      <pivotArea type="data" outline="0" fieldPosition="0">
        <references count="2">
          <reference field="4294967294" count="1" selected="0">
            <x v="0"/>
          </reference>
          <reference field="4" count="1" selected="0">
            <x v="1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0"/>
  </rowHierarchiesUsage>
  <colHierarchiesUsage count="1">
    <colHierarchyUsage hierarchyUsage="2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0026455A-A968-45DF-90A4-DD04F45706D9}" name="Pivottabell20" cacheId="240"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BB71:BE118"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8]" cap="2018"/>
  </pageFields>
  <dataFields count="1">
    <dataField fld="3" subtotal="count" baseField="0" baseItem="1"/>
  </dataFields>
  <formats count="57">
    <format dxfId="236">
      <pivotArea collapsedLevelsAreSubtotals="1" fieldPosition="0">
        <references count="2">
          <reference field="0" count="4">
            <x v="0"/>
            <x v="1"/>
            <x v="2"/>
            <x v="3"/>
          </reference>
          <reference field="2" count="1" selected="0">
            <x v="0"/>
          </reference>
        </references>
      </pivotArea>
    </format>
    <format dxfId="235">
      <pivotArea collapsedLevelsAreSubtotals="1" fieldPosition="0">
        <references count="1">
          <reference field="2" count="1">
            <x v="1"/>
          </reference>
        </references>
      </pivotArea>
    </format>
    <format dxfId="234">
      <pivotArea collapsedLevelsAreSubtotals="1" fieldPosition="0">
        <references count="2">
          <reference field="0" count="5">
            <x v="4"/>
            <x v="5"/>
            <x v="6"/>
            <x v="7"/>
            <x v="8"/>
          </reference>
          <reference field="2" count="1" selected="0">
            <x v="1"/>
          </reference>
        </references>
      </pivotArea>
    </format>
    <format dxfId="233">
      <pivotArea collapsedLevelsAreSubtotals="1" fieldPosition="0">
        <references count="1">
          <reference field="2" count="1">
            <x v="2"/>
          </reference>
        </references>
      </pivotArea>
    </format>
    <format dxfId="232">
      <pivotArea collapsedLevelsAreSubtotals="1" fieldPosition="0">
        <references count="2">
          <reference field="0" count="10">
            <x v="9"/>
            <x v="10"/>
            <x v="11"/>
            <x v="12"/>
            <x v="13"/>
            <x v="14"/>
            <x v="15"/>
            <x v="16"/>
            <x v="17"/>
            <x v="18"/>
          </reference>
          <reference field="2" count="1" selected="0">
            <x v="2"/>
          </reference>
        </references>
      </pivotArea>
    </format>
    <format dxfId="231">
      <pivotArea collapsedLevelsAreSubtotals="1" fieldPosition="0">
        <references count="1">
          <reference field="2" count="1">
            <x v="3"/>
          </reference>
        </references>
      </pivotArea>
    </format>
    <format dxfId="230">
      <pivotArea collapsedLevelsAreSubtotals="1" fieldPosition="0">
        <references count="2">
          <reference field="0" count="6">
            <x v="19"/>
            <x v="20"/>
            <x v="21"/>
            <x v="22"/>
            <x v="23"/>
            <x v="24"/>
          </reference>
          <reference field="2" count="1" selected="0">
            <x v="3"/>
          </reference>
        </references>
      </pivotArea>
    </format>
    <format dxfId="229">
      <pivotArea collapsedLevelsAreSubtotals="1" fieldPosition="0">
        <references count="1">
          <reference field="2" count="1">
            <x v="4"/>
          </reference>
        </references>
      </pivotArea>
    </format>
    <format dxfId="228">
      <pivotArea collapsedLevelsAreSubtotals="1" fieldPosition="0">
        <references count="2">
          <reference field="0" count="1">
            <x v="25"/>
          </reference>
          <reference field="2" count="1" selected="0">
            <x v="4"/>
          </reference>
        </references>
      </pivotArea>
    </format>
    <format dxfId="227">
      <pivotArea collapsedLevelsAreSubtotals="1" fieldPosition="0">
        <references count="1">
          <reference field="2" count="1">
            <x v="5"/>
          </reference>
        </references>
      </pivotArea>
    </format>
    <format dxfId="226">
      <pivotArea collapsedLevelsAreSubtotals="1" fieldPosition="0">
        <references count="2">
          <reference field="0" count="6">
            <x v="26"/>
            <x v="27"/>
            <x v="28"/>
            <x v="29"/>
            <x v="30"/>
            <x v="31"/>
          </reference>
          <reference field="2" count="1" selected="0">
            <x v="5"/>
          </reference>
        </references>
      </pivotArea>
    </format>
    <format dxfId="225">
      <pivotArea collapsedLevelsAreSubtotals="1" fieldPosition="0">
        <references count="1">
          <reference field="2" count="1">
            <x v="6"/>
          </reference>
        </references>
      </pivotArea>
    </format>
    <format dxfId="224">
      <pivotArea collapsedLevelsAreSubtotals="1" fieldPosition="0">
        <references count="2">
          <reference field="0" count="6">
            <x v="32"/>
            <x v="33"/>
            <x v="34"/>
            <x v="35"/>
            <x v="36"/>
            <x v="37"/>
          </reference>
          <reference field="2" count="1" selected="0">
            <x v="6"/>
          </reference>
        </references>
      </pivotArea>
    </format>
    <format dxfId="223">
      <pivotArea grandRow="1" outline="0" collapsedLevelsAreSubtotals="1" fieldPosition="0"/>
    </format>
    <format dxfId="222">
      <pivotArea collapsedLevelsAreSubtotals="1" fieldPosition="0">
        <references count="3">
          <reference field="0" count="4">
            <x v="0"/>
            <x v="1"/>
            <x v="2"/>
            <x v="3"/>
          </reference>
          <reference field="2" count="1" selected="0">
            <x v="0"/>
          </reference>
          <reference field="5" count="1" selected="0">
            <x v="1"/>
          </reference>
        </references>
      </pivotArea>
    </format>
    <format dxfId="221">
      <pivotArea field="2" grandCol="1" collapsedLevelsAreSubtotals="1" axis="axisRow" fieldPosition="0">
        <references count="2">
          <reference field="0" count="4">
            <x v="0"/>
            <x v="1"/>
            <x v="2"/>
            <x v="3"/>
          </reference>
          <reference field="2" count="1" selected="0">
            <x v="0"/>
          </reference>
        </references>
      </pivotArea>
    </format>
    <format dxfId="220">
      <pivotArea collapsedLevelsAreSubtotals="1" fieldPosition="0">
        <references count="2">
          <reference field="2" count="1" defaultSubtotal="1">
            <x v="0"/>
          </reference>
          <reference field="5" count="1" selected="0">
            <x v="1"/>
          </reference>
        </references>
      </pivotArea>
    </format>
    <format dxfId="219">
      <pivotArea field="2" grandCol="1" collapsedLevelsAreSubtotals="1" axis="axisRow" fieldPosition="0">
        <references count="1">
          <reference field="2" count="1" defaultSubtotal="1">
            <x v="0"/>
          </reference>
        </references>
      </pivotArea>
    </format>
    <format dxfId="218">
      <pivotArea collapsedLevelsAreSubtotals="1" fieldPosition="0">
        <references count="2">
          <reference field="2" count="1">
            <x v="1"/>
          </reference>
          <reference field="5" count="1" selected="0">
            <x v="1"/>
          </reference>
        </references>
      </pivotArea>
    </format>
    <format dxfId="217">
      <pivotArea field="2" grandCol="1" collapsedLevelsAreSubtotals="1" axis="axisRow" fieldPosition="0">
        <references count="1">
          <reference field="2" count="1">
            <x v="1"/>
          </reference>
        </references>
      </pivotArea>
    </format>
    <format dxfId="216">
      <pivotArea collapsedLevelsAreSubtotals="1" fieldPosition="0">
        <references count="3">
          <reference field="0" count="5">
            <x v="4"/>
            <x v="5"/>
            <x v="6"/>
            <x v="7"/>
            <x v="8"/>
          </reference>
          <reference field="2" count="1" selected="0">
            <x v="1"/>
          </reference>
          <reference field="5" count="1" selected="0">
            <x v="1"/>
          </reference>
        </references>
      </pivotArea>
    </format>
    <format dxfId="215">
      <pivotArea field="2" grandCol="1" collapsedLevelsAreSubtotals="1" axis="axisRow" fieldPosition="0">
        <references count="2">
          <reference field="0" count="5">
            <x v="4"/>
            <x v="5"/>
            <x v="6"/>
            <x v="7"/>
            <x v="8"/>
          </reference>
          <reference field="2" count="1" selected="0">
            <x v="1"/>
          </reference>
        </references>
      </pivotArea>
    </format>
    <format dxfId="214">
      <pivotArea collapsedLevelsAreSubtotals="1" fieldPosition="0">
        <references count="2">
          <reference field="2" count="1" defaultSubtotal="1">
            <x v="1"/>
          </reference>
          <reference field="5" count="1" selected="0">
            <x v="1"/>
          </reference>
        </references>
      </pivotArea>
    </format>
    <format dxfId="213">
      <pivotArea field="2" grandCol="1" collapsedLevelsAreSubtotals="1" axis="axisRow" fieldPosition="0">
        <references count="1">
          <reference field="2" count="1" defaultSubtotal="1">
            <x v="1"/>
          </reference>
        </references>
      </pivotArea>
    </format>
    <format dxfId="212">
      <pivotArea collapsedLevelsAreSubtotals="1" fieldPosition="0">
        <references count="2">
          <reference field="2" count="1">
            <x v="2"/>
          </reference>
          <reference field="5" count="1" selected="0">
            <x v="1"/>
          </reference>
        </references>
      </pivotArea>
    </format>
    <format dxfId="211">
      <pivotArea field="2" grandCol="1" collapsedLevelsAreSubtotals="1" axis="axisRow" fieldPosition="0">
        <references count="1">
          <reference field="2" count="1">
            <x v="2"/>
          </reference>
        </references>
      </pivotArea>
    </format>
    <format dxfId="210">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209">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208">
      <pivotArea collapsedLevelsAreSubtotals="1" fieldPosition="0">
        <references count="2">
          <reference field="2" count="1" defaultSubtotal="1">
            <x v="2"/>
          </reference>
          <reference field="5" count="1" selected="0">
            <x v="1"/>
          </reference>
        </references>
      </pivotArea>
    </format>
    <format dxfId="207">
      <pivotArea field="2" grandCol="1" collapsedLevelsAreSubtotals="1" axis="axisRow" fieldPosition="0">
        <references count="1">
          <reference field="2" count="1" defaultSubtotal="1">
            <x v="2"/>
          </reference>
        </references>
      </pivotArea>
    </format>
    <format dxfId="206">
      <pivotArea collapsedLevelsAreSubtotals="1" fieldPosition="0">
        <references count="2">
          <reference field="2" count="1">
            <x v="3"/>
          </reference>
          <reference field="5" count="1" selected="0">
            <x v="1"/>
          </reference>
        </references>
      </pivotArea>
    </format>
    <format dxfId="205">
      <pivotArea field="2" grandCol="1" collapsedLevelsAreSubtotals="1" axis="axisRow" fieldPosition="0">
        <references count="1">
          <reference field="2" count="1">
            <x v="3"/>
          </reference>
        </references>
      </pivotArea>
    </format>
    <format dxfId="204">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203">
      <pivotArea field="2" grandCol="1" collapsedLevelsAreSubtotals="1" axis="axisRow" fieldPosition="0">
        <references count="2">
          <reference field="0" count="6">
            <x v="19"/>
            <x v="20"/>
            <x v="21"/>
            <x v="22"/>
            <x v="23"/>
            <x v="24"/>
          </reference>
          <reference field="2" count="1" selected="0">
            <x v="3"/>
          </reference>
        </references>
      </pivotArea>
    </format>
    <format dxfId="202">
      <pivotArea collapsedLevelsAreSubtotals="1" fieldPosition="0">
        <references count="2">
          <reference field="2" count="1" defaultSubtotal="1">
            <x v="3"/>
          </reference>
          <reference field="5" count="1" selected="0">
            <x v="1"/>
          </reference>
        </references>
      </pivotArea>
    </format>
    <format dxfId="201">
      <pivotArea field="2" grandCol="1" collapsedLevelsAreSubtotals="1" axis="axisRow" fieldPosition="0">
        <references count="1">
          <reference field="2" count="1" defaultSubtotal="1">
            <x v="3"/>
          </reference>
        </references>
      </pivotArea>
    </format>
    <format dxfId="200">
      <pivotArea collapsedLevelsAreSubtotals="1" fieldPosition="0">
        <references count="2">
          <reference field="2" count="1">
            <x v="4"/>
          </reference>
          <reference field="5" count="1" selected="0">
            <x v="1"/>
          </reference>
        </references>
      </pivotArea>
    </format>
    <format dxfId="199">
      <pivotArea field="2" grandCol="1" collapsedLevelsAreSubtotals="1" axis="axisRow" fieldPosition="0">
        <references count="1">
          <reference field="2" count="1">
            <x v="4"/>
          </reference>
        </references>
      </pivotArea>
    </format>
    <format dxfId="198">
      <pivotArea collapsedLevelsAreSubtotals="1" fieldPosition="0">
        <references count="3">
          <reference field="0" count="1">
            <x v="25"/>
          </reference>
          <reference field="2" count="1" selected="0">
            <x v="4"/>
          </reference>
          <reference field="5" count="1" selected="0">
            <x v="1"/>
          </reference>
        </references>
      </pivotArea>
    </format>
    <format dxfId="197">
      <pivotArea field="2" grandCol="1" collapsedLevelsAreSubtotals="1" axis="axisRow" fieldPosition="0">
        <references count="2">
          <reference field="0" count="1">
            <x v="25"/>
          </reference>
          <reference field="2" count="1" selected="0">
            <x v="4"/>
          </reference>
        </references>
      </pivotArea>
    </format>
    <format dxfId="196">
      <pivotArea collapsedLevelsAreSubtotals="1" fieldPosition="0">
        <references count="2">
          <reference field="2" count="1" defaultSubtotal="1">
            <x v="4"/>
          </reference>
          <reference field="5" count="1" selected="0">
            <x v="1"/>
          </reference>
        </references>
      </pivotArea>
    </format>
    <format dxfId="195">
      <pivotArea field="2" grandCol="1" collapsedLevelsAreSubtotals="1" axis="axisRow" fieldPosition="0">
        <references count="1">
          <reference field="2" count="1" defaultSubtotal="1">
            <x v="4"/>
          </reference>
        </references>
      </pivotArea>
    </format>
    <format dxfId="194">
      <pivotArea collapsedLevelsAreSubtotals="1" fieldPosition="0">
        <references count="2">
          <reference field="2" count="1">
            <x v="5"/>
          </reference>
          <reference field="5" count="1" selected="0">
            <x v="1"/>
          </reference>
        </references>
      </pivotArea>
    </format>
    <format dxfId="193">
      <pivotArea field="2" grandCol="1" collapsedLevelsAreSubtotals="1" axis="axisRow" fieldPosition="0">
        <references count="1">
          <reference field="2" count="1">
            <x v="5"/>
          </reference>
        </references>
      </pivotArea>
    </format>
    <format dxfId="192">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191">
      <pivotArea field="2" grandCol="1" collapsedLevelsAreSubtotals="1" axis="axisRow" fieldPosition="0">
        <references count="2">
          <reference field="0" count="6">
            <x v="26"/>
            <x v="27"/>
            <x v="28"/>
            <x v="29"/>
            <x v="30"/>
            <x v="31"/>
          </reference>
          <reference field="2" count="1" selected="0">
            <x v="5"/>
          </reference>
        </references>
      </pivotArea>
    </format>
    <format dxfId="190">
      <pivotArea collapsedLevelsAreSubtotals="1" fieldPosition="0">
        <references count="2">
          <reference field="2" count="1" defaultSubtotal="1">
            <x v="5"/>
          </reference>
          <reference field="5" count="1" selected="0">
            <x v="1"/>
          </reference>
        </references>
      </pivotArea>
    </format>
    <format dxfId="189">
      <pivotArea field="2" grandCol="1" collapsedLevelsAreSubtotals="1" axis="axisRow" fieldPosition="0">
        <references count="1">
          <reference field="2" count="1" defaultSubtotal="1">
            <x v="5"/>
          </reference>
        </references>
      </pivotArea>
    </format>
    <format dxfId="188">
      <pivotArea collapsedLevelsAreSubtotals="1" fieldPosition="0">
        <references count="2">
          <reference field="2" count="1">
            <x v="6"/>
          </reference>
          <reference field="5" count="1" selected="0">
            <x v="1"/>
          </reference>
        </references>
      </pivotArea>
    </format>
    <format dxfId="187">
      <pivotArea field="2" grandCol="1" collapsedLevelsAreSubtotals="1" axis="axisRow" fieldPosition="0">
        <references count="1">
          <reference field="2" count="1">
            <x v="6"/>
          </reference>
        </references>
      </pivotArea>
    </format>
    <format dxfId="186">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185">
      <pivotArea field="2" grandCol="1" collapsedLevelsAreSubtotals="1" axis="axisRow" fieldPosition="0">
        <references count="2">
          <reference field="0" count="6">
            <x v="32"/>
            <x v="33"/>
            <x v="34"/>
            <x v="35"/>
            <x v="36"/>
            <x v="37"/>
          </reference>
          <reference field="2" count="1" selected="0">
            <x v="6"/>
          </reference>
        </references>
      </pivotArea>
    </format>
    <format dxfId="184">
      <pivotArea collapsedLevelsAreSubtotals="1" fieldPosition="0">
        <references count="2">
          <reference field="2" count="1" defaultSubtotal="1">
            <x v="6"/>
          </reference>
          <reference field="5" count="1" selected="0">
            <x v="1"/>
          </reference>
        </references>
      </pivotArea>
    </format>
    <format dxfId="183">
      <pivotArea field="2" grandCol="1" collapsedLevelsAreSubtotals="1" axis="axisRow" fieldPosition="0">
        <references count="1">
          <reference field="2" count="1" defaultSubtotal="1">
            <x v="6"/>
          </reference>
        </references>
      </pivotArea>
    </format>
    <format dxfId="182">
      <pivotArea field="5" grandRow="1" outline="0" collapsedLevelsAreSubtotals="1" axis="axisCol" fieldPosition="0">
        <references count="1">
          <reference field="5" count="1" selected="0">
            <x v="1"/>
          </reference>
        </references>
      </pivotArea>
    </format>
    <format dxfId="181">
      <pivotArea grandRow="1" grandCol="1" outline="0" collapsedLevelsAreSubtotals="1" fieldPosition="0"/>
    </format>
    <format dxfId="180">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544644B7-4CAB-4847-937F-E69294D8624B}" name="Pivottabell28" cacheId="254"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I10:L57" firstHeaderRow="1" firstDataRow="2" firstDataCol="1" rowPageCount="2" colPageCount="1"/>
  <pivotFields count="6">
    <pivotField axis="axisRow" allDrilled="1" showAll="0" dataSourceSort="1"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 axis="axisPage" allDrilled="1" showAll="0" dataSourceSort="1" defaultSubtotal="0" defaultAttributeDrillState="1"/>
    <pivotField axis="axisRow" allDrilled="1" showAll="0" dataSourceSort="1" defaultSubtotal="0" defaultAttributeDrillState="1">
      <items count="7">
        <item x="0"/>
        <item x="1"/>
        <item x="2"/>
        <item x="3"/>
        <item x="4"/>
        <item x="5"/>
        <item x="6"/>
      </items>
    </pivotField>
    <pivotField dataField="1" subtotalTop="0" showAll="0" defaultSubtotal="0"/>
    <pivotField axis="axisPage" allDrilled="1" showAll="0" dataSourceSort="1" defaultSubtotal="0" defaultAttributeDrillState="1"/>
    <pivotField axis="axisCol" allDrilled="1" showAll="0" defaultSubtotal="0" defaultAttributeDrillState="1">
      <items count="2">
        <item x="1"/>
        <item x="0"/>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09]" cap="2009"/>
  </pageFields>
  <dataFields count="1">
    <dataField fld="3" subtotal="count" showDataAs="percentOfRow" baseField="0" baseItem="1" numFmtId="10"/>
  </dataFields>
  <formats count="56">
    <format dxfId="292">
      <pivotArea collapsedLevelsAreSubtotals="1" fieldPosition="0">
        <references count="2">
          <reference field="0" count="4">
            <x v="0"/>
            <x v="1"/>
            <x v="2"/>
            <x v="3"/>
          </reference>
          <reference field="2" count="1" selected="0">
            <x v="0"/>
          </reference>
        </references>
      </pivotArea>
    </format>
    <format dxfId="291">
      <pivotArea collapsedLevelsAreSubtotals="1" fieldPosition="0">
        <references count="1">
          <reference field="2" count="1">
            <x v="1"/>
          </reference>
        </references>
      </pivotArea>
    </format>
    <format dxfId="290">
      <pivotArea collapsedLevelsAreSubtotals="1" fieldPosition="0">
        <references count="2">
          <reference field="0" count="5">
            <x v="4"/>
            <x v="5"/>
            <x v="6"/>
            <x v="7"/>
            <x v="8"/>
          </reference>
          <reference field="2" count="1" selected="0">
            <x v="1"/>
          </reference>
        </references>
      </pivotArea>
    </format>
    <format dxfId="289">
      <pivotArea collapsedLevelsAreSubtotals="1" fieldPosition="0">
        <references count="1">
          <reference field="2" count="1">
            <x v="2"/>
          </reference>
        </references>
      </pivotArea>
    </format>
    <format dxfId="288">
      <pivotArea collapsedLevelsAreSubtotals="1" fieldPosition="0">
        <references count="2">
          <reference field="0" count="10">
            <x v="9"/>
            <x v="10"/>
            <x v="11"/>
            <x v="12"/>
            <x v="13"/>
            <x v="14"/>
            <x v="15"/>
            <x v="16"/>
            <x v="17"/>
            <x v="18"/>
          </reference>
          <reference field="2" count="1" selected="0">
            <x v="2"/>
          </reference>
        </references>
      </pivotArea>
    </format>
    <format dxfId="287">
      <pivotArea collapsedLevelsAreSubtotals="1" fieldPosition="0">
        <references count="1">
          <reference field="2" count="1">
            <x v="3"/>
          </reference>
        </references>
      </pivotArea>
    </format>
    <format dxfId="286">
      <pivotArea collapsedLevelsAreSubtotals="1" fieldPosition="0">
        <references count="2">
          <reference field="0" count="6">
            <x v="19"/>
            <x v="20"/>
            <x v="21"/>
            <x v="22"/>
            <x v="23"/>
            <x v="24"/>
          </reference>
          <reference field="2" count="1" selected="0">
            <x v="3"/>
          </reference>
        </references>
      </pivotArea>
    </format>
    <format dxfId="285">
      <pivotArea collapsedLevelsAreSubtotals="1" fieldPosition="0">
        <references count="1">
          <reference field="2" count="1">
            <x v="4"/>
          </reference>
        </references>
      </pivotArea>
    </format>
    <format dxfId="284">
      <pivotArea collapsedLevelsAreSubtotals="1" fieldPosition="0">
        <references count="2">
          <reference field="0" count="1">
            <x v="25"/>
          </reference>
          <reference field="2" count="1" selected="0">
            <x v="4"/>
          </reference>
        </references>
      </pivotArea>
    </format>
    <format dxfId="283">
      <pivotArea collapsedLevelsAreSubtotals="1" fieldPosition="0">
        <references count="1">
          <reference field="2" count="1">
            <x v="5"/>
          </reference>
        </references>
      </pivotArea>
    </format>
    <format dxfId="282">
      <pivotArea collapsedLevelsAreSubtotals="1" fieldPosition="0">
        <references count="2">
          <reference field="0" count="6">
            <x v="26"/>
            <x v="27"/>
            <x v="28"/>
            <x v="29"/>
            <x v="30"/>
            <x v="31"/>
          </reference>
          <reference field="2" count="1" selected="0">
            <x v="5"/>
          </reference>
        </references>
      </pivotArea>
    </format>
    <format dxfId="281">
      <pivotArea collapsedLevelsAreSubtotals="1" fieldPosition="0">
        <references count="1">
          <reference field="2" count="1">
            <x v="6"/>
          </reference>
        </references>
      </pivotArea>
    </format>
    <format dxfId="280">
      <pivotArea collapsedLevelsAreSubtotals="1" fieldPosition="0">
        <references count="2">
          <reference field="0" count="6">
            <x v="32"/>
            <x v="33"/>
            <x v="34"/>
            <x v="35"/>
            <x v="36"/>
            <x v="37"/>
          </reference>
          <reference field="2" count="1" selected="0">
            <x v="6"/>
          </reference>
        </references>
      </pivotArea>
    </format>
    <format dxfId="279">
      <pivotArea grandRow="1" outline="0" collapsedLevelsAreSubtotals="1" fieldPosition="0"/>
    </format>
    <format dxfId="278">
      <pivotArea collapsedLevelsAreSubtotals="1" fieldPosition="0">
        <references count="3">
          <reference field="0" count="4">
            <x v="0"/>
            <x v="1"/>
            <x v="2"/>
            <x v="3"/>
          </reference>
          <reference field="2" count="1" selected="0">
            <x v="0"/>
          </reference>
          <reference field="5" count="1" selected="0">
            <x v="1"/>
          </reference>
        </references>
      </pivotArea>
    </format>
    <format dxfId="277">
      <pivotArea field="2" grandCol="1" collapsedLevelsAreSubtotals="1" axis="axisRow" fieldPosition="0">
        <references count="2">
          <reference field="0" count="4">
            <x v="0"/>
            <x v="1"/>
            <x v="2"/>
            <x v="3"/>
          </reference>
          <reference field="2" count="1" selected="0">
            <x v="0"/>
          </reference>
        </references>
      </pivotArea>
    </format>
    <format dxfId="276">
      <pivotArea collapsedLevelsAreSubtotals="1" fieldPosition="0">
        <references count="2">
          <reference field="2" count="1" defaultSubtotal="1">
            <x v="0"/>
          </reference>
          <reference field="5" count="1" selected="0">
            <x v="1"/>
          </reference>
        </references>
      </pivotArea>
    </format>
    <format dxfId="275">
      <pivotArea field="2" grandCol="1" collapsedLevelsAreSubtotals="1" axis="axisRow" fieldPosition="0">
        <references count="1">
          <reference field="2" count="1" defaultSubtotal="1">
            <x v="0"/>
          </reference>
        </references>
      </pivotArea>
    </format>
    <format dxfId="274">
      <pivotArea collapsedLevelsAreSubtotals="1" fieldPosition="0">
        <references count="2">
          <reference field="2" count="1">
            <x v="1"/>
          </reference>
          <reference field="5" count="1" selected="0">
            <x v="1"/>
          </reference>
        </references>
      </pivotArea>
    </format>
    <format dxfId="273">
      <pivotArea field="2" grandCol="1" collapsedLevelsAreSubtotals="1" axis="axisRow" fieldPosition="0">
        <references count="1">
          <reference field="2" count="1">
            <x v="1"/>
          </reference>
        </references>
      </pivotArea>
    </format>
    <format dxfId="272">
      <pivotArea collapsedLevelsAreSubtotals="1" fieldPosition="0">
        <references count="3">
          <reference field="0" count="5">
            <x v="4"/>
            <x v="5"/>
            <x v="6"/>
            <x v="7"/>
            <x v="8"/>
          </reference>
          <reference field="2" count="1" selected="0">
            <x v="1"/>
          </reference>
          <reference field="5" count="1" selected="0">
            <x v="1"/>
          </reference>
        </references>
      </pivotArea>
    </format>
    <format dxfId="271">
      <pivotArea field="2" grandCol="1" collapsedLevelsAreSubtotals="1" axis="axisRow" fieldPosition="0">
        <references count="2">
          <reference field="0" count="5">
            <x v="4"/>
            <x v="5"/>
            <x v="6"/>
            <x v="7"/>
            <x v="8"/>
          </reference>
          <reference field="2" count="1" selected="0">
            <x v="1"/>
          </reference>
        </references>
      </pivotArea>
    </format>
    <format dxfId="270">
      <pivotArea collapsedLevelsAreSubtotals="1" fieldPosition="0">
        <references count="2">
          <reference field="2" count="1" defaultSubtotal="1">
            <x v="1"/>
          </reference>
          <reference field="5" count="1" selected="0">
            <x v="1"/>
          </reference>
        </references>
      </pivotArea>
    </format>
    <format dxfId="269">
      <pivotArea field="2" grandCol="1" collapsedLevelsAreSubtotals="1" axis="axisRow" fieldPosition="0">
        <references count="1">
          <reference field="2" count="1" defaultSubtotal="1">
            <x v="1"/>
          </reference>
        </references>
      </pivotArea>
    </format>
    <format dxfId="268">
      <pivotArea collapsedLevelsAreSubtotals="1" fieldPosition="0">
        <references count="2">
          <reference field="2" count="1">
            <x v="2"/>
          </reference>
          <reference field="5" count="1" selected="0">
            <x v="1"/>
          </reference>
        </references>
      </pivotArea>
    </format>
    <format dxfId="267">
      <pivotArea field="2" grandCol="1" collapsedLevelsAreSubtotals="1" axis="axisRow" fieldPosition="0">
        <references count="1">
          <reference field="2" count="1">
            <x v="2"/>
          </reference>
        </references>
      </pivotArea>
    </format>
    <format dxfId="266">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265">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264">
      <pivotArea collapsedLevelsAreSubtotals="1" fieldPosition="0">
        <references count="2">
          <reference field="2" count="1" defaultSubtotal="1">
            <x v="2"/>
          </reference>
          <reference field="5" count="1" selected="0">
            <x v="1"/>
          </reference>
        </references>
      </pivotArea>
    </format>
    <format dxfId="263">
      <pivotArea field="2" grandCol="1" collapsedLevelsAreSubtotals="1" axis="axisRow" fieldPosition="0">
        <references count="1">
          <reference field="2" count="1" defaultSubtotal="1">
            <x v="2"/>
          </reference>
        </references>
      </pivotArea>
    </format>
    <format dxfId="262">
      <pivotArea collapsedLevelsAreSubtotals="1" fieldPosition="0">
        <references count="2">
          <reference field="2" count="1">
            <x v="3"/>
          </reference>
          <reference field="5" count="1" selected="0">
            <x v="1"/>
          </reference>
        </references>
      </pivotArea>
    </format>
    <format dxfId="261">
      <pivotArea field="2" grandCol="1" collapsedLevelsAreSubtotals="1" axis="axisRow" fieldPosition="0">
        <references count="1">
          <reference field="2" count="1">
            <x v="3"/>
          </reference>
        </references>
      </pivotArea>
    </format>
    <format dxfId="260">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259">
      <pivotArea field="2" grandCol="1" collapsedLevelsAreSubtotals="1" axis="axisRow" fieldPosition="0">
        <references count="2">
          <reference field="0" count="6">
            <x v="19"/>
            <x v="20"/>
            <x v="21"/>
            <x v="22"/>
            <x v="23"/>
            <x v="24"/>
          </reference>
          <reference field="2" count="1" selected="0">
            <x v="3"/>
          </reference>
        </references>
      </pivotArea>
    </format>
    <format dxfId="258">
      <pivotArea collapsedLevelsAreSubtotals="1" fieldPosition="0">
        <references count="2">
          <reference field="2" count="1" defaultSubtotal="1">
            <x v="3"/>
          </reference>
          <reference field="5" count="1" selected="0">
            <x v="1"/>
          </reference>
        </references>
      </pivotArea>
    </format>
    <format dxfId="257">
      <pivotArea field="2" grandCol="1" collapsedLevelsAreSubtotals="1" axis="axisRow" fieldPosition="0">
        <references count="1">
          <reference field="2" count="1" defaultSubtotal="1">
            <x v="3"/>
          </reference>
        </references>
      </pivotArea>
    </format>
    <format dxfId="256">
      <pivotArea collapsedLevelsAreSubtotals="1" fieldPosition="0">
        <references count="2">
          <reference field="2" count="1">
            <x v="4"/>
          </reference>
          <reference field="5" count="1" selected="0">
            <x v="1"/>
          </reference>
        </references>
      </pivotArea>
    </format>
    <format dxfId="255">
      <pivotArea field="2" grandCol="1" collapsedLevelsAreSubtotals="1" axis="axisRow" fieldPosition="0">
        <references count="1">
          <reference field="2" count="1">
            <x v="4"/>
          </reference>
        </references>
      </pivotArea>
    </format>
    <format dxfId="254">
      <pivotArea collapsedLevelsAreSubtotals="1" fieldPosition="0">
        <references count="3">
          <reference field="0" count="1">
            <x v="25"/>
          </reference>
          <reference field="2" count="1" selected="0">
            <x v="4"/>
          </reference>
          <reference field="5" count="1" selected="0">
            <x v="1"/>
          </reference>
        </references>
      </pivotArea>
    </format>
    <format dxfId="253">
      <pivotArea field="2" grandCol="1" collapsedLevelsAreSubtotals="1" axis="axisRow" fieldPosition="0">
        <references count="2">
          <reference field="0" count="1">
            <x v="25"/>
          </reference>
          <reference field="2" count="1" selected="0">
            <x v="4"/>
          </reference>
        </references>
      </pivotArea>
    </format>
    <format dxfId="252">
      <pivotArea collapsedLevelsAreSubtotals="1" fieldPosition="0">
        <references count="2">
          <reference field="2" count="1" defaultSubtotal="1">
            <x v="4"/>
          </reference>
          <reference field="5" count="1" selected="0">
            <x v="1"/>
          </reference>
        </references>
      </pivotArea>
    </format>
    <format dxfId="251">
      <pivotArea field="2" grandCol="1" collapsedLevelsAreSubtotals="1" axis="axisRow" fieldPosition="0">
        <references count="1">
          <reference field="2" count="1" defaultSubtotal="1">
            <x v="4"/>
          </reference>
        </references>
      </pivotArea>
    </format>
    <format dxfId="250">
      <pivotArea collapsedLevelsAreSubtotals="1" fieldPosition="0">
        <references count="2">
          <reference field="2" count="1">
            <x v="5"/>
          </reference>
          <reference field="5" count="1" selected="0">
            <x v="1"/>
          </reference>
        </references>
      </pivotArea>
    </format>
    <format dxfId="249">
      <pivotArea field="2" grandCol="1" collapsedLevelsAreSubtotals="1" axis="axisRow" fieldPosition="0">
        <references count="1">
          <reference field="2" count="1">
            <x v="5"/>
          </reference>
        </references>
      </pivotArea>
    </format>
    <format dxfId="248">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247">
      <pivotArea field="2" grandCol="1" collapsedLevelsAreSubtotals="1" axis="axisRow" fieldPosition="0">
        <references count="2">
          <reference field="0" count="6">
            <x v="26"/>
            <x v="27"/>
            <x v="28"/>
            <x v="29"/>
            <x v="30"/>
            <x v="31"/>
          </reference>
          <reference field="2" count="1" selected="0">
            <x v="5"/>
          </reference>
        </references>
      </pivotArea>
    </format>
    <format dxfId="246">
      <pivotArea collapsedLevelsAreSubtotals="1" fieldPosition="0">
        <references count="2">
          <reference field="2" count="1" defaultSubtotal="1">
            <x v="5"/>
          </reference>
          <reference field="5" count="1" selected="0">
            <x v="1"/>
          </reference>
        </references>
      </pivotArea>
    </format>
    <format dxfId="245">
      <pivotArea field="2" grandCol="1" collapsedLevelsAreSubtotals="1" axis="axisRow" fieldPosition="0">
        <references count="1">
          <reference field="2" count="1" defaultSubtotal="1">
            <x v="5"/>
          </reference>
        </references>
      </pivotArea>
    </format>
    <format dxfId="244">
      <pivotArea collapsedLevelsAreSubtotals="1" fieldPosition="0">
        <references count="2">
          <reference field="2" count="1">
            <x v="6"/>
          </reference>
          <reference field="5" count="1" selected="0">
            <x v="1"/>
          </reference>
        </references>
      </pivotArea>
    </format>
    <format dxfId="243">
      <pivotArea field="2" grandCol="1" collapsedLevelsAreSubtotals="1" axis="axisRow" fieldPosition="0">
        <references count="1">
          <reference field="2" count="1">
            <x v="6"/>
          </reference>
        </references>
      </pivotArea>
    </format>
    <format dxfId="242">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241">
      <pivotArea field="2" grandCol="1" collapsedLevelsAreSubtotals="1" axis="axisRow" fieldPosition="0">
        <references count="2">
          <reference field="0" count="6">
            <x v="32"/>
            <x v="33"/>
            <x v="34"/>
            <x v="35"/>
            <x v="36"/>
            <x v="37"/>
          </reference>
          <reference field="2" count="1" selected="0">
            <x v="6"/>
          </reference>
        </references>
      </pivotArea>
    </format>
    <format dxfId="240">
      <pivotArea collapsedLevelsAreSubtotals="1" fieldPosition="0">
        <references count="2">
          <reference field="2" count="1" defaultSubtotal="1">
            <x v="6"/>
          </reference>
          <reference field="5" count="1" selected="0">
            <x v="1"/>
          </reference>
        </references>
      </pivotArea>
    </format>
    <format dxfId="239">
      <pivotArea field="2" grandCol="1" collapsedLevelsAreSubtotals="1" axis="axisRow" fieldPosition="0">
        <references count="1">
          <reference field="2" count="1" defaultSubtotal="1">
            <x v="6"/>
          </reference>
        </references>
      </pivotArea>
    </format>
    <format dxfId="238">
      <pivotArea field="5" grandRow="1" outline="0" collapsedLevelsAreSubtotals="1" axis="axisCol" fieldPosition="0">
        <references count="1">
          <reference field="5" count="1" selected="0">
            <x v="1"/>
          </reference>
        </references>
      </pivotArea>
    </format>
    <format dxfId="237">
      <pivotArea grandRow="1" grandCol="1"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98077454-AF06-41E3-B20F-6E45C1327FB1}" name="Pivottabell18" cacheId="266"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BG71:BJ118"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9]" cap="2019"/>
  </pageFields>
  <dataFields count="1">
    <dataField fld="3" subtotal="count" baseField="0" baseItem="1"/>
  </dataFields>
  <formats count="57">
    <format dxfId="349">
      <pivotArea collapsedLevelsAreSubtotals="1" fieldPosition="0">
        <references count="2">
          <reference field="0" count="4">
            <x v="0"/>
            <x v="1"/>
            <x v="2"/>
            <x v="3"/>
          </reference>
          <reference field="2" count="1" selected="0">
            <x v="0"/>
          </reference>
        </references>
      </pivotArea>
    </format>
    <format dxfId="348">
      <pivotArea collapsedLevelsAreSubtotals="1" fieldPosition="0">
        <references count="1">
          <reference field="2" count="1">
            <x v="1"/>
          </reference>
        </references>
      </pivotArea>
    </format>
    <format dxfId="347">
      <pivotArea collapsedLevelsAreSubtotals="1" fieldPosition="0">
        <references count="2">
          <reference field="0" count="5">
            <x v="4"/>
            <x v="5"/>
            <x v="6"/>
            <x v="7"/>
            <x v="8"/>
          </reference>
          <reference field="2" count="1" selected="0">
            <x v="1"/>
          </reference>
        </references>
      </pivotArea>
    </format>
    <format dxfId="346">
      <pivotArea collapsedLevelsAreSubtotals="1" fieldPosition="0">
        <references count="1">
          <reference field="2" count="1">
            <x v="2"/>
          </reference>
        </references>
      </pivotArea>
    </format>
    <format dxfId="345">
      <pivotArea collapsedLevelsAreSubtotals="1" fieldPosition="0">
        <references count="2">
          <reference field="0" count="10">
            <x v="9"/>
            <x v="10"/>
            <x v="11"/>
            <x v="12"/>
            <x v="13"/>
            <x v="14"/>
            <x v="15"/>
            <x v="16"/>
            <x v="17"/>
            <x v="18"/>
          </reference>
          <reference field="2" count="1" selected="0">
            <x v="2"/>
          </reference>
        </references>
      </pivotArea>
    </format>
    <format dxfId="344">
      <pivotArea collapsedLevelsAreSubtotals="1" fieldPosition="0">
        <references count="1">
          <reference field="2" count="1">
            <x v="3"/>
          </reference>
        </references>
      </pivotArea>
    </format>
    <format dxfId="343">
      <pivotArea collapsedLevelsAreSubtotals="1" fieldPosition="0">
        <references count="2">
          <reference field="0" count="6">
            <x v="19"/>
            <x v="20"/>
            <x v="21"/>
            <x v="22"/>
            <x v="23"/>
            <x v="24"/>
          </reference>
          <reference field="2" count="1" selected="0">
            <x v="3"/>
          </reference>
        </references>
      </pivotArea>
    </format>
    <format dxfId="342">
      <pivotArea collapsedLevelsAreSubtotals="1" fieldPosition="0">
        <references count="1">
          <reference field="2" count="1">
            <x v="4"/>
          </reference>
        </references>
      </pivotArea>
    </format>
    <format dxfId="341">
      <pivotArea collapsedLevelsAreSubtotals="1" fieldPosition="0">
        <references count="2">
          <reference field="0" count="1">
            <x v="25"/>
          </reference>
          <reference field="2" count="1" selected="0">
            <x v="4"/>
          </reference>
        </references>
      </pivotArea>
    </format>
    <format dxfId="340">
      <pivotArea collapsedLevelsAreSubtotals="1" fieldPosition="0">
        <references count="1">
          <reference field="2" count="1">
            <x v="5"/>
          </reference>
        </references>
      </pivotArea>
    </format>
    <format dxfId="339">
      <pivotArea collapsedLevelsAreSubtotals="1" fieldPosition="0">
        <references count="2">
          <reference field="0" count="6">
            <x v="26"/>
            <x v="27"/>
            <x v="28"/>
            <x v="29"/>
            <x v="30"/>
            <x v="31"/>
          </reference>
          <reference field="2" count="1" selected="0">
            <x v="5"/>
          </reference>
        </references>
      </pivotArea>
    </format>
    <format dxfId="338">
      <pivotArea collapsedLevelsAreSubtotals="1" fieldPosition="0">
        <references count="1">
          <reference field="2" count="1">
            <x v="6"/>
          </reference>
        </references>
      </pivotArea>
    </format>
    <format dxfId="337">
      <pivotArea collapsedLevelsAreSubtotals="1" fieldPosition="0">
        <references count="2">
          <reference field="0" count="6">
            <x v="32"/>
            <x v="33"/>
            <x v="34"/>
            <x v="35"/>
            <x v="36"/>
            <x v="37"/>
          </reference>
          <reference field="2" count="1" selected="0">
            <x v="6"/>
          </reference>
        </references>
      </pivotArea>
    </format>
    <format dxfId="336">
      <pivotArea grandRow="1" outline="0" collapsedLevelsAreSubtotals="1" fieldPosition="0"/>
    </format>
    <format dxfId="335">
      <pivotArea collapsedLevelsAreSubtotals="1" fieldPosition="0">
        <references count="3">
          <reference field="0" count="4">
            <x v="0"/>
            <x v="1"/>
            <x v="2"/>
            <x v="3"/>
          </reference>
          <reference field="2" count="1" selected="0">
            <x v="0"/>
          </reference>
          <reference field="5" count="1" selected="0">
            <x v="1"/>
          </reference>
        </references>
      </pivotArea>
    </format>
    <format dxfId="334">
      <pivotArea field="2" grandCol="1" collapsedLevelsAreSubtotals="1" axis="axisRow" fieldPosition="0">
        <references count="2">
          <reference field="0" count="4">
            <x v="0"/>
            <x v="1"/>
            <x v="2"/>
            <x v="3"/>
          </reference>
          <reference field="2" count="1" selected="0">
            <x v="0"/>
          </reference>
        </references>
      </pivotArea>
    </format>
    <format dxfId="333">
      <pivotArea collapsedLevelsAreSubtotals="1" fieldPosition="0">
        <references count="2">
          <reference field="2" count="1" defaultSubtotal="1">
            <x v="0"/>
          </reference>
          <reference field="5" count="1" selected="0">
            <x v="1"/>
          </reference>
        </references>
      </pivotArea>
    </format>
    <format dxfId="332">
      <pivotArea field="2" grandCol="1" collapsedLevelsAreSubtotals="1" axis="axisRow" fieldPosition="0">
        <references count="1">
          <reference field="2" count="1" defaultSubtotal="1">
            <x v="0"/>
          </reference>
        </references>
      </pivotArea>
    </format>
    <format dxfId="331">
      <pivotArea collapsedLevelsAreSubtotals="1" fieldPosition="0">
        <references count="2">
          <reference field="2" count="1">
            <x v="1"/>
          </reference>
          <reference field="5" count="1" selected="0">
            <x v="1"/>
          </reference>
        </references>
      </pivotArea>
    </format>
    <format dxfId="330">
      <pivotArea field="2" grandCol="1" collapsedLevelsAreSubtotals="1" axis="axisRow" fieldPosition="0">
        <references count="1">
          <reference field="2" count="1">
            <x v="1"/>
          </reference>
        </references>
      </pivotArea>
    </format>
    <format dxfId="329">
      <pivotArea collapsedLevelsAreSubtotals="1" fieldPosition="0">
        <references count="3">
          <reference field="0" count="5">
            <x v="4"/>
            <x v="5"/>
            <x v="6"/>
            <x v="7"/>
            <x v="8"/>
          </reference>
          <reference field="2" count="1" selected="0">
            <x v="1"/>
          </reference>
          <reference field="5" count="1" selected="0">
            <x v="1"/>
          </reference>
        </references>
      </pivotArea>
    </format>
    <format dxfId="328">
      <pivotArea field="2" grandCol="1" collapsedLevelsAreSubtotals="1" axis="axisRow" fieldPosition="0">
        <references count="2">
          <reference field="0" count="5">
            <x v="4"/>
            <x v="5"/>
            <x v="6"/>
            <x v="7"/>
            <x v="8"/>
          </reference>
          <reference field="2" count="1" selected="0">
            <x v="1"/>
          </reference>
        </references>
      </pivotArea>
    </format>
    <format dxfId="327">
      <pivotArea collapsedLevelsAreSubtotals="1" fieldPosition="0">
        <references count="2">
          <reference field="2" count="1" defaultSubtotal="1">
            <x v="1"/>
          </reference>
          <reference field="5" count="1" selected="0">
            <x v="1"/>
          </reference>
        </references>
      </pivotArea>
    </format>
    <format dxfId="326">
      <pivotArea field="2" grandCol="1" collapsedLevelsAreSubtotals="1" axis="axisRow" fieldPosition="0">
        <references count="1">
          <reference field="2" count="1" defaultSubtotal="1">
            <x v="1"/>
          </reference>
        </references>
      </pivotArea>
    </format>
    <format dxfId="325">
      <pivotArea collapsedLevelsAreSubtotals="1" fieldPosition="0">
        <references count="2">
          <reference field="2" count="1">
            <x v="2"/>
          </reference>
          <reference field="5" count="1" selected="0">
            <x v="1"/>
          </reference>
        </references>
      </pivotArea>
    </format>
    <format dxfId="324">
      <pivotArea field="2" grandCol="1" collapsedLevelsAreSubtotals="1" axis="axisRow" fieldPosition="0">
        <references count="1">
          <reference field="2" count="1">
            <x v="2"/>
          </reference>
        </references>
      </pivotArea>
    </format>
    <format dxfId="323">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322">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321">
      <pivotArea collapsedLevelsAreSubtotals="1" fieldPosition="0">
        <references count="2">
          <reference field="2" count="1" defaultSubtotal="1">
            <x v="2"/>
          </reference>
          <reference field="5" count="1" selected="0">
            <x v="1"/>
          </reference>
        </references>
      </pivotArea>
    </format>
    <format dxfId="320">
      <pivotArea field="2" grandCol="1" collapsedLevelsAreSubtotals="1" axis="axisRow" fieldPosition="0">
        <references count="1">
          <reference field="2" count="1" defaultSubtotal="1">
            <x v="2"/>
          </reference>
        </references>
      </pivotArea>
    </format>
    <format dxfId="319">
      <pivotArea collapsedLevelsAreSubtotals="1" fieldPosition="0">
        <references count="2">
          <reference field="2" count="1">
            <x v="3"/>
          </reference>
          <reference field="5" count="1" selected="0">
            <x v="1"/>
          </reference>
        </references>
      </pivotArea>
    </format>
    <format dxfId="318">
      <pivotArea field="2" grandCol="1" collapsedLevelsAreSubtotals="1" axis="axisRow" fieldPosition="0">
        <references count="1">
          <reference field="2" count="1">
            <x v="3"/>
          </reference>
        </references>
      </pivotArea>
    </format>
    <format dxfId="317">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316">
      <pivotArea field="2" grandCol="1" collapsedLevelsAreSubtotals="1" axis="axisRow" fieldPosition="0">
        <references count="2">
          <reference field="0" count="6">
            <x v="19"/>
            <x v="20"/>
            <x v="21"/>
            <x v="22"/>
            <x v="23"/>
            <x v="24"/>
          </reference>
          <reference field="2" count="1" selected="0">
            <x v="3"/>
          </reference>
        </references>
      </pivotArea>
    </format>
    <format dxfId="315">
      <pivotArea collapsedLevelsAreSubtotals="1" fieldPosition="0">
        <references count="2">
          <reference field="2" count="1" defaultSubtotal="1">
            <x v="3"/>
          </reference>
          <reference field="5" count="1" selected="0">
            <x v="1"/>
          </reference>
        </references>
      </pivotArea>
    </format>
    <format dxfId="314">
      <pivotArea field="2" grandCol="1" collapsedLevelsAreSubtotals="1" axis="axisRow" fieldPosition="0">
        <references count="1">
          <reference field="2" count="1" defaultSubtotal="1">
            <x v="3"/>
          </reference>
        </references>
      </pivotArea>
    </format>
    <format dxfId="313">
      <pivotArea collapsedLevelsAreSubtotals="1" fieldPosition="0">
        <references count="2">
          <reference field="2" count="1">
            <x v="4"/>
          </reference>
          <reference field="5" count="1" selected="0">
            <x v="1"/>
          </reference>
        </references>
      </pivotArea>
    </format>
    <format dxfId="312">
      <pivotArea field="2" grandCol="1" collapsedLevelsAreSubtotals="1" axis="axisRow" fieldPosition="0">
        <references count="1">
          <reference field="2" count="1">
            <x v="4"/>
          </reference>
        </references>
      </pivotArea>
    </format>
    <format dxfId="311">
      <pivotArea collapsedLevelsAreSubtotals="1" fieldPosition="0">
        <references count="3">
          <reference field="0" count="1">
            <x v="25"/>
          </reference>
          <reference field="2" count="1" selected="0">
            <x v="4"/>
          </reference>
          <reference field="5" count="1" selected="0">
            <x v="1"/>
          </reference>
        </references>
      </pivotArea>
    </format>
    <format dxfId="310">
      <pivotArea field="2" grandCol="1" collapsedLevelsAreSubtotals="1" axis="axisRow" fieldPosition="0">
        <references count="2">
          <reference field="0" count="1">
            <x v="25"/>
          </reference>
          <reference field="2" count="1" selected="0">
            <x v="4"/>
          </reference>
        </references>
      </pivotArea>
    </format>
    <format dxfId="309">
      <pivotArea collapsedLevelsAreSubtotals="1" fieldPosition="0">
        <references count="2">
          <reference field="2" count="1" defaultSubtotal="1">
            <x v="4"/>
          </reference>
          <reference field="5" count="1" selected="0">
            <x v="1"/>
          </reference>
        </references>
      </pivotArea>
    </format>
    <format dxfId="308">
      <pivotArea field="2" grandCol="1" collapsedLevelsAreSubtotals="1" axis="axisRow" fieldPosition="0">
        <references count="1">
          <reference field="2" count="1" defaultSubtotal="1">
            <x v="4"/>
          </reference>
        </references>
      </pivotArea>
    </format>
    <format dxfId="307">
      <pivotArea collapsedLevelsAreSubtotals="1" fieldPosition="0">
        <references count="2">
          <reference field="2" count="1">
            <x v="5"/>
          </reference>
          <reference field="5" count="1" selected="0">
            <x v="1"/>
          </reference>
        </references>
      </pivotArea>
    </format>
    <format dxfId="306">
      <pivotArea field="2" grandCol="1" collapsedLevelsAreSubtotals="1" axis="axisRow" fieldPosition="0">
        <references count="1">
          <reference field="2" count="1">
            <x v="5"/>
          </reference>
        </references>
      </pivotArea>
    </format>
    <format dxfId="305">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304">
      <pivotArea field="2" grandCol="1" collapsedLevelsAreSubtotals="1" axis="axisRow" fieldPosition="0">
        <references count="2">
          <reference field="0" count="6">
            <x v="26"/>
            <x v="27"/>
            <x v="28"/>
            <x v="29"/>
            <x v="30"/>
            <x v="31"/>
          </reference>
          <reference field="2" count="1" selected="0">
            <x v="5"/>
          </reference>
        </references>
      </pivotArea>
    </format>
    <format dxfId="303">
      <pivotArea collapsedLevelsAreSubtotals="1" fieldPosition="0">
        <references count="2">
          <reference field="2" count="1" defaultSubtotal="1">
            <x v="5"/>
          </reference>
          <reference field="5" count="1" selected="0">
            <x v="1"/>
          </reference>
        </references>
      </pivotArea>
    </format>
    <format dxfId="302">
      <pivotArea field="2" grandCol="1" collapsedLevelsAreSubtotals="1" axis="axisRow" fieldPosition="0">
        <references count="1">
          <reference field="2" count="1" defaultSubtotal="1">
            <x v="5"/>
          </reference>
        </references>
      </pivotArea>
    </format>
    <format dxfId="301">
      <pivotArea collapsedLevelsAreSubtotals="1" fieldPosition="0">
        <references count="2">
          <reference field="2" count="1">
            <x v="6"/>
          </reference>
          <reference field="5" count="1" selected="0">
            <x v="1"/>
          </reference>
        </references>
      </pivotArea>
    </format>
    <format dxfId="300">
      <pivotArea field="2" grandCol="1" collapsedLevelsAreSubtotals="1" axis="axisRow" fieldPosition="0">
        <references count="1">
          <reference field="2" count="1">
            <x v="6"/>
          </reference>
        </references>
      </pivotArea>
    </format>
    <format dxfId="299">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298">
      <pivotArea field="2" grandCol="1" collapsedLevelsAreSubtotals="1" axis="axisRow" fieldPosition="0">
        <references count="2">
          <reference field="0" count="6">
            <x v="32"/>
            <x v="33"/>
            <x v="34"/>
            <x v="35"/>
            <x v="36"/>
            <x v="37"/>
          </reference>
          <reference field="2" count="1" selected="0">
            <x v="6"/>
          </reference>
        </references>
      </pivotArea>
    </format>
    <format dxfId="297">
      <pivotArea collapsedLevelsAreSubtotals="1" fieldPosition="0">
        <references count="2">
          <reference field="2" count="1" defaultSubtotal="1">
            <x v="6"/>
          </reference>
          <reference field="5" count="1" selected="0">
            <x v="1"/>
          </reference>
        </references>
      </pivotArea>
    </format>
    <format dxfId="296">
      <pivotArea field="2" grandCol="1" collapsedLevelsAreSubtotals="1" axis="axisRow" fieldPosition="0">
        <references count="1">
          <reference field="2" count="1" defaultSubtotal="1">
            <x v="6"/>
          </reference>
        </references>
      </pivotArea>
    </format>
    <format dxfId="295">
      <pivotArea field="5" grandRow="1" outline="0" collapsedLevelsAreSubtotals="1" axis="axisCol" fieldPosition="0">
        <references count="1">
          <reference field="5" count="1" selected="0">
            <x v="1"/>
          </reference>
        </references>
      </pivotArea>
    </format>
    <format dxfId="294">
      <pivotArea grandRow="1" grandCol="1" outline="0" collapsedLevelsAreSubtotals="1" fieldPosition="0"/>
    </format>
    <format dxfId="293">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43.xml><?xml version="1.0" encoding="utf-8"?>
<pivotTableDefinition xmlns="http://schemas.openxmlformats.org/spreadsheetml/2006/main" xmlns:mc="http://schemas.openxmlformats.org/markup-compatibility/2006" xmlns:xr="http://schemas.microsoft.com/office/spreadsheetml/2014/revision" mc:Ignorable="xr" xr:uid="{02422808-03D7-49B0-B9C1-C95951188AB5}" name="Pivottabell26" cacheId="244"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N10:Q57"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0]" cap="2010"/>
  </pageFields>
  <dataFields count="1">
    <dataField fld="3" subtotal="count" showDataAs="percentOfRow" baseField="0" baseItem="1" numFmtId="10"/>
  </dataFields>
  <formats count="56">
    <format dxfId="405">
      <pivotArea collapsedLevelsAreSubtotals="1" fieldPosition="0">
        <references count="2">
          <reference field="0" count="4">
            <x v="0"/>
            <x v="1"/>
            <x v="2"/>
            <x v="3"/>
          </reference>
          <reference field="2" count="1" selected="0">
            <x v="0"/>
          </reference>
        </references>
      </pivotArea>
    </format>
    <format dxfId="404">
      <pivotArea collapsedLevelsAreSubtotals="1" fieldPosition="0">
        <references count="1">
          <reference field="2" count="1">
            <x v="1"/>
          </reference>
        </references>
      </pivotArea>
    </format>
    <format dxfId="403">
      <pivotArea collapsedLevelsAreSubtotals="1" fieldPosition="0">
        <references count="2">
          <reference field="0" count="5">
            <x v="4"/>
            <x v="5"/>
            <x v="6"/>
            <x v="7"/>
            <x v="8"/>
          </reference>
          <reference field="2" count="1" selected="0">
            <x v="1"/>
          </reference>
        </references>
      </pivotArea>
    </format>
    <format dxfId="402">
      <pivotArea collapsedLevelsAreSubtotals="1" fieldPosition="0">
        <references count="1">
          <reference field="2" count="1">
            <x v="2"/>
          </reference>
        </references>
      </pivotArea>
    </format>
    <format dxfId="401">
      <pivotArea collapsedLevelsAreSubtotals="1" fieldPosition="0">
        <references count="2">
          <reference field="0" count="10">
            <x v="9"/>
            <x v="10"/>
            <x v="11"/>
            <x v="12"/>
            <x v="13"/>
            <x v="14"/>
            <x v="15"/>
            <x v="16"/>
            <x v="17"/>
            <x v="18"/>
          </reference>
          <reference field="2" count="1" selected="0">
            <x v="2"/>
          </reference>
        </references>
      </pivotArea>
    </format>
    <format dxfId="400">
      <pivotArea collapsedLevelsAreSubtotals="1" fieldPosition="0">
        <references count="1">
          <reference field="2" count="1">
            <x v="3"/>
          </reference>
        </references>
      </pivotArea>
    </format>
    <format dxfId="399">
      <pivotArea collapsedLevelsAreSubtotals="1" fieldPosition="0">
        <references count="2">
          <reference field="0" count="6">
            <x v="19"/>
            <x v="20"/>
            <x v="21"/>
            <x v="22"/>
            <x v="23"/>
            <x v="24"/>
          </reference>
          <reference field="2" count="1" selected="0">
            <x v="3"/>
          </reference>
        </references>
      </pivotArea>
    </format>
    <format dxfId="398">
      <pivotArea collapsedLevelsAreSubtotals="1" fieldPosition="0">
        <references count="1">
          <reference field="2" count="1">
            <x v="4"/>
          </reference>
        </references>
      </pivotArea>
    </format>
    <format dxfId="397">
      <pivotArea collapsedLevelsAreSubtotals="1" fieldPosition="0">
        <references count="2">
          <reference field="0" count="1">
            <x v="25"/>
          </reference>
          <reference field="2" count="1" selected="0">
            <x v="4"/>
          </reference>
        </references>
      </pivotArea>
    </format>
    <format dxfId="396">
      <pivotArea collapsedLevelsAreSubtotals="1" fieldPosition="0">
        <references count="1">
          <reference field="2" count="1">
            <x v="5"/>
          </reference>
        </references>
      </pivotArea>
    </format>
    <format dxfId="395">
      <pivotArea collapsedLevelsAreSubtotals="1" fieldPosition="0">
        <references count="2">
          <reference field="0" count="6">
            <x v="26"/>
            <x v="27"/>
            <x v="28"/>
            <x v="29"/>
            <x v="30"/>
            <x v="31"/>
          </reference>
          <reference field="2" count="1" selected="0">
            <x v="5"/>
          </reference>
        </references>
      </pivotArea>
    </format>
    <format dxfId="394">
      <pivotArea collapsedLevelsAreSubtotals="1" fieldPosition="0">
        <references count="1">
          <reference field="2" count="1">
            <x v="6"/>
          </reference>
        </references>
      </pivotArea>
    </format>
    <format dxfId="393">
      <pivotArea collapsedLevelsAreSubtotals="1" fieldPosition="0">
        <references count="2">
          <reference field="0" count="6">
            <x v="32"/>
            <x v="33"/>
            <x v="34"/>
            <x v="35"/>
            <x v="36"/>
            <x v="37"/>
          </reference>
          <reference field="2" count="1" selected="0">
            <x v="6"/>
          </reference>
        </references>
      </pivotArea>
    </format>
    <format dxfId="392">
      <pivotArea grandRow="1" outline="0" collapsedLevelsAreSubtotals="1" fieldPosition="0"/>
    </format>
    <format dxfId="391">
      <pivotArea collapsedLevelsAreSubtotals="1" fieldPosition="0">
        <references count="3">
          <reference field="0" count="4">
            <x v="0"/>
            <x v="1"/>
            <x v="2"/>
            <x v="3"/>
          </reference>
          <reference field="2" count="1" selected="0">
            <x v="0"/>
          </reference>
          <reference field="5" count="1" selected="0">
            <x v="1"/>
          </reference>
        </references>
      </pivotArea>
    </format>
    <format dxfId="390">
      <pivotArea field="2" grandCol="1" collapsedLevelsAreSubtotals="1" axis="axisRow" fieldPosition="0">
        <references count="2">
          <reference field="0" count="4">
            <x v="0"/>
            <x v="1"/>
            <x v="2"/>
            <x v="3"/>
          </reference>
          <reference field="2" count="1" selected="0">
            <x v="0"/>
          </reference>
        </references>
      </pivotArea>
    </format>
    <format dxfId="389">
      <pivotArea collapsedLevelsAreSubtotals="1" fieldPosition="0">
        <references count="2">
          <reference field="2" count="1" defaultSubtotal="1">
            <x v="0"/>
          </reference>
          <reference field="5" count="1" selected="0">
            <x v="1"/>
          </reference>
        </references>
      </pivotArea>
    </format>
    <format dxfId="388">
      <pivotArea field="2" grandCol="1" collapsedLevelsAreSubtotals="1" axis="axisRow" fieldPosition="0">
        <references count="1">
          <reference field="2" count="1" defaultSubtotal="1">
            <x v="0"/>
          </reference>
        </references>
      </pivotArea>
    </format>
    <format dxfId="387">
      <pivotArea collapsedLevelsAreSubtotals="1" fieldPosition="0">
        <references count="2">
          <reference field="2" count="1">
            <x v="1"/>
          </reference>
          <reference field="5" count="1" selected="0">
            <x v="1"/>
          </reference>
        </references>
      </pivotArea>
    </format>
    <format dxfId="386">
      <pivotArea field="2" grandCol="1" collapsedLevelsAreSubtotals="1" axis="axisRow" fieldPosition="0">
        <references count="1">
          <reference field="2" count="1">
            <x v="1"/>
          </reference>
        </references>
      </pivotArea>
    </format>
    <format dxfId="385">
      <pivotArea collapsedLevelsAreSubtotals="1" fieldPosition="0">
        <references count="3">
          <reference field="0" count="5">
            <x v="4"/>
            <x v="5"/>
            <x v="6"/>
            <x v="7"/>
            <x v="8"/>
          </reference>
          <reference field="2" count="1" selected="0">
            <x v="1"/>
          </reference>
          <reference field="5" count="1" selected="0">
            <x v="1"/>
          </reference>
        </references>
      </pivotArea>
    </format>
    <format dxfId="384">
      <pivotArea field="2" grandCol="1" collapsedLevelsAreSubtotals="1" axis="axisRow" fieldPosition="0">
        <references count="2">
          <reference field="0" count="5">
            <x v="4"/>
            <x v="5"/>
            <x v="6"/>
            <x v="7"/>
            <x v="8"/>
          </reference>
          <reference field="2" count="1" selected="0">
            <x v="1"/>
          </reference>
        </references>
      </pivotArea>
    </format>
    <format dxfId="383">
      <pivotArea collapsedLevelsAreSubtotals="1" fieldPosition="0">
        <references count="2">
          <reference field="2" count="1" defaultSubtotal="1">
            <x v="1"/>
          </reference>
          <reference field="5" count="1" selected="0">
            <x v="1"/>
          </reference>
        </references>
      </pivotArea>
    </format>
    <format dxfId="382">
      <pivotArea field="2" grandCol="1" collapsedLevelsAreSubtotals="1" axis="axisRow" fieldPosition="0">
        <references count="1">
          <reference field="2" count="1" defaultSubtotal="1">
            <x v="1"/>
          </reference>
        </references>
      </pivotArea>
    </format>
    <format dxfId="381">
      <pivotArea collapsedLevelsAreSubtotals="1" fieldPosition="0">
        <references count="2">
          <reference field="2" count="1">
            <x v="2"/>
          </reference>
          <reference field="5" count="1" selected="0">
            <x v="1"/>
          </reference>
        </references>
      </pivotArea>
    </format>
    <format dxfId="380">
      <pivotArea field="2" grandCol="1" collapsedLevelsAreSubtotals="1" axis="axisRow" fieldPosition="0">
        <references count="1">
          <reference field="2" count="1">
            <x v="2"/>
          </reference>
        </references>
      </pivotArea>
    </format>
    <format dxfId="379">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378">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377">
      <pivotArea collapsedLevelsAreSubtotals="1" fieldPosition="0">
        <references count="2">
          <reference field="2" count="1" defaultSubtotal="1">
            <x v="2"/>
          </reference>
          <reference field="5" count="1" selected="0">
            <x v="1"/>
          </reference>
        </references>
      </pivotArea>
    </format>
    <format dxfId="376">
      <pivotArea field="2" grandCol="1" collapsedLevelsAreSubtotals="1" axis="axisRow" fieldPosition="0">
        <references count="1">
          <reference field="2" count="1" defaultSubtotal="1">
            <x v="2"/>
          </reference>
        </references>
      </pivotArea>
    </format>
    <format dxfId="375">
      <pivotArea collapsedLevelsAreSubtotals="1" fieldPosition="0">
        <references count="2">
          <reference field="2" count="1">
            <x v="3"/>
          </reference>
          <reference field="5" count="1" selected="0">
            <x v="1"/>
          </reference>
        </references>
      </pivotArea>
    </format>
    <format dxfId="374">
      <pivotArea field="2" grandCol="1" collapsedLevelsAreSubtotals="1" axis="axisRow" fieldPosition="0">
        <references count="1">
          <reference field="2" count="1">
            <x v="3"/>
          </reference>
        </references>
      </pivotArea>
    </format>
    <format dxfId="373">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372">
      <pivotArea field="2" grandCol="1" collapsedLevelsAreSubtotals="1" axis="axisRow" fieldPosition="0">
        <references count="2">
          <reference field="0" count="6">
            <x v="19"/>
            <x v="20"/>
            <x v="21"/>
            <x v="22"/>
            <x v="23"/>
            <x v="24"/>
          </reference>
          <reference field="2" count="1" selected="0">
            <x v="3"/>
          </reference>
        </references>
      </pivotArea>
    </format>
    <format dxfId="371">
      <pivotArea collapsedLevelsAreSubtotals="1" fieldPosition="0">
        <references count="2">
          <reference field="2" count="1" defaultSubtotal="1">
            <x v="3"/>
          </reference>
          <reference field="5" count="1" selected="0">
            <x v="1"/>
          </reference>
        </references>
      </pivotArea>
    </format>
    <format dxfId="370">
      <pivotArea field="2" grandCol="1" collapsedLevelsAreSubtotals="1" axis="axisRow" fieldPosition="0">
        <references count="1">
          <reference field="2" count="1" defaultSubtotal="1">
            <x v="3"/>
          </reference>
        </references>
      </pivotArea>
    </format>
    <format dxfId="369">
      <pivotArea collapsedLevelsAreSubtotals="1" fieldPosition="0">
        <references count="2">
          <reference field="2" count="1">
            <x v="4"/>
          </reference>
          <reference field="5" count="1" selected="0">
            <x v="1"/>
          </reference>
        </references>
      </pivotArea>
    </format>
    <format dxfId="368">
      <pivotArea field="2" grandCol="1" collapsedLevelsAreSubtotals="1" axis="axisRow" fieldPosition="0">
        <references count="1">
          <reference field="2" count="1">
            <x v="4"/>
          </reference>
        </references>
      </pivotArea>
    </format>
    <format dxfId="367">
      <pivotArea collapsedLevelsAreSubtotals="1" fieldPosition="0">
        <references count="3">
          <reference field="0" count="1">
            <x v="25"/>
          </reference>
          <reference field="2" count="1" selected="0">
            <x v="4"/>
          </reference>
          <reference field="5" count="1" selected="0">
            <x v="1"/>
          </reference>
        </references>
      </pivotArea>
    </format>
    <format dxfId="366">
      <pivotArea field="2" grandCol="1" collapsedLevelsAreSubtotals="1" axis="axisRow" fieldPosition="0">
        <references count="2">
          <reference field="0" count="1">
            <x v="25"/>
          </reference>
          <reference field="2" count="1" selected="0">
            <x v="4"/>
          </reference>
        </references>
      </pivotArea>
    </format>
    <format dxfId="365">
      <pivotArea collapsedLevelsAreSubtotals="1" fieldPosition="0">
        <references count="2">
          <reference field="2" count="1" defaultSubtotal="1">
            <x v="4"/>
          </reference>
          <reference field="5" count="1" selected="0">
            <x v="1"/>
          </reference>
        </references>
      </pivotArea>
    </format>
    <format dxfId="364">
      <pivotArea field="2" grandCol="1" collapsedLevelsAreSubtotals="1" axis="axisRow" fieldPosition="0">
        <references count="1">
          <reference field="2" count="1" defaultSubtotal="1">
            <x v="4"/>
          </reference>
        </references>
      </pivotArea>
    </format>
    <format dxfId="363">
      <pivotArea collapsedLevelsAreSubtotals="1" fieldPosition="0">
        <references count="2">
          <reference field="2" count="1">
            <x v="5"/>
          </reference>
          <reference field="5" count="1" selected="0">
            <x v="1"/>
          </reference>
        </references>
      </pivotArea>
    </format>
    <format dxfId="362">
      <pivotArea field="2" grandCol="1" collapsedLevelsAreSubtotals="1" axis="axisRow" fieldPosition="0">
        <references count="1">
          <reference field="2" count="1">
            <x v="5"/>
          </reference>
        </references>
      </pivotArea>
    </format>
    <format dxfId="361">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360">
      <pivotArea field="2" grandCol="1" collapsedLevelsAreSubtotals="1" axis="axisRow" fieldPosition="0">
        <references count="2">
          <reference field="0" count="6">
            <x v="26"/>
            <x v="27"/>
            <x v="28"/>
            <x v="29"/>
            <x v="30"/>
            <x v="31"/>
          </reference>
          <reference field="2" count="1" selected="0">
            <x v="5"/>
          </reference>
        </references>
      </pivotArea>
    </format>
    <format dxfId="359">
      <pivotArea collapsedLevelsAreSubtotals="1" fieldPosition="0">
        <references count="2">
          <reference field="2" count="1" defaultSubtotal="1">
            <x v="5"/>
          </reference>
          <reference field="5" count="1" selected="0">
            <x v="1"/>
          </reference>
        </references>
      </pivotArea>
    </format>
    <format dxfId="358">
      <pivotArea field="2" grandCol="1" collapsedLevelsAreSubtotals="1" axis="axisRow" fieldPosition="0">
        <references count="1">
          <reference field="2" count="1" defaultSubtotal="1">
            <x v="5"/>
          </reference>
        </references>
      </pivotArea>
    </format>
    <format dxfId="357">
      <pivotArea collapsedLevelsAreSubtotals="1" fieldPosition="0">
        <references count="2">
          <reference field="2" count="1">
            <x v="6"/>
          </reference>
          <reference field="5" count="1" selected="0">
            <x v="1"/>
          </reference>
        </references>
      </pivotArea>
    </format>
    <format dxfId="356">
      <pivotArea field="2" grandCol="1" collapsedLevelsAreSubtotals="1" axis="axisRow" fieldPosition="0">
        <references count="1">
          <reference field="2" count="1">
            <x v="6"/>
          </reference>
        </references>
      </pivotArea>
    </format>
    <format dxfId="355">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354">
      <pivotArea field="2" grandCol="1" collapsedLevelsAreSubtotals="1" axis="axisRow" fieldPosition="0">
        <references count="2">
          <reference field="0" count="6">
            <x v="32"/>
            <x v="33"/>
            <x v="34"/>
            <x v="35"/>
            <x v="36"/>
            <x v="37"/>
          </reference>
          <reference field="2" count="1" selected="0">
            <x v="6"/>
          </reference>
        </references>
      </pivotArea>
    </format>
    <format dxfId="353">
      <pivotArea collapsedLevelsAreSubtotals="1" fieldPosition="0">
        <references count="2">
          <reference field="2" count="1" defaultSubtotal="1">
            <x v="6"/>
          </reference>
          <reference field="5" count="1" selected="0">
            <x v="1"/>
          </reference>
        </references>
      </pivotArea>
    </format>
    <format dxfId="352">
      <pivotArea field="2" grandCol="1" collapsedLevelsAreSubtotals="1" axis="axisRow" fieldPosition="0">
        <references count="1">
          <reference field="2" count="1" defaultSubtotal="1">
            <x v="6"/>
          </reference>
        </references>
      </pivotArea>
    </format>
    <format dxfId="351">
      <pivotArea field="5" grandRow="1" outline="0" collapsedLevelsAreSubtotals="1" axis="axisCol" fieldPosition="0">
        <references count="1">
          <reference field="5" count="1" selected="0">
            <x v="1"/>
          </reference>
        </references>
      </pivotArea>
    </format>
    <format dxfId="350">
      <pivotArea grandRow="1" grandCol="1"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44.xml><?xml version="1.0" encoding="utf-8"?>
<pivotTableDefinition xmlns="http://schemas.openxmlformats.org/spreadsheetml/2006/main" xmlns:mc="http://schemas.openxmlformats.org/markup-compatibility/2006" xmlns:xr="http://schemas.microsoft.com/office/spreadsheetml/2014/revision" mc:Ignorable="xr" xr:uid="{058E1918-9F6D-4B28-99FE-4E4005CEE6B8}" name="Pivottabell15" cacheId="250"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S10:V57"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1]" cap="2011"/>
  </pageFields>
  <dataFields count="1">
    <dataField fld="3" subtotal="count" showDataAs="percentOfRow" baseField="0" baseItem="1" numFmtId="10"/>
  </dataFields>
  <formats count="56">
    <format dxfId="461">
      <pivotArea collapsedLevelsAreSubtotals="1" fieldPosition="0">
        <references count="2">
          <reference field="0" count="4">
            <x v="0"/>
            <x v="1"/>
            <x v="2"/>
            <x v="3"/>
          </reference>
          <reference field="2" count="1" selected="0">
            <x v="0"/>
          </reference>
        </references>
      </pivotArea>
    </format>
    <format dxfId="460">
      <pivotArea collapsedLevelsAreSubtotals="1" fieldPosition="0">
        <references count="1">
          <reference field="2" count="1">
            <x v="1"/>
          </reference>
        </references>
      </pivotArea>
    </format>
    <format dxfId="459">
      <pivotArea collapsedLevelsAreSubtotals="1" fieldPosition="0">
        <references count="2">
          <reference field="0" count="5">
            <x v="4"/>
            <x v="5"/>
            <x v="6"/>
            <x v="7"/>
            <x v="8"/>
          </reference>
          <reference field="2" count="1" selected="0">
            <x v="1"/>
          </reference>
        </references>
      </pivotArea>
    </format>
    <format dxfId="458">
      <pivotArea collapsedLevelsAreSubtotals="1" fieldPosition="0">
        <references count="1">
          <reference field="2" count="1">
            <x v="2"/>
          </reference>
        </references>
      </pivotArea>
    </format>
    <format dxfId="457">
      <pivotArea collapsedLevelsAreSubtotals="1" fieldPosition="0">
        <references count="2">
          <reference field="0" count="10">
            <x v="9"/>
            <x v="10"/>
            <x v="11"/>
            <x v="12"/>
            <x v="13"/>
            <x v="14"/>
            <x v="15"/>
            <x v="16"/>
            <x v="17"/>
            <x v="18"/>
          </reference>
          <reference field="2" count="1" selected="0">
            <x v="2"/>
          </reference>
        </references>
      </pivotArea>
    </format>
    <format dxfId="456">
      <pivotArea collapsedLevelsAreSubtotals="1" fieldPosition="0">
        <references count="1">
          <reference field="2" count="1">
            <x v="3"/>
          </reference>
        </references>
      </pivotArea>
    </format>
    <format dxfId="455">
      <pivotArea collapsedLevelsAreSubtotals="1" fieldPosition="0">
        <references count="2">
          <reference field="0" count="6">
            <x v="19"/>
            <x v="20"/>
            <x v="21"/>
            <x v="22"/>
            <x v="23"/>
            <x v="24"/>
          </reference>
          <reference field="2" count="1" selected="0">
            <x v="3"/>
          </reference>
        </references>
      </pivotArea>
    </format>
    <format dxfId="454">
      <pivotArea collapsedLevelsAreSubtotals="1" fieldPosition="0">
        <references count="1">
          <reference field="2" count="1">
            <x v="4"/>
          </reference>
        </references>
      </pivotArea>
    </format>
    <format dxfId="453">
      <pivotArea collapsedLevelsAreSubtotals="1" fieldPosition="0">
        <references count="2">
          <reference field="0" count="1">
            <x v="25"/>
          </reference>
          <reference field="2" count="1" selected="0">
            <x v="4"/>
          </reference>
        </references>
      </pivotArea>
    </format>
    <format dxfId="452">
      <pivotArea collapsedLevelsAreSubtotals="1" fieldPosition="0">
        <references count="1">
          <reference field="2" count="1">
            <x v="5"/>
          </reference>
        </references>
      </pivotArea>
    </format>
    <format dxfId="451">
      <pivotArea collapsedLevelsAreSubtotals="1" fieldPosition="0">
        <references count="2">
          <reference field="0" count="6">
            <x v="26"/>
            <x v="27"/>
            <x v="28"/>
            <x v="29"/>
            <x v="30"/>
            <x v="31"/>
          </reference>
          <reference field="2" count="1" selected="0">
            <x v="5"/>
          </reference>
        </references>
      </pivotArea>
    </format>
    <format dxfId="450">
      <pivotArea collapsedLevelsAreSubtotals="1" fieldPosition="0">
        <references count="1">
          <reference field="2" count="1">
            <x v="6"/>
          </reference>
        </references>
      </pivotArea>
    </format>
    <format dxfId="449">
      <pivotArea collapsedLevelsAreSubtotals="1" fieldPosition="0">
        <references count="2">
          <reference field="0" count="6">
            <x v="32"/>
            <x v="33"/>
            <x v="34"/>
            <x v="35"/>
            <x v="36"/>
            <x v="37"/>
          </reference>
          <reference field="2" count="1" selected="0">
            <x v="6"/>
          </reference>
        </references>
      </pivotArea>
    </format>
    <format dxfId="448">
      <pivotArea grandRow="1" outline="0" collapsedLevelsAreSubtotals="1" fieldPosition="0"/>
    </format>
    <format dxfId="447">
      <pivotArea collapsedLevelsAreSubtotals="1" fieldPosition="0">
        <references count="3">
          <reference field="0" count="4">
            <x v="0"/>
            <x v="1"/>
            <x v="2"/>
            <x v="3"/>
          </reference>
          <reference field="2" count="1" selected="0">
            <x v="0"/>
          </reference>
          <reference field="5" count="1" selected="0">
            <x v="1"/>
          </reference>
        </references>
      </pivotArea>
    </format>
    <format dxfId="446">
      <pivotArea field="2" grandCol="1" collapsedLevelsAreSubtotals="1" axis="axisRow" fieldPosition="0">
        <references count="2">
          <reference field="0" count="4">
            <x v="0"/>
            <x v="1"/>
            <x v="2"/>
            <x v="3"/>
          </reference>
          <reference field="2" count="1" selected="0">
            <x v="0"/>
          </reference>
        </references>
      </pivotArea>
    </format>
    <format dxfId="445">
      <pivotArea collapsedLevelsAreSubtotals="1" fieldPosition="0">
        <references count="2">
          <reference field="2" count="1" defaultSubtotal="1">
            <x v="0"/>
          </reference>
          <reference field="5" count="1" selected="0">
            <x v="1"/>
          </reference>
        </references>
      </pivotArea>
    </format>
    <format dxfId="444">
      <pivotArea field="2" grandCol="1" collapsedLevelsAreSubtotals="1" axis="axisRow" fieldPosition="0">
        <references count="1">
          <reference field="2" count="1" defaultSubtotal="1">
            <x v="0"/>
          </reference>
        </references>
      </pivotArea>
    </format>
    <format dxfId="443">
      <pivotArea collapsedLevelsAreSubtotals="1" fieldPosition="0">
        <references count="2">
          <reference field="2" count="1">
            <x v="1"/>
          </reference>
          <reference field="5" count="1" selected="0">
            <x v="1"/>
          </reference>
        </references>
      </pivotArea>
    </format>
    <format dxfId="442">
      <pivotArea field="2" grandCol="1" collapsedLevelsAreSubtotals="1" axis="axisRow" fieldPosition="0">
        <references count="1">
          <reference field="2" count="1">
            <x v="1"/>
          </reference>
        </references>
      </pivotArea>
    </format>
    <format dxfId="441">
      <pivotArea collapsedLevelsAreSubtotals="1" fieldPosition="0">
        <references count="3">
          <reference field="0" count="5">
            <x v="4"/>
            <x v="5"/>
            <x v="6"/>
            <x v="7"/>
            <x v="8"/>
          </reference>
          <reference field="2" count="1" selected="0">
            <x v="1"/>
          </reference>
          <reference field="5" count="1" selected="0">
            <x v="1"/>
          </reference>
        </references>
      </pivotArea>
    </format>
    <format dxfId="440">
      <pivotArea field="2" grandCol="1" collapsedLevelsAreSubtotals="1" axis="axisRow" fieldPosition="0">
        <references count="2">
          <reference field="0" count="5">
            <x v="4"/>
            <x v="5"/>
            <x v="6"/>
            <x v="7"/>
            <x v="8"/>
          </reference>
          <reference field="2" count="1" selected="0">
            <x v="1"/>
          </reference>
        </references>
      </pivotArea>
    </format>
    <format dxfId="439">
      <pivotArea collapsedLevelsAreSubtotals="1" fieldPosition="0">
        <references count="2">
          <reference field="2" count="1" defaultSubtotal="1">
            <x v="1"/>
          </reference>
          <reference field="5" count="1" selected="0">
            <x v="1"/>
          </reference>
        </references>
      </pivotArea>
    </format>
    <format dxfId="438">
      <pivotArea field="2" grandCol="1" collapsedLevelsAreSubtotals="1" axis="axisRow" fieldPosition="0">
        <references count="1">
          <reference field="2" count="1" defaultSubtotal="1">
            <x v="1"/>
          </reference>
        </references>
      </pivotArea>
    </format>
    <format dxfId="437">
      <pivotArea collapsedLevelsAreSubtotals="1" fieldPosition="0">
        <references count="2">
          <reference field="2" count="1">
            <x v="2"/>
          </reference>
          <reference field="5" count="1" selected="0">
            <x v="1"/>
          </reference>
        </references>
      </pivotArea>
    </format>
    <format dxfId="436">
      <pivotArea field="2" grandCol="1" collapsedLevelsAreSubtotals="1" axis="axisRow" fieldPosition="0">
        <references count="1">
          <reference field="2" count="1">
            <x v="2"/>
          </reference>
        </references>
      </pivotArea>
    </format>
    <format dxfId="435">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434">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433">
      <pivotArea collapsedLevelsAreSubtotals="1" fieldPosition="0">
        <references count="2">
          <reference field="2" count="1" defaultSubtotal="1">
            <x v="2"/>
          </reference>
          <reference field="5" count="1" selected="0">
            <x v="1"/>
          </reference>
        </references>
      </pivotArea>
    </format>
    <format dxfId="432">
      <pivotArea field="2" grandCol="1" collapsedLevelsAreSubtotals="1" axis="axisRow" fieldPosition="0">
        <references count="1">
          <reference field="2" count="1" defaultSubtotal="1">
            <x v="2"/>
          </reference>
        </references>
      </pivotArea>
    </format>
    <format dxfId="431">
      <pivotArea collapsedLevelsAreSubtotals="1" fieldPosition="0">
        <references count="2">
          <reference field="2" count="1">
            <x v="3"/>
          </reference>
          <reference field="5" count="1" selected="0">
            <x v="1"/>
          </reference>
        </references>
      </pivotArea>
    </format>
    <format dxfId="430">
      <pivotArea field="2" grandCol="1" collapsedLevelsAreSubtotals="1" axis="axisRow" fieldPosition="0">
        <references count="1">
          <reference field="2" count="1">
            <x v="3"/>
          </reference>
        </references>
      </pivotArea>
    </format>
    <format dxfId="429">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428">
      <pivotArea field="2" grandCol="1" collapsedLevelsAreSubtotals="1" axis="axisRow" fieldPosition="0">
        <references count="2">
          <reference field="0" count="6">
            <x v="19"/>
            <x v="20"/>
            <x v="21"/>
            <x v="22"/>
            <x v="23"/>
            <x v="24"/>
          </reference>
          <reference field="2" count="1" selected="0">
            <x v="3"/>
          </reference>
        </references>
      </pivotArea>
    </format>
    <format dxfId="427">
      <pivotArea collapsedLevelsAreSubtotals="1" fieldPosition="0">
        <references count="2">
          <reference field="2" count="1" defaultSubtotal="1">
            <x v="3"/>
          </reference>
          <reference field="5" count="1" selected="0">
            <x v="1"/>
          </reference>
        </references>
      </pivotArea>
    </format>
    <format dxfId="426">
      <pivotArea field="2" grandCol="1" collapsedLevelsAreSubtotals="1" axis="axisRow" fieldPosition="0">
        <references count="1">
          <reference field="2" count="1" defaultSubtotal="1">
            <x v="3"/>
          </reference>
        </references>
      </pivotArea>
    </format>
    <format dxfId="425">
      <pivotArea collapsedLevelsAreSubtotals="1" fieldPosition="0">
        <references count="2">
          <reference field="2" count="1">
            <x v="4"/>
          </reference>
          <reference field="5" count="1" selected="0">
            <x v="1"/>
          </reference>
        </references>
      </pivotArea>
    </format>
    <format dxfId="424">
      <pivotArea field="2" grandCol="1" collapsedLevelsAreSubtotals="1" axis="axisRow" fieldPosition="0">
        <references count="1">
          <reference field="2" count="1">
            <x v="4"/>
          </reference>
        </references>
      </pivotArea>
    </format>
    <format dxfId="423">
      <pivotArea collapsedLevelsAreSubtotals="1" fieldPosition="0">
        <references count="3">
          <reference field="0" count="1">
            <x v="25"/>
          </reference>
          <reference field="2" count="1" selected="0">
            <x v="4"/>
          </reference>
          <reference field="5" count="1" selected="0">
            <x v="1"/>
          </reference>
        </references>
      </pivotArea>
    </format>
    <format dxfId="422">
      <pivotArea field="2" grandCol="1" collapsedLevelsAreSubtotals="1" axis="axisRow" fieldPosition="0">
        <references count="2">
          <reference field="0" count="1">
            <x v="25"/>
          </reference>
          <reference field="2" count="1" selected="0">
            <x v="4"/>
          </reference>
        </references>
      </pivotArea>
    </format>
    <format dxfId="421">
      <pivotArea collapsedLevelsAreSubtotals="1" fieldPosition="0">
        <references count="2">
          <reference field="2" count="1" defaultSubtotal="1">
            <x v="4"/>
          </reference>
          <reference field="5" count="1" selected="0">
            <x v="1"/>
          </reference>
        </references>
      </pivotArea>
    </format>
    <format dxfId="420">
      <pivotArea field="2" grandCol="1" collapsedLevelsAreSubtotals="1" axis="axisRow" fieldPosition="0">
        <references count="1">
          <reference field="2" count="1" defaultSubtotal="1">
            <x v="4"/>
          </reference>
        </references>
      </pivotArea>
    </format>
    <format dxfId="419">
      <pivotArea collapsedLevelsAreSubtotals="1" fieldPosition="0">
        <references count="2">
          <reference field="2" count="1">
            <x v="5"/>
          </reference>
          <reference field="5" count="1" selected="0">
            <x v="1"/>
          </reference>
        </references>
      </pivotArea>
    </format>
    <format dxfId="418">
      <pivotArea field="2" grandCol="1" collapsedLevelsAreSubtotals="1" axis="axisRow" fieldPosition="0">
        <references count="1">
          <reference field="2" count="1">
            <x v="5"/>
          </reference>
        </references>
      </pivotArea>
    </format>
    <format dxfId="417">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416">
      <pivotArea field="2" grandCol="1" collapsedLevelsAreSubtotals="1" axis="axisRow" fieldPosition="0">
        <references count="2">
          <reference field="0" count="6">
            <x v="26"/>
            <x v="27"/>
            <x v="28"/>
            <x v="29"/>
            <x v="30"/>
            <x v="31"/>
          </reference>
          <reference field="2" count="1" selected="0">
            <x v="5"/>
          </reference>
        </references>
      </pivotArea>
    </format>
    <format dxfId="415">
      <pivotArea collapsedLevelsAreSubtotals="1" fieldPosition="0">
        <references count="2">
          <reference field="2" count="1" defaultSubtotal="1">
            <x v="5"/>
          </reference>
          <reference field="5" count="1" selected="0">
            <x v="1"/>
          </reference>
        </references>
      </pivotArea>
    </format>
    <format dxfId="414">
      <pivotArea field="2" grandCol="1" collapsedLevelsAreSubtotals="1" axis="axisRow" fieldPosition="0">
        <references count="1">
          <reference field="2" count="1" defaultSubtotal="1">
            <x v="5"/>
          </reference>
        </references>
      </pivotArea>
    </format>
    <format dxfId="413">
      <pivotArea collapsedLevelsAreSubtotals="1" fieldPosition="0">
        <references count="2">
          <reference field="2" count="1">
            <x v="6"/>
          </reference>
          <reference field="5" count="1" selected="0">
            <x v="1"/>
          </reference>
        </references>
      </pivotArea>
    </format>
    <format dxfId="412">
      <pivotArea field="2" grandCol="1" collapsedLevelsAreSubtotals="1" axis="axisRow" fieldPosition="0">
        <references count="1">
          <reference field="2" count="1">
            <x v="6"/>
          </reference>
        </references>
      </pivotArea>
    </format>
    <format dxfId="411">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410">
      <pivotArea field="2" grandCol="1" collapsedLevelsAreSubtotals="1" axis="axisRow" fieldPosition="0">
        <references count="2">
          <reference field="0" count="6">
            <x v="32"/>
            <x v="33"/>
            <x v="34"/>
            <x v="35"/>
            <x v="36"/>
            <x v="37"/>
          </reference>
          <reference field="2" count="1" selected="0">
            <x v="6"/>
          </reference>
        </references>
      </pivotArea>
    </format>
    <format dxfId="409">
      <pivotArea collapsedLevelsAreSubtotals="1" fieldPosition="0">
        <references count="2">
          <reference field="2" count="1" defaultSubtotal="1">
            <x v="6"/>
          </reference>
          <reference field="5" count="1" selected="0">
            <x v="1"/>
          </reference>
        </references>
      </pivotArea>
    </format>
    <format dxfId="408">
      <pivotArea field="2" grandCol="1" collapsedLevelsAreSubtotals="1" axis="axisRow" fieldPosition="0">
        <references count="1">
          <reference field="2" count="1" defaultSubtotal="1">
            <x v="6"/>
          </reference>
        </references>
      </pivotArea>
    </format>
    <format dxfId="407">
      <pivotArea field="5" grandRow="1" outline="0" collapsedLevelsAreSubtotals="1" axis="axisCol" fieldPosition="0">
        <references count="1">
          <reference field="5" count="1" selected="0">
            <x v="1"/>
          </reference>
        </references>
      </pivotArea>
    </format>
    <format dxfId="406">
      <pivotArea grandRow="1" grandCol="1"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45.xml><?xml version="1.0" encoding="utf-8"?>
<pivotTableDefinition xmlns="http://schemas.openxmlformats.org/spreadsheetml/2006/main" xmlns:mc="http://schemas.openxmlformats.org/markup-compatibility/2006" xmlns:xr="http://schemas.microsoft.com/office/spreadsheetml/2014/revision" mc:Ignorable="xr" xr:uid="{E730F42D-314D-4917-A0B6-FE0C613144A1}" name="Pivottabell19" cacheId="251"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AC71:AF118"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3]" cap="2013"/>
  </pageFields>
  <dataFields count="1">
    <dataField fld="3" subtotal="count" baseField="0" baseItem="1"/>
  </dataFields>
  <formats count="57">
    <format dxfId="518">
      <pivotArea collapsedLevelsAreSubtotals="1" fieldPosition="0">
        <references count="2">
          <reference field="0" count="4">
            <x v="0"/>
            <x v="1"/>
            <x v="2"/>
            <x v="3"/>
          </reference>
          <reference field="2" count="1" selected="0">
            <x v="0"/>
          </reference>
        </references>
      </pivotArea>
    </format>
    <format dxfId="517">
      <pivotArea collapsedLevelsAreSubtotals="1" fieldPosition="0">
        <references count="1">
          <reference field="2" count="1">
            <x v="1"/>
          </reference>
        </references>
      </pivotArea>
    </format>
    <format dxfId="516">
      <pivotArea collapsedLevelsAreSubtotals="1" fieldPosition="0">
        <references count="2">
          <reference field="0" count="5">
            <x v="4"/>
            <x v="5"/>
            <x v="6"/>
            <x v="7"/>
            <x v="8"/>
          </reference>
          <reference field="2" count="1" selected="0">
            <x v="1"/>
          </reference>
        </references>
      </pivotArea>
    </format>
    <format dxfId="515">
      <pivotArea collapsedLevelsAreSubtotals="1" fieldPosition="0">
        <references count="1">
          <reference field="2" count="1">
            <x v="2"/>
          </reference>
        </references>
      </pivotArea>
    </format>
    <format dxfId="514">
      <pivotArea collapsedLevelsAreSubtotals="1" fieldPosition="0">
        <references count="2">
          <reference field="0" count="10">
            <x v="9"/>
            <x v="10"/>
            <x v="11"/>
            <x v="12"/>
            <x v="13"/>
            <x v="14"/>
            <x v="15"/>
            <x v="16"/>
            <x v="17"/>
            <x v="18"/>
          </reference>
          <reference field="2" count="1" selected="0">
            <x v="2"/>
          </reference>
        </references>
      </pivotArea>
    </format>
    <format dxfId="513">
      <pivotArea collapsedLevelsAreSubtotals="1" fieldPosition="0">
        <references count="1">
          <reference field="2" count="1">
            <x v="3"/>
          </reference>
        </references>
      </pivotArea>
    </format>
    <format dxfId="512">
      <pivotArea collapsedLevelsAreSubtotals="1" fieldPosition="0">
        <references count="2">
          <reference field="0" count="6">
            <x v="19"/>
            <x v="20"/>
            <x v="21"/>
            <x v="22"/>
            <x v="23"/>
            <x v="24"/>
          </reference>
          <reference field="2" count="1" selected="0">
            <x v="3"/>
          </reference>
        </references>
      </pivotArea>
    </format>
    <format dxfId="511">
      <pivotArea collapsedLevelsAreSubtotals="1" fieldPosition="0">
        <references count="1">
          <reference field="2" count="1">
            <x v="4"/>
          </reference>
        </references>
      </pivotArea>
    </format>
    <format dxfId="510">
      <pivotArea collapsedLevelsAreSubtotals="1" fieldPosition="0">
        <references count="2">
          <reference field="0" count="1">
            <x v="25"/>
          </reference>
          <reference field="2" count="1" selected="0">
            <x v="4"/>
          </reference>
        </references>
      </pivotArea>
    </format>
    <format dxfId="509">
      <pivotArea collapsedLevelsAreSubtotals="1" fieldPosition="0">
        <references count="1">
          <reference field="2" count="1">
            <x v="5"/>
          </reference>
        </references>
      </pivotArea>
    </format>
    <format dxfId="508">
      <pivotArea collapsedLevelsAreSubtotals="1" fieldPosition="0">
        <references count="2">
          <reference field="0" count="6">
            <x v="26"/>
            <x v="27"/>
            <x v="28"/>
            <x v="29"/>
            <x v="30"/>
            <x v="31"/>
          </reference>
          <reference field="2" count="1" selected="0">
            <x v="5"/>
          </reference>
        </references>
      </pivotArea>
    </format>
    <format dxfId="507">
      <pivotArea collapsedLevelsAreSubtotals="1" fieldPosition="0">
        <references count="1">
          <reference field="2" count="1">
            <x v="6"/>
          </reference>
        </references>
      </pivotArea>
    </format>
    <format dxfId="506">
      <pivotArea collapsedLevelsAreSubtotals="1" fieldPosition="0">
        <references count="2">
          <reference field="0" count="6">
            <x v="32"/>
            <x v="33"/>
            <x v="34"/>
            <x v="35"/>
            <x v="36"/>
            <x v="37"/>
          </reference>
          <reference field="2" count="1" selected="0">
            <x v="6"/>
          </reference>
        </references>
      </pivotArea>
    </format>
    <format dxfId="505">
      <pivotArea grandRow="1" outline="0" collapsedLevelsAreSubtotals="1" fieldPosition="0"/>
    </format>
    <format dxfId="504">
      <pivotArea collapsedLevelsAreSubtotals="1" fieldPosition="0">
        <references count="3">
          <reference field="0" count="4">
            <x v="0"/>
            <x v="1"/>
            <x v="2"/>
            <x v="3"/>
          </reference>
          <reference field="2" count="1" selected="0">
            <x v="0"/>
          </reference>
          <reference field="5" count="1" selected="0">
            <x v="1"/>
          </reference>
        </references>
      </pivotArea>
    </format>
    <format dxfId="503">
      <pivotArea field="2" grandCol="1" collapsedLevelsAreSubtotals="1" axis="axisRow" fieldPosition="0">
        <references count="2">
          <reference field="0" count="4">
            <x v="0"/>
            <x v="1"/>
            <x v="2"/>
            <x v="3"/>
          </reference>
          <reference field="2" count="1" selected="0">
            <x v="0"/>
          </reference>
        </references>
      </pivotArea>
    </format>
    <format dxfId="502">
      <pivotArea collapsedLevelsAreSubtotals="1" fieldPosition="0">
        <references count="2">
          <reference field="2" count="1" defaultSubtotal="1">
            <x v="0"/>
          </reference>
          <reference field="5" count="1" selected="0">
            <x v="1"/>
          </reference>
        </references>
      </pivotArea>
    </format>
    <format dxfId="501">
      <pivotArea field="2" grandCol="1" collapsedLevelsAreSubtotals="1" axis="axisRow" fieldPosition="0">
        <references count="1">
          <reference field="2" count="1" defaultSubtotal="1">
            <x v="0"/>
          </reference>
        </references>
      </pivotArea>
    </format>
    <format dxfId="500">
      <pivotArea collapsedLevelsAreSubtotals="1" fieldPosition="0">
        <references count="2">
          <reference field="2" count="1">
            <x v="1"/>
          </reference>
          <reference field="5" count="1" selected="0">
            <x v="1"/>
          </reference>
        </references>
      </pivotArea>
    </format>
    <format dxfId="499">
      <pivotArea field="2" grandCol="1" collapsedLevelsAreSubtotals="1" axis="axisRow" fieldPosition="0">
        <references count="1">
          <reference field="2" count="1">
            <x v="1"/>
          </reference>
        </references>
      </pivotArea>
    </format>
    <format dxfId="498">
      <pivotArea collapsedLevelsAreSubtotals="1" fieldPosition="0">
        <references count="3">
          <reference field="0" count="5">
            <x v="4"/>
            <x v="5"/>
            <x v="6"/>
            <x v="7"/>
            <x v="8"/>
          </reference>
          <reference field="2" count="1" selected="0">
            <x v="1"/>
          </reference>
          <reference field="5" count="1" selected="0">
            <x v="1"/>
          </reference>
        </references>
      </pivotArea>
    </format>
    <format dxfId="497">
      <pivotArea field="2" grandCol="1" collapsedLevelsAreSubtotals="1" axis="axisRow" fieldPosition="0">
        <references count="2">
          <reference field="0" count="5">
            <x v="4"/>
            <x v="5"/>
            <x v="6"/>
            <x v="7"/>
            <x v="8"/>
          </reference>
          <reference field="2" count="1" selected="0">
            <x v="1"/>
          </reference>
        </references>
      </pivotArea>
    </format>
    <format dxfId="496">
      <pivotArea collapsedLevelsAreSubtotals="1" fieldPosition="0">
        <references count="2">
          <reference field="2" count="1" defaultSubtotal="1">
            <x v="1"/>
          </reference>
          <reference field="5" count="1" selected="0">
            <x v="1"/>
          </reference>
        </references>
      </pivotArea>
    </format>
    <format dxfId="495">
      <pivotArea field="2" grandCol="1" collapsedLevelsAreSubtotals="1" axis="axisRow" fieldPosition="0">
        <references count="1">
          <reference field="2" count="1" defaultSubtotal="1">
            <x v="1"/>
          </reference>
        </references>
      </pivotArea>
    </format>
    <format dxfId="494">
      <pivotArea collapsedLevelsAreSubtotals="1" fieldPosition="0">
        <references count="2">
          <reference field="2" count="1">
            <x v="2"/>
          </reference>
          <reference field="5" count="1" selected="0">
            <x v="1"/>
          </reference>
        </references>
      </pivotArea>
    </format>
    <format dxfId="493">
      <pivotArea field="2" grandCol="1" collapsedLevelsAreSubtotals="1" axis="axisRow" fieldPosition="0">
        <references count="1">
          <reference field="2" count="1">
            <x v="2"/>
          </reference>
        </references>
      </pivotArea>
    </format>
    <format dxfId="492">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491">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490">
      <pivotArea collapsedLevelsAreSubtotals="1" fieldPosition="0">
        <references count="2">
          <reference field="2" count="1" defaultSubtotal="1">
            <x v="2"/>
          </reference>
          <reference field="5" count="1" selected="0">
            <x v="1"/>
          </reference>
        </references>
      </pivotArea>
    </format>
    <format dxfId="489">
      <pivotArea field="2" grandCol="1" collapsedLevelsAreSubtotals="1" axis="axisRow" fieldPosition="0">
        <references count="1">
          <reference field="2" count="1" defaultSubtotal="1">
            <x v="2"/>
          </reference>
        </references>
      </pivotArea>
    </format>
    <format dxfId="488">
      <pivotArea collapsedLevelsAreSubtotals="1" fieldPosition="0">
        <references count="2">
          <reference field="2" count="1">
            <x v="3"/>
          </reference>
          <reference field="5" count="1" selected="0">
            <x v="1"/>
          </reference>
        </references>
      </pivotArea>
    </format>
    <format dxfId="487">
      <pivotArea field="2" grandCol="1" collapsedLevelsAreSubtotals="1" axis="axisRow" fieldPosition="0">
        <references count="1">
          <reference field="2" count="1">
            <x v="3"/>
          </reference>
        </references>
      </pivotArea>
    </format>
    <format dxfId="486">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485">
      <pivotArea field="2" grandCol="1" collapsedLevelsAreSubtotals="1" axis="axisRow" fieldPosition="0">
        <references count="2">
          <reference field="0" count="6">
            <x v="19"/>
            <x v="20"/>
            <x v="21"/>
            <x v="22"/>
            <x v="23"/>
            <x v="24"/>
          </reference>
          <reference field="2" count="1" selected="0">
            <x v="3"/>
          </reference>
        </references>
      </pivotArea>
    </format>
    <format dxfId="484">
      <pivotArea collapsedLevelsAreSubtotals="1" fieldPosition="0">
        <references count="2">
          <reference field="2" count="1" defaultSubtotal="1">
            <x v="3"/>
          </reference>
          <reference field="5" count="1" selected="0">
            <x v="1"/>
          </reference>
        </references>
      </pivotArea>
    </format>
    <format dxfId="483">
      <pivotArea field="2" grandCol="1" collapsedLevelsAreSubtotals="1" axis="axisRow" fieldPosition="0">
        <references count="1">
          <reference field="2" count="1" defaultSubtotal="1">
            <x v="3"/>
          </reference>
        </references>
      </pivotArea>
    </format>
    <format dxfId="482">
      <pivotArea collapsedLevelsAreSubtotals="1" fieldPosition="0">
        <references count="2">
          <reference field="2" count="1">
            <x v="4"/>
          </reference>
          <reference field="5" count="1" selected="0">
            <x v="1"/>
          </reference>
        </references>
      </pivotArea>
    </format>
    <format dxfId="481">
      <pivotArea field="2" grandCol="1" collapsedLevelsAreSubtotals="1" axis="axisRow" fieldPosition="0">
        <references count="1">
          <reference field="2" count="1">
            <x v="4"/>
          </reference>
        </references>
      </pivotArea>
    </format>
    <format dxfId="480">
      <pivotArea collapsedLevelsAreSubtotals="1" fieldPosition="0">
        <references count="3">
          <reference field="0" count="1">
            <x v="25"/>
          </reference>
          <reference field="2" count="1" selected="0">
            <x v="4"/>
          </reference>
          <reference field="5" count="1" selected="0">
            <x v="1"/>
          </reference>
        </references>
      </pivotArea>
    </format>
    <format dxfId="479">
      <pivotArea field="2" grandCol="1" collapsedLevelsAreSubtotals="1" axis="axisRow" fieldPosition="0">
        <references count="2">
          <reference field="0" count="1">
            <x v="25"/>
          </reference>
          <reference field="2" count="1" selected="0">
            <x v="4"/>
          </reference>
        </references>
      </pivotArea>
    </format>
    <format dxfId="478">
      <pivotArea collapsedLevelsAreSubtotals="1" fieldPosition="0">
        <references count="2">
          <reference field="2" count="1" defaultSubtotal="1">
            <x v="4"/>
          </reference>
          <reference field="5" count="1" selected="0">
            <x v="1"/>
          </reference>
        </references>
      </pivotArea>
    </format>
    <format dxfId="477">
      <pivotArea field="2" grandCol="1" collapsedLevelsAreSubtotals="1" axis="axisRow" fieldPosition="0">
        <references count="1">
          <reference field="2" count="1" defaultSubtotal="1">
            <x v="4"/>
          </reference>
        </references>
      </pivotArea>
    </format>
    <format dxfId="476">
      <pivotArea collapsedLevelsAreSubtotals="1" fieldPosition="0">
        <references count="2">
          <reference field="2" count="1">
            <x v="5"/>
          </reference>
          <reference field="5" count="1" selected="0">
            <x v="1"/>
          </reference>
        </references>
      </pivotArea>
    </format>
    <format dxfId="475">
      <pivotArea field="2" grandCol="1" collapsedLevelsAreSubtotals="1" axis="axisRow" fieldPosition="0">
        <references count="1">
          <reference field="2" count="1">
            <x v="5"/>
          </reference>
        </references>
      </pivotArea>
    </format>
    <format dxfId="474">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473">
      <pivotArea field="2" grandCol="1" collapsedLevelsAreSubtotals="1" axis="axisRow" fieldPosition="0">
        <references count="2">
          <reference field="0" count="6">
            <x v="26"/>
            <x v="27"/>
            <x v="28"/>
            <x v="29"/>
            <x v="30"/>
            <x v="31"/>
          </reference>
          <reference field="2" count="1" selected="0">
            <x v="5"/>
          </reference>
        </references>
      </pivotArea>
    </format>
    <format dxfId="472">
      <pivotArea collapsedLevelsAreSubtotals="1" fieldPosition="0">
        <references count="2">
          <reference field="2" count="1" defaultSubtotal="1">
            <x v="5"/>
          </reference>
          <reference field="5" count="1" selected="0">
            <x v="1"/>
          </reference>
        </references>
      </pivotArea>
    </format>
    <format dxfId="471">
      <pivotArea field="2" grandCol="1" collapsedLevelsAreSubtotals="1" axis="axisRow" fieldPosition="0">
        <references count="1">
          <reference field="2" count="1" defaultSubtotal="1">
            <x v="5"/>
          </reference>
        </references>
      </pivotArea>
    </format>
    <format dxfId="470">
      <pivotArea collapsedLevelsAreSubtotals="1" fieldPosition="0">
        <references count="2">
          <reference field="2" count="1">
            <x v="6"/>
          </reference>
          <reference field="5" count="1" selected="0">
            <x v="1"/>
          </reference>
        </references>
      </pivotArea>
    </format>
    <format dxfId="469">
      <pivotArea field="2" grandCol="1" collapsedLevelsAreSubtotals="1" axis="axisRow" fieldPosition="0">
        <references count="1">
          <reference field="2" count="1">
            <x v="6"/>
          </reference>
        </references>
      </pivotArea>
    </format>
    <format dxfId="468">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467">
      <pivotArea field="2" grandCol="1" collapsedLevelsAreSubtotals="1" axis="axisRow" fieldPosition="0">
        <references count="2">
          <reference field="0" count="6">
            <x v="32"/>
            <x v="33"/>
            <x v="34"/>
            <x v="35"/>
            <x v="36"/>
            <x v="37"/>
          </reference>
          <reference field="2" count="1" selected="0">
            <x v="6"/>
          </reference>
        </references>
      </pivotArea>
    </format>
    <format dxfId="466">
      <pivotArea collapsedLevelsAreSubtotals="1" fieldPosition="0">
        <references count="2">
          <reference field="2" count="1" defaultSubtotal="1">
            <x v="6"/>
          </reference>
          <reference field="5" count="1" selected="0">
            <x v="1"/>
          </reference>
        </references>
      </pivotArea>
    </format>
    <format dxfId="465">
      <pivotArea field="2" grandCol="1" collapsedLevelsAreSubtotals="1" axis="axisRow" fieldPosition="0">
        <references count="1">
          <reference field="2" count="1" defaultSubtotal="1">
            <x v="6"/>
          </reference>
        </references>
      </pivotArea>
    </format>
    <format dxfId="464">
      <pivotArea field="5" grandRow="1" outline="0" collapsedLevelsAreSubtotals="1" axis="axisCol" fieldPosition="0">
        <references count="1">
          <reference field="5" count="1" selected="0">
            <x v="1"/>
          </reference>
        </references>
      </pivotArea>
    </format>
    <format dxfId="463">
      <pivotArea grandRow="1" grandCol="1" outline="0" collapsedLevelsAreSubtotals="1" fieldPosition="0"/>
    </format>
    <format dxfId="462">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46.xml><?xml version="1.0" encoding="utf-8"?>
<pivotTableDefinition xmlns="http://schemas.openxmlformats.org/spreadsheetml/2006/main" xmlns:mc="http://schemas.openxmlformats.org/markup-compatibility/2006" xmlns:xr="http://schemas.microsoft.com/office/spreadsheetml/2014/revision" mc:Ignorable="xr" xr:uid="{407ED4A5-9450-46D4-BB9F-ADB179B0C380}" name="Pivottabell23" cacheId="243"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S71:V118"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1]" cap="2011"/>
  </pageFields>
  <dataFields count="1">
    <dataField fld="3" subtotal="count" baseField="0" baseItem="1"/>
  </dataFields>
  <formats count="57">
    <format dxfId="575">
      <pivotArea collapsedLevelsAreSubtotals="1" fieldPosition="0">
        <references count="2">
          <reference field="0" count="4">
            <x v="0"/>
            <x v="1"/>
            <x v="2"/>
            <x v="3"/>
          </reference>
          <reference field="2" count="1" selected="0">
            <x v="0"/>
          </reference>
        </references>
      </pivotArea>
    </format>
    <format dxfId="574">
      <pivotArea collapsedLevelsAreSubtotals="1" fieldPosition="0">
        <references count="1">
          <reference field="2" count="1">
            <x v="1"/>
          </reference>
        </references>
      </pivotArea>
    </format>
    <format dxfId="573">
      <pivotArea collapsedLevelsAreSubtotals="1" fieldPosition="0">
        <references count="2">
          <reference field="0" count="5">
            <x v="4"/>
            <x v="5"/>
            <x v="6"/>
            <x v="7"/>
            <x v="8"/>
          </reference>
          <reference field="2" count="1" selected="0">
            <x v="1"/>
          </reference>
        </references>
      </pivotArea>
    </format>
    <format dxfId="572">
      <pivotArea collapsedLevelsAreSubtotals="1" fieldPosition="0">
        <references count="1">
          <reference field="2" count="1">
            <x v="2"/>
          </reference>
        </references>
      </pivotArea>
    </format>
    <format dxfId="571">
      <pivotArea collapsedLevelsAreSubtotals="1" fieldPosition="0">
        <references count="2">
          <reference field="0" count="10">
            <x v="9"/>
            <x v="10"/>
            <x v="11"/>
            <x v="12"/>
            <x v="13"/>
            <x v="14"/>
            <x v="15"/>
            <x v="16"/>
            <x v="17"/>
            <x v="18"/>
          </reference>
          <reference field="2" count="1" selected="0">
            <x v="2"/>
          </reference>
        </references>
      </pivotArea>
    </format>
    <format dxfId="570">
      <pivotArea collapsedLevelsAreSubtotals="1" fieldPosition="0">
        <references count="1">
          <reference field="2" count="1">
            <x v="3"/>
          </reference>
        </references>
      </pivotArea>
    </format>
    <format dxfId="569">
      <pivotArea collapsedLevelsAreSubtotals="1" fieldPosition="0">
        <references count="2">
          <reference field="0" count="6">
            <x v="19"/>
            <x v="20"/>
            <x v="21"/>
            <x v="22"/>
            <x v="23"/>
            <x v="24"/>
          </reference>
          <reference field="2" count="1" selected="0">
            <x v="3"/>
          </reference>
        </references>
      </pivotArea>
    </format>
    <format dxfId="568">
      <pivotArea collapsedLevelsAreSubtotals="1" fieldPosition="0">
        <references count="1">
          <reference field="2" count="1">
            <x v="4"/>
          </reference>
        </references>
      </pivotArea>
    </format>
    <format dxfId="567">
      <pivotArea collapsedLevelsAreSubtotals="1" fieldPosition="0">
        <references count="2">
          <reference field="0" count="1">
            <x v="25"/>
          </reference>
          <reference field="2" count="1" selected="0">
            <x v="4"/>
          </reference>
        </references>
      </pivotArea>
    </format>
    <format dxfId="566">
      <pivotArea collapsedLevelsAreSubtotals="1" fieldPosition="0">
        <references count="1">
          <reference field="2" count="1">
            <x v="5"/>
          </reference>
        </references>
      </pivotArea>
    </format>
    <format dxfId="565">
      <pivotArea collapsedLevelsAreSubtotals="1" fieldPosition="0">
        <references count="2">
          <reference field="0" count="6">
            <x v="26"/>
            <x v="27"/>
            <x v="28"/>
            <x v="29"/>
            <x v="30"/>
            <x v="31"/>
          </reference>
          <reference field="2" count="1" selected="0">
            <x v="5"/>
          </reference>
        </references>
      </pivotArea>
    </format>
    <format dxfId="564">
      <pivotArea collapsedLevelsAreSubtotals="1" fieldPosition="0">
        <references count="1">
          <reference field="2" count="1">
            <x v="6"/>
          </reference>
        </references>
      </pivotArea>
    </format>
    <format dxfId="563">
      <pivotArea collapsedLevelsAreSubtotals="1" fieldPosition="0">
        <references count="2">
          <reference field="0" count="6">
            <x v="32"/>
            <x v="33"/>
            <x v="34"/>
            <x v="35"/>
            <x v="36"/>
            <x v="37"/>
          </reference>
          <reference field="2" count="1" selected="0">
            <x v="6"/>
          </reference>
        </references>
      </pivotArea>
    </format>
    <format dxfId="562">
      <pivotArea grandRow="1" outline="0" collapsedLevelsAreSubtotals="1" fieldPosition="0"/>
    </format>
    <format dxfId="561">
      <pivotArea collapsedLevelsAreSubtotals="1" fieldPosition="0">
        <references count="3">
          <reference field="0" count="4">
            <x v="0"/>
            <x v="1"/>
            <x v="2"/>
            <x v="3"/>
          </reference>
          <reference field="2" count="1" selected="0">
            <x v="0"/>
          </reference>
          <reference field="5" count="1" selected="0">
            <x v="1"/>
          </reference>
        </references>
      </pivotArea>
    </format>
    <format dxfId="560">
      <pivotArea field="2" grandCol="1" collapsedLevelsAreSubtotals="1" axis="axisRow" fieldPosition="0">
        <references count="2">
          <reference field="0" count="4">
            <x v="0"/>
            <x v="1"/>
            <x v="2"/>
            <x v="3"/>
          </reference>
          <reference field="2" count="1" selected="0">
            <x v="0"/>
          </reference>
        </references>
      </pivotArea>
    </format>
    <format dxfId="559">
      <pivotArea collapsedLevelsAreSubtotals="1" fieldPosition="0">
        <references count="2">
          <reference field="2" count="1" defaultSubtotal="1">
            <x v="0"/>
          </reference>
          <reference field="5" count="1" selected="0">
            <x v="1"/>
          </reference>
        </references>
      </pivotArea>
    </format>
    <format dxfId="558">
      <pivotArea field="2" grandCol="1" collapsedLevelsAreSubtotals="1" axis="axisRow" fieldPosition="0">
        <references count="1">
          <reference field="2" count="1" defaultSubtotal="1">
            <x v="0"/>
          </reference>
        </references>
      </pivotArea>
    </format>
    <format dxfId="557">
      <pivotArea collapsedLevelsAreSubtotals="1" fieldPosition="0">
        <references count="2">
          <reference field="2" count="1">
            <x v="1"/>
          </reference>
          <reference field="5" count="1" selected="0">
            <x v="1"/>
          </reference>
        </references>
      </pivotArea>
    </format>
    <format dxfId="556">
      <pivotArea field="2" grandCol="1" collapsedLevelsAreSubtotals="1" axis="axisRow" fieldPosition="0">
        <references count="1">
          <reference field="2" count="1">
            <x v="1"/>
          </reference>
        </references>
      </pivotArea>
    </format>
    <format dxfId="555">
      <pivotArea collapsedLevelsAreSubtotals="1" fieldPosition="0">
        <references count="3">
          <reference field="0" count="5">
            <x v="4"/>
            <x v="5"/>
            <x v="6"/>
            <x v="7"/>
            <x v="8"/>
          </reference>
          <reference field="2" count="1" selected="0">
            <x v="1"/>
          </reference>
          <reference field="5" count="1" selected="0">
            <x v="1"/>
          </reference>
        </references>
      </pivotArea>
    </format>
    <format dxfId="554">
      <pivotArea field="2" grandCol="1" collapsedLevelsAreSubtotals="1" axis="axisRow" fieldPosition="0">
        <references count="2">
          <reference field="0" count="5">
            <x v="4"/>
            <x v="5"/>
            <x v="6"/>
            <x v="7"/>
            <x v="8"/>
          </reference>
          <reference field="2" count="1" selected="0">
            <x v="1"/>
          </reference>
        </references>
      </pivotArea>
    </format>
    <format dxfId="553">
      <pivotArea collapsedLevelsAreSubtotals="1" fieldPosition="0">
        <references count="2">
          <reference field="2" count="1" defaultSubtotal="1">
            <x v="1"/>
          </reference>
          <reference field="5" count="1" selected="0">
            <x v="1"/>
          </reference>
        </references>
      </pivotArea>
    </format>
    <format dxfId="552">
      <pivotArea field="2" grandCol="1" collapsedLevelsAreSubtotals="1" axis="axisRow" fieldPosition="0">
        <references count="1">
          <reference field="2" count="1" defaultSubtotal="1">
            <x v="1"/>
          </reference>
        </references>
      </pivotArea>
    </format>
    <format dxfId="551">
      <pivotArea collapsedLevelsAreSubtotals="1" fieldPosition="0">
        <references count="2">
          <reference field="2" count="1">
            <x v="2"/>
          </reference>
          <reference field="5" count="1" selected="0">
            <x v="1"/>
          </reference>
        </references>
      </pivotArea>
    </format>
    <format dxfId="550">
      <pivotArea field="2" grandCol="1" collapsedLevelsAreSubtotals="1" axis="axisRow" fieldPosition="0">
        <references count="1">
          <reference field="2" count="1">
            <x v="2"/>
          </reference>
        </references>
      </pivotArea>
    </format>
    <format dxfId="549">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548">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547">
      <pivotArea collapsedLevelsAreSubtotals="1" fieldPosition="0">
        <references count="2">
          <reference field="2" count="1" defaultSubtotal="1">
            <x v="2"/>
          </reference>
          <reference field="5" count="1" selected="0">
            <x v="1"/>
          </reference>
        </references>
      </pivotArea>
    </format>
    <format dxfId="546">
      <pivotArea field="2" grandCol="1" collapsedLevelsAreSubtotals="1" axis="axisRow" fieldPosition="0">
        <references count="1">
          <reference field="2" count="1" defaultSubtotal="1">
            <x v="2"/>
          </reference>
        </references>
      </pivotArea>
    </format>
    <format dxfId="545">
      <pivotArea collapsedLevelsAreSubtotals="1" fieldPosition="0">
        <references count="2">
          <reference field="2" count="1">
            <x v="3"/>
          </reference>
          <reference field="5" count="1" selected="0">
            <x v="1"/>
          </reference>
        </references>
      </pivotArea>
    </format>
    <format dxfId="544">
      <pivotArea field="2" grandCol="1" collapsedLevelsAreSubtotals="1" axis="axisRow" fieldPosition="0">
        <references count="1">
          <reference field="2" count="1">
            <x v="3"/>
          </reference>
        </references>
      </pivotArea>
    </format>
    <format dxfId="543">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542">
      <pivotArea field="2" grandCol="1" collapsedLevelsAreSubtotals="1" axis="axisRow" fieldPosition="0">
        <references count="2">
          <reference field="0" count="6">
            <x v="19"/>
            <x v="20"/>
            <x v="21"/>
            <x v="22"/>
            <x v="23"/>
            <x v="24"/>
          </reference>
          <reference field="2" count="1" selected="0">
            <x v="3"/>
          </reference>
        </references>
      </pivotArea>
    </format>
    <format dxfId="541">
      <pivotArea collapsedLevelsAreSubtotals="1" fieldPosition="0">
        <references count="2">
          <reference field="2" count="1" defaultSubtotal="1">
            <x v="3"/>
          </reference>
          <reference field="5" count="1" selected="0">
            <x v="1"/>
          </reference>
        </references>
      </pivotArea>
    </format>
    <format dxfId="540">
      <pivotArea field="2" grandCol="1" collapsedLevelsAreSubtotals="1" axis="axisRow" fieldPosition="0">
        <references count="1">
          <reference field="2" count="1" defaultSubtotal="1">
            <x v="3"/>
          </reference>
        </references>
      </pivotArea>
    </format>
    <format dxfId="539">
      <pivotArea collapsedLevelsAreSubtotals="1" fieldPosition="0">
        <references count="2">
          <reference field="2" count="1">
            <x v="4"/>
          </reference>
          <reference field="5" count="1" selected="0">
            <x v="1"/>
          </reference>
        </references>
      </pivotArea>
    </format>
    <format dxfId="538">
      <pivotArea field="2" grandCol="1" collapsedLevelsAreSubtotals="1" axis="axisRow" fieldPosition="0">
        <references count="1">
          <reference field="2" count="1">
            <x v="4"/>
          </reference>
        </references>
      </pivotArea>
    </format>
    <format dxfId="537">
      <pivotArea collapsedLevelsAreSubtotals="1" fieldPosition="0">
        <references count="3">
          <reference field="0" count="1">
            <x v="25"/>
          </reference>
          <reference field="2" count="1" selected="0">
            <x v="4"/>
          </reference>
          <reference field="5" count="1" selected="0">
            <x v="1"/>
          </reference>
        </references>
      </pivotArea>
    </format>
    <format dxfId="536">
      <pivotArea field="2" grandCol="1" collapsedLevelsAreSubtotals="1" axis="axisRow" fieldPosition="0">
        <references count="2">
          <reference field="0" count="1">
            <x v="25"/>
          </reference>
          <reference field="2" count="1" selected="0">
            <x v="4"/>
          </reference>
        </references>
      </pivotArea>
    </format>
    <format dxfId="535">
      <pivotArea collapsedLevelsAreSubtotals="1" fieldPosition="0">
        <references count="2">
          <reference field="2" count="1" defaultSubtotal="1">
            <x v="4"/>
          </reference>
          <reference field="5" count="1" selected="0">
            <x v="1"/>
          </reference>
        </references>
      </pivotArea>
    </format>
    <format dxfId="534">
      <pivotArea field="2" grandCol="1" collapsedLevelsAreSubtotals="1" axis="axisRow" fieldPosition="0">
        <references count="1">
          <reference field="2" count="1" defaultSubtotal="1">
            <x v="4"/>
          </reference>
        </references>
      </pivotArea>
    </format>
    <format dxfId="533">
      <pivotArea collapsedLevelsAreSubtotals="1" fieldPosition="0">
        <references count="2">
          <reference field="2" count="1">
            <x v="5"/>
          </reference>
          <reference field="5" count="1" selected="0">
            <x v="1"/>
          </reference>
        </references>
      </pivotArea>
    </format>
    <format dxfId="532">
      <pivotArea field="2" grandCol="1" collapsedLevelsAreSubtotals="1" axis="axisRow" fieldPosition="0">
        <references count="1">
          <reference field="2" count="1">
            <x v="5"/>
          </reference>
        </references>
      </pivotArea>
    </format>
    <format dxfId="531">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530">
      <pivotArea field="2" grandCol="1" collapsedLevelsAreSubtotals="1" axis="axisRow" fieldPosition="0">
        <references count="2">
          <reference field="0" count="6">
            <x v="26"/>
            <x v="27"/>
            <x v="28"/>
            <x v="29"/>
            <x v="30"/>
            <x v="31"/>
          </reference>
          <reference field="2" count="1" selected="0">
            <x v="5"/>
          </reference>
        </references>
      </pivotArea>
    </format>
    <format dxfId="529">
      <pivotArea collapsedLevelsAreSubtotals="1" fieldPosition="0">
        <references count="2">
          <reference field="2" count="1" defaultSubtotal="1">
            <x v="5"/>
          </reference>
          <reference field="5" count="1" selected="0">
            <x v="1"/>
          </reference>
        </references>
      </pivotArea>
    </format>
    <format dxfId="528">
      <pivotArea field="2" grandCol="1" collapsedLevelsAreSubtotals="1" axis="axisRow" fieldPosition="0">
        <references count="1">
          <reference field="2" count="1" defaultSubtotal="1">
            <x v="5"/>
          </reference>
        </references>
      </pivotArea>
    </format>
    <format dxfId="527">
      <pivotArea collapsedLevelsAreSubtotals="1" fieldPosition="0">
        <references count="2">
          <reference field="2" count="1">
            <x v="6"/>
          </reference>
          <reference field="5" count="1" selected="0">
            <x v="1"/>
          </reference>
        </references>
      </pivotArea>
    </format>
    <format dxfId="526">
      <pivotArea field="2" grandCol="1" collapsedLevelsAreSubtotals="1" axis="axisRow" fieldPosition="0">
        <references count="1">
          <reference field="2" count="1">
            <x v="6"/>
          </reference>
        </references>
      </pivotArea>
    </format>
    <format dxfId="525">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524">
      <pivotArea field="2" grandCol="1" collapsedLevelsAreSubtotals="1" axis="axisRow" fieldPosition="0">
        <references count="2">
          <reference field="0" count="6">
            <x v="32"/>
            <x v="33"/>
            <x v="34"/>
            <x v="35"/>
            <x v="36"/>
            <x v="37"/>
          </reference>
          <reference field="2" count="1" selected="0">
            <x v="6"/>
          </reference>
        </references>
      </pivotArea>
    </format>
    <format dxfId="523">
      <pivotArea collapsedLevelsAreSubtotals="1" fieldPosition="0">
        <references count="2">
          <reference field="2" count="1" defaultSubtotal="1">
            <x v="6"/>
          </reference>
          <reference field="5" count="1" selected="0">
            <x v="1"/>
          </reference>
        </references>
      </pivotArea>
    </format>
    <format dxfId="522">
      <pivotArea field="2" grandCol="1" collapsedLevelsAreSubtotals="1" axis="axisRow" fieldPosition="0">
        <references count="1">
          <reference field="2" count="1" defaultSubtotal="1">
            <x v="6"/>
          </reference>
        </references>
      </pivotArea>
    </format>
    <format dxfId="521">
      <pivotArea field="5" grandRow="1" outline="0" collapsedLevelsAreSubtotals="1" axis="axisCol" fieldPosition="0">
        <references count="1">
          <reference field="5" count="1" selected="0">
            <x v="1"/>
          </reference>
        </references>
      </pivotArea>
    </format>
    <format dxfId="520">
      <pivotArea grandRow="1" grandCol="1" outline="0" collapsedLevelsAreSubtotals="1" fieldPosition="0"/>
    </format>
    <format dxfId="519">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47.xml><?xml version="1.0" encoding="utf-8"?>
<pivotTableDefinition xmlns="http://schemas.openxmlformats.org/spreadsheetml/2006/main" xmlns:mc="http://schemas.openxmlformats.org/markup-compatibility/2006" xmlns:xr="http://schemas.microsoft.com/office/spreadsheetml/2014/revision" mc:Ignorable="xr" xr:uid="{D6F5FCFA-B188-4771-A34F-ED3A2FC73671}" name="Pivottabell21" cacheId="263"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X71:AA118"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2]" cap="2012"/>
  </pageFields>
  <dataFields count="1">
    <dataField fld="3" subtotal="count" baseField="0" baseItem="1"/>
  </dataFields>
  <formats count="57">
    <format dxfId="632">
      <pivotArea collapsedLevelsAreSubtotals="1" fieldPosition="0">
        <references count="2">
          <reference field="0" count="4">
            <x v="0"/>
            <x v="1"/>
            <x v="2"/>
            <x v="3"/>
          </reference>
          <reference field="2" count="1" selected="0">
            <x v="0"/>
          </reference>
        </references>
      </pivotArea>
    </format>
    <format dxfId="631">
      <pivotArea collapsedLevelsAreSubtotals="1" fieldPosition="0">
        <references count="1">
          <reference field="2" count="1">
            <x v="1"/>
          </reference>
        </references>
      </pivotArea>
    </format>
    <format dxfId="630">
      <pivotArea collapsedLevelsAreSubtotals="1" fieldPosition="0">
        <references count="2">
          <reference field="0" count="5">
            <x v="4"/>
            <x v="5"/>
            <x v="6"/>
            <x v="7"/>
            <x v="8"/>
          </reference>
          <reference field="2" count="1" selected="0">
            <x v="1"/>
          </reference>
        </references>
      </pivotArea>
    </format>
    <format dxfId="629">
      <pivotArea collapsedLevelsAreSubtotals="1" fieldPosition="0">
        <references count="1">
          <reference field="2" count="1">
            <x v="2"/>
          </reference>
        </references>
      </pivotArea>
    </format>
    <format dxfId="628">
      <pivotArea collapsedLevelsAreSubtotals="1" fieldPosition="0">
        <references count="2">
          <reference field="0" count="10">
            <x v="9"/>
            <x v="10"/>
            <x v="11"/>
            <x v="12"/>
            <x v="13"/>
            <x v="14"/>
            <x v="15"/>
            <x v="16"/>
            <x v="17"/>
            <x v="18"/>
          </reference>
          <reference field="2" count="1" selected="0">
            <x v="2"/>
          </reference>
        </references>
      </pivotArea>
    </format>
    <format dxfId="627">
      <pivotArea collapsedLevelsAreSubtotals="1" fieldPosition="0">
        <references count="1">
          <reference field="2" count="1">
            <x v="3"/>
          </reference>
        </references>
      </pivotArea>
    </format>
    <format dxfId="626">
      <pivotArea collapsedLevelsAreSubtotals="1" fieldPosition="0">
        <references count="2">
          <reference field="0" count="6">
            <x v="19"/>
            <x v="20"/>
            <x v="21"/>
            <x v="22"/>
            <x v="23"/>
            <x v="24"/>
          </reference>
          <reference field="2" count="1" selected="0">
            <x v="3"/>
          </reference>
        </references>
      </pivotArea>
    </format>
    <format dxfId="625">
      <pivotArea collapsedLevelsAreSubtotals="1" fieldPosition="0">
        <references count="1">
          <reference field="2" count="1">
            <x v="4"/>
          </reference>
        </references>
      </pivotArea>
    </format>
    <format dxfId="624">
      <pivotArea collapsedLevelsAreSubtotals="1" fieldPosition="0">
        <references count="2">
          <reference field="0" count="1">
            <x v="25"/>
          </reference>
          <reference field="2" count="1" selected="0">
            <x v="4"/>
          </reference>
        </references>
      </pivotArea>
    </format>
    <format dxfId="623">
      <pivotArea collapsedLevelsAreSubtotals="1" fieldPosition="0">
        <references count="1">
          <reference field="2" count="1">
            <x v="5"/>
          </reference>
        </references>
      </pivotArea>
    </format>
    <format dxfId="622">
      <pivotArea collapsedLevelsAreSubtotals="1" fieldPosition="0">
        <references count="2">
          <reference field="0" count="6">
            <x v="26"/>
            <x v="27"/>
            <x v="28"/>
            <x v="29"/>
            <x v="30"/>
            <x v="31"/>
          </reference>
          <reference field="2" count="1" selected="0">
            <x v="5"/>
          </reference>
        </references>
      </pivotArea>
    </format>
    <format dxfId="621">
      <pivotArea collapsedLevelsAreSubtotals="1" fieldPosition="0">
        <references count="1">
          <reference field="2" count="1">
            <x v="6"/>
          </reference>
        </references>
      </pivotArea>
    </format>
    <format dxfId="620">
      <pivotArea collapsedLevelsAreSubtotals="1" fieldPosition="0">
        <references count="2">
          <reference field="0" count="6">
            <x v="32"/>
            <x v="33"/>
            <x v="34"/>
            <x v="35"/>
            <x v="36"/>
            <x v="37"/>
          </reference>
          <reference field="2" count="1" selected="0">
            <x v="6"/>
          </reference>
        </references>
      </pivotArea>
    </format>
    <format dxfId="619">
      <pivotArea grandRow="1" outline="0" collapsedLevelsAreSubtotals="1" fieldPosition="0"/>
    </format>
    <format dxfId="618">
      <pivotArea collapsedLevelsAreSubtotals="1" fieldPosition="0">
        <references count="3">
          <reference field="0" count="4">
            <x v="0"/>
            <x v="1"/>
            <x v="2"/>
            <x v="3"/>
          </reference>
          <reference field="2" count="1" selected="0">
            <x v="0"/>
          </reference>
          <reference field="5" count="1" selected="0">
            <x v="1"/>
          </reference>
        </references>
      </pivotArea>
    </format>
    <format dxfId="617">
      <pivotArea field="2" grandCol="1" collapsedLevelsAreSubtotals="1" axis="axisRow" fieldPosition="0">
        <references count="2">
          <reference field="0" count="4">
            <x v="0"/>
            <x v="1"/>
            <x v="2"/>
            <x v="3"/>
          </reference>
          <reference field="2" count="1" selected="0">
            <x v="0"/>
          </reference>
        </references>
      </pivotArea>
    </format>
    <format dxfId="616">
      <pivotArea collapsedLevelsAreSubtotals="1" fieldPosition="0">
        <references count="2">
          <reference field="2" count="1" defaultSubtotal="1">
            <x v="0"/>
          </reference>
          <reference field="5" count="1" selected="0">
            <x v="1"/>
          </reference>
        </references>
      </pivotArea>
    </format>
    <format dxfId="615">
      <pivotArea field="2" grandCol="1" collapsedLevelsAreSubtotals="1" axis="axisRow" fieldPosition="0">
        <references count="1">
          <reference field="2" count="1" defaultSubtotal="1">
            <x v="0"/>
          </reference>
        </references>
      </pivotArea>
    </format>
    <format dxfId="614">
      <pivotArea collapsedLevelsAreSubtotals="1" fieldPosition="0">
        <references count="2">
          <reference field="2" count="1">
            <x v="1"/>
          </reference>
          <reference field="5" count="1" selected="0">
            <x v="1"/>
          </reference>
        </references>
      </pivotArea>
    </format>
    <format dxfId="613">
      <pivotArea field="2" grandCol="1" collapsedLevelsAreSubtotals="1" axis="axisRow" fieldPosition="0">
        <references count="1">
          <reference field="2" count="1">
            <x v="1"/>
          </reference>
        </references>
      </pivotArea>
    </format>
    <format dxfId="612">
      <pivotArea collapsedLevelsAreSubtotals="1" fieldPosition="0">
        <references count="3">
          <reference field="0" count="5">
            <x v="4"/>
            <x v="5"/>
            <x v="6"/>
            <x v="7"/>
            <x v="8"/>
          </reference>
          <reference field="2" count="1" selected="0">
            <x v="1"/>
          </reference>
          <reference field="5" count="1" selected="0">
            <x v="1"/>
          </reference>
        </references>
      </pivotArea>
    </format>
    <format dxfId="611">
      <pivotArea field="2" grandCol="1" collapsedLevelsAreSubtotals="1" axis="axisRow" fieldPosition="0">
        <references count="2">
          <reference field="0" count="5">
            <x v="4"/>
            <x v="5"/>
            <x v="6"/>
            <x v="7"/>
            <x v="8"/>
          </reference>
          <reference field="2" count="1" selected="0">
            <x v="1"/>
          </reference>
        </references>
      </pivotArea>
    </format>
    <format dxfId="610">
      <pivotArea collapsedLevelsAreSubtotals="1" fieldPosition="0">
        <references count="2">
          <reference field="2" count="1" defaultSubtotal="1">
            <x v="1"/>
          </reference>
          <reference field="5" count="1" selected="0">
            <x v="1"/>
          </reference>
        </references>
      </pivotArea>
    </format>
    <format dxfId="609">
      <pivotArea field="2" grandCol="1" collapsedLevelsAreSubtotals="1" axis="axisRow" fieldPosition="0">
        <references count="1">
          <reference field="2" count="1" defaultSubtotal="1">
            <x v="1"/>
          </reference>
        </references>
      </pivotArea>
    </format>
    <format dxfId="608">
      <pivotArea collapsedLevelsAreSubtotals="1" fieldPosition="0">
        <references count="2">
          <reference field="2" count="1">
            <x v="2"/>
          </reference>
          <reference field="5" count="1" selected="0">
            <x v="1"/>
          </reference>
        </references>
      </pivotArea>
    </format>
    <format dxfId="607">
      <pivotArea field="2" grandCol="1" collapsedLevelsAreSubtotals="1" axis="axisRow" fieldPosition="0">
        <references count="1">
          <reference field="2" count="1">
            <x v="2"/>
          </reference>
        </references>
      </pivotArea>
    </format>
    <format dxfId="606">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605">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604">
      <pivotArea collapsedLevelsAreSubtotals="1" fieldPosition="0">
        <references count="2">
          <reference field="2" count="1" defaultSubtotal="1">
            <x v="2"/>
          </reference>
          <reference field="5" count="1" selected="0">
            <x v="1"/>
          </reference>
        </references>
      </pivotArea>
    </format>
    <format dxfId="603">
      <pivotArea field="2" grandCol="1" collapsedLevelsAreSubtotals="1" axis="axisRow" fieldPosition="0">
        <references count="1">
          <reference field="2" count="1" defaultSubtotal="1">
            <x v="2"/>
          </reference>
        </references>
      </pivotArea>
    </format>
    <format dxfId="602">
      <pivotArea collapsedLevelsAreSubtotals="1" fieldPosition="0">
        <references count="2">
          <reference field="2" count="1">
            <x v="3"/>
          </reference>
          <reference field="5" count="1" selected="0">
            <x v="1"/>
          </reference>
        </references>
      </pivotArea>
    </format>
    <format dxfId="601">
      <pivotArea field="2" grandCol="1" collapsedLevelsAreSubtotals="1" axis="axisRow" fieldPosition="0">
        <references count="1">
          <reference field="2" count="1">
            <x v="3"/>
          </reference>
        </references>
      </pivotArea>
    </format>
    <format dxfId="600">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599">
      <pivotArea field="2" grandCol="1" collapsedLevelsAreSubtotals="1" axis="axisRow" fieldPosition="0">
        <references count="2">
          <reference field="0" count="6">
            <x v="19"/>
            <x v="20"/>
            <x v="21"/>
            <x v="22"/>
            <x v="23"/>
            <x v="24"/>
          </reference>
          <reference field="2" count="1" selected="0">
            <x v="3"/>
          </reference>
        </references>
      </pivotArea>
    </format>
    <format dxfId="598">
      <pivotArea collapsedLevelsAreSubtotals="1" fieldPosition="0">
        <references count="2">
          <reference field="2" count="1" defaultSubtotal="1">
            <x v="3"/>
          </reference>
          <reference field="5" count="1" selected="0">
            <x v="1"/>
          </reference>
        </references>
      </pivotArea>
    </format>
    <format dxfId="597">
      <pivotArea field="2" grandCol="1" collapsedLevelsAreSubtotals="1" axis="axisRow" fieldPosition="0">
        <references count="1">
          <reference field="2" count="1" defaultSubtotal="1">
            <x v="3"/>
          </reference>
        </references>
      </pivotArea>
    </format>
    <format dxfId="596">
      <pivotArea collapsedLevelsAreSubtotals="1" fieldPosition="0">
        <references count="2">
          <reference field="2" count="1">
            <x v="4"/>
          </reference>
          <reference field="5" count="1" selected="0">
            <x v="1"/>
          </reference>
        </references>
      </pivotArea>
    </format>
    <format dxfId="595">
      <pivotArea field="2" grandCol="1" collapsedLevelsAreSubtotals="1" axis="axisRow" fieldPosition="0">
        <references count="1">
          <reference field="2" count="1">
            <x v="4"/>
          </reference>
        </references>
      </pivotArea>
    </format>
    <format dxfId="594">
      <pivotArea collapsedLevelsAreSubtotals="1" fieldPosition="0">
        <references count="3">
          <reference field="0" count="1">
            <x v="25"/>
          </reference>
          <reference field="2" count="1" selected="0">
            <x v="4"/>
          </reference>
          <reference field="5" count="1" selected="0">
            <x v="1"/>
          </reference>
        </references>
      </pivotArea>
    </format>
    <format dxfId="593">
      <pivotArea field="2" grandCol="1" collapsedLevelsAreSubtotals="1" axis="axisRow" fieldPosition="0">
        <references count="2">
          <reference field="0" count="1">
            <x v="25"/>
          </reference>
          <reference field="2" count="1" selected="0">
            <x v="4"/>
          </reference>
        </references>
      </pivotArea>
    </format>
    <format dxfId="592">
      <pivotArea collapsedLevelsAreSubtotals="1" fieldPosition="0">
        <references count="2">
          <reference field="2" count="1" defaultSubtotal="1">
            <x v="4"/>
          </reference>
          <reference field="5" count="1" selected="0">
            <x v="1"/>
          </reference>
        </references>
      </pivotArea>
    </format>
    <format dxfId="591">
      <pivotArea field="2" grandCol="1" collapsedLevelsAreSubtotals="1" axis="axisRow" fieldPosition="0">
        <references count="1">
          <reference field="2" count="1" defaultSubtotal="1">
            <x v="4"/>
          </reference>
        </references>
      </pivotArea>
    </format>
    <format dxfId="590">
      <pivotArea collapsedLevelsAreSubtotals="1" fieldPosition="0">
        <references count="2">
          <reference field="2" count="1">
            <x v="5"/>
          </reference>
          <reference field="5" count="1" selected="0">
            <x v="1"/>
          </reference>
        </references>
      </pivotArea>
    </format>
    <format dxfId="589">
      <pivotArea field="2" grandCol="1" collapsedLevelsAreSubtotals="1" axis="axisRow" fieldPosition="0">
        <references count="1">
          <reference field="2" count="1">
            <x v="5"/>
          </reference>
        </references>
      </pivotArea>
    </format>
    <format dxfId="588">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587">
      <pivotArea field="2" grandCol="1" collapsedLevelsAreSubtotals="1" axis="axisRow" fieldPosition="0">
        <references count="2">
          <reference field="0" count="6">
            <x v="26"/>
            <x v="27"/>
            <x v="28"/>
            <x v="29"/>
            <x v="30"/>
            <x v="31"/>
          </reference>
          <reference field="2" count="1" selected="0">
            <x v="5"/>
          </reference>
        </references>
      </pivotArea>
    </format>
    <format dxfId="586">
      <pivotArea collapsedLevelsAreSubtotals="1" fieldPosition="0">
        <references count="2">
          <reference field="2" count="1" defaultSubtotal="1">
            <x v="5"/>
          </reference>
          <reference field="5" count="1" selected="0">
            <x v="1"/>
          </reference>
        </references>
      </pivotArea>
    </format>
    <format dxfId="585">
      <pivotArea field="2" grandCol="1" collapsedLevelsAreSubtotals="1" axis="axisRow" fieldPosition="0">
        <references count="1">
          <reference field="2" count="1" defaultSubtotal="1">
            <x v="5"/>
          </reference>
        </references>
      </pivotArea>
    </format>
    <format dxfId="584">
      <pivotArea collapsedLevelsAreSubtotals="1" fieldPosition="0">
        <references count="2">
          <reference field="2" count="1">
            <x v="6"/>
          </reference>
          <reference field="5" count="1" selected="0">
            <x v="1"/>
          </reference>
        </references>
      </pivotArea>
    </format>
    <format dxfId="583">
      <pivotArea field="2" grandCol="1" collapsedLevelsAreSubtotals="1" axis="axisRow" fieldPosition="0">
        <references count="1">
          <reference field="2" count="1">
            <x v="6"/>
          </reference>
        </references>
      </pivotArea>
    </format>
    <format dxfId="582">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581">
      <pivotArea field="2" grandCol="1" collapsedLevelsAreSubtotals="1" axis="axisRow" fieldPosition="0">
        <references count="2">
          <reference field="0" count="6">
            <x v="32"/>
            <x v="33"/>
            <x v="34"/>
            <x v="35"/>
            <x v="36"/>
            <x v="37"/>
          </reference>
          <reference field="2" count="1" selected="0">
            <x v="6"/>
          </reference>
        </references>
      </pivotArea>
    </format>
    <format dxfId="580">
      <pivotArea collapsedLevelsAreSubtotals="1" fieldPosition="0">
        <references count="2">
          <reference field="2" count="1" defaultSubtotal="1">
            <x v="6"/>
          </reference>
          <reference field="5" count="1" selected="0">
            <x v="1"/>
          </reference>
        </references>
      </pivotArea>
    </format>
    <format dxfId="579">
      <pivotArea field="2" grandCol="1" collapsedLevelsAreSubtotals="1" axis="axisRow" fieldPosition="0">
        <references count="1">
          <reference field="2" count="1" defaultSubtotal="1">
            <x v="6"/>
          </reference>
        </references>
      </pivotArea>
    </format>
    <format dxfId="578">
      <pivotArea field="5" grandRow="1" outline="0" collapsedLevelsAreSubtotals="1" axis="axisCol" fieldPosition="0">
        <references count="1">
          <reference field="5" count="1" selected="0">
            <x v="1"/>
          </reference>
        </references>
      </pivotArea>
    </format>
    <format dxfId="577">
      <pivotArea grandRow="1" grandCol="1" outline="0" collapsedLevelsAreSubtotals="1" fieldPosition="0"/>
    </format>
    <format dxfId="576">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48.xml><?xml version="1.0" encoding="utf-8"?>
<pivotTableDefinition xmlns="http://schemas.openxmlformats.org/spreadsheetml/2006/main" xmlns:mc="http://schemas.openxmlformats.org/markup-compatibility/2006" xmlns:xr="http://schemas.microsoft.com/office/spreadsheetml/2014/revision" mc:Ignorable="xr" xr:uid="{6053FEC8-C7F3-417A-8A17-B24CCC8A5A4F}" name="Pivottabell10" cacheId="252"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BB10:BE57"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8]" cap="2018"/>
  </pageFields>
  <dataFields count="1">
    <dataField fld="3" subtotal="count" showDataAs="percentOfRow" baseField="0" baseItem="1" numFmtId="10"/>
  </dataFields>
  <formats count="56">
    <format dxfId="688">
      <pivotArea collapsedLevelsAreSubtotals="1" fieldPosition="0">
        <references count="2">
          <reference field="0" count="4">
            <x v="0"/>
            <x v="1"/>
            <x v="2"/>
            <x v="3"/>
          </reference>
          <reference field="2" count="1" selected="0">
            <x v="0"/>
          </reference>
        </references>
      </pivotArea>
    </format>
    <format dxfId="687">
      <pivotArea collapsedLevelsAreSubtotals="1" fieldPosition="0">
        <references count="1">
          <reference field="2" count="1">
            <x v="1"/>
          </reference>
        </references>
      </pivotArea>
    </format>
    <format dxfId="686">
      <pivotArea collapsedLevelsAreSubtotals="1" fieldPosition="0">
        <references count="2">
          <reference field="0" count="5">
            <x v="4"/>
            <x v="5"/>
            <x v="6"/>
            <x v="7"/>
            <x v="8"/>
          </reference>
          <reference field="2" count="1" selected="0">
            <x v="1"/>
          </reference>
        </references>
      </pivotArea>
    </format>
    <format dxfId="685">
      <pivotArea collapsedLevelsAreSubtotals="1" fieldPosition="0">
        <references count="1">
          <reference field="2" count="1">
            <x v="2"/>
          </reference>
        </references>
      </pivotArea>
    </format>
    <format dxfId="684">
      <pivotArea collapsedLevelsAreSubtotals="1" fieldPosition="0">
        <references count="2">
          <reference field="0" count="10">
            <x v="9"/>
            <x v="10"/>
            <x v="11"/>
            <x v="12"/>
            <x v="13"/>
            <x v="14"/>
            <x v="15"/>
            <x v="16"/>
            <x v="17"/>
            <x v="18"/>
          </reference>
          <reference field="2" count="1" selected="0">
            <x v="2"/>
          </reference>
        </references>
      </pivotArea>
    </format>
    <format dxfId="683">
      <pivotArea collapsedLevelsAreSubtotals="1" fieldPosition="0">
        <references count="1">
          <reference field="2" count="1">
            <x v="3"/>
          </reference>
        </references>
      </pivotArea>
    </format>
    <format dxfId="682">
      <pivotArea collapsedLevelsAreSubtotals="1" fieldPosition="0">
        <references count="2">
          <reference field="0" count="6">
            <x v="19"/>
            <x v="20"/>
            <x v="21"/>
            <x v="22"/>
            <x v="23"/>
            <x v="24"/>
          </reference>
          <reference field="2" count="1" selected="0">
            <x v="3"/>
          </reference>
        </references>
      </pivotArea>
    </format>
    <format dxfId="681">
      <pivotArea collapsedLevelsAreSubtotals="1" fieldPosition="0">
        <references count="1">
          <reference field="2" count="1">
            <x v="4"/>
          </reference>
        </references>
      </pivotArea>
    </format>
    <format dxfId="680">
      <pivotArea collapsedLevelsAreSubtotals="1" fieldPosition="0">
        <references count="2">
          <reference field="0" count="1">
            <x v="25"/>
          </reference>
          <reference field="2" count="1" selected="0">
            <x v="4"/>
          </reference>
        </references>
      </pivotArea>
    </format>
    <format dxfId="679">
      <pivotArea collapsedLevelsAreSubtotals="1" fieldPosition="0">
        <references count="1">
          <reference field="2" count="1">
            <x v="5"/>
          </reference>
        </references>
      </pivotArea>
    </format>
    <format dxfId="678">
      <pivotArea collapsedLevelsAreSubtotals="1" fieldPosition="0">
        <references count="2">
          <reference field="0" count="6">
            <x v="26"/>
            <x v="27"/>
            <x v="28"/>
            <x v="29"/>
            <x v="30"/>
            <x v="31"/>
          </reference>
          <reference field="2" count="1" selected="0">
            <x v="5"/>
          </reference>
        </references>
      </pivotArea>
    </format>
    <format dxfId="677">
      <pivotArea collapsedLevelsAreSubtotals="1" fieldPosition="0">
        <references count="1">
          <reference field="2" count="1">
            <x v="6"/>
          </reference>
        </references>
      </pivotArea>
    </format>
    <format dxfId="676">
      <pivotArea collapsedLevelsAreSubtotals="1" fieldPosition="0">
        <references count="2">
          <reference field="0" count="6">
            <x v="32"/>
            <x v="33"/>
            <x v="34"/>
            <x v="35"/>
            <x v="36"/>
            <x v="37"/>
          </reference>
          <reference field="2" count="1" selected="0">
            <x v="6"/>
          </reference>
        </references>
      </pivotArea>
    </format>
    <format dxfId="675">
      <pivotArea grandRow="1" outline="0" collapsedLevelsAreSubtotals="1" fieldPosition="0"/>
    </format>
    <format dxfId="674">
      <pivotArea collapsedLevelsAreSubtotals="1" fieldPosition="0">
        <references count="3">
          <reference field="0" count="4">
            <x v="0"/>
            <x v="1"/>
            <x v="2"/>
            <x v="3"/>
          </reference>
          <reference field="2" count="1" selected="0">
            <x v="0"/>
          </reference>
          <reference field="5" count="1" selected="0">
            <x v="1"/>
          </reference>
        </references>
      </pivotArea>
    </format>
    <format dxfId="673">
      <pivotArea field="2" grandCol="1" collapsedLevelsAreSubtotals="1" axis="axisRow" fieldPosition="0">
        <references count="2">
          <reference field="0" count="4">
            <x v="0"/>
            <x v="1"/>
            <x v="2"/>
            <x v="3"/>
          </reference>
          <reference field="2" count="1" selected="0">
            <x v="0"/>
          </reference>
        </references>
      </pivotArea>
    </format>
    <format dxfId="672">
      <pivotArea collapsedLevelsAreSubtotals="1" fieldPosition="0">
        <references count="2">
          <reference field="2" count="1" defaultSubtotal="1">
            <x v="0"/>
          </reference>
          <reference field="5" count="1" selected="0">
            <x v="1"/>
          </reference>
        </references>
      </pivotArea>
    </format>
    <format dxfId="671">
      <pivotArea field="2" grandCol="1" collapsedLevelsAreSubtotals="1" axis="axisRow" fieldPosition="0">
        <references count="1">
          <reference field="2" count="1" defaultSubtotal="1">
            <x v="0"/>
          </reference>
        </references>
      </pivotArea>
    </format>
    <format dxfId="670">
      <pivotArea collapsedLevelsAreSubtotals="1" fieldPosition="0">
        <references count="2">
          <reference field="2" count="1">
            <x v="1"/>
          </reference>
          <reference field="5" count="1" selected="0">
            <x v="1"/>
          </reference>
        </references>
      </pivotArea>
    </format>
    <format dxfId="669">
      <pivotArea field="2" grandCol="1" collapsedLevelsAreSubtotals="1" axis="axisRow" fieldPosition="0">
        <references count="1">
          <reference field="2" count="1">
            <x v="1"/>
          </reference>
        </references>
      </pivotArea>
    </format>
    <format dxfId="668">
      <pivotArea collapsedLevelsAreSubtotals="1" fieldPosition="0">
        <references count="3">
          <reference field="0" count="5">
            <x v="4"/>
            <x v="5"/>
            <x v="6"/>
            <x v="7"/>
            <x v="8"/>
          </reference>
          <reference field="2" count="1" selected="0">
            <x v="1"/>
          </reference>
          <reference field="5" count="1" selected="0">
            <x v="1"/>
          </reference>
        </references>
      </pivotArea>
    </format>
    <format dxfId="667">
      <pivotArea field="2" grandCol="1" collapsedLevelsAreSubtotals="1" axis="axisRow" fieldPosition="0">
        <references count="2">
          <reference field="0" count="5">
            <x v="4"/>
            <x v="5"/>
            <x v="6"/>
            <x v="7"/>
            <x v="8"/>
          </reference>
          <reference field="2" count="1" selected="0">
            <x v="1"/>
          </reference>
        </references>
      </pivotArea>
    </format>
    <format dxfId="666">
      <pivotArea collapsedLevelsAreSubtotals="1" fieldPosition="0">
        <references count="2">
          <reference field="2" count="1" defaultSubtotal="1">
            <x v="1"/>
          </reference>
          <reference field="5" count="1" selected="0">
            <x v="1"/>
          </reference>
        </references>
      </pivotArea>
    </format>
    <format dxfId="665">
      <pivotArea field="2" grandCol="1" collapsedLevelsAreSubtotals="1" axis="axisRow" fieldPosition="0">
        <references count="1">
          <reference field="2" count="1" defaultSubtotal="1">
            <x v="1"/>
          </reference>
        </references>
      </pivotArea>
    </format>
    <format dxfId="664">
      <pivotArea collapsedLevelsAreSubtotals="1" fieldPosition="0">
        <references count="2">
          <reference field="2" count="1">
            <x v="2"/>
          </reference>
          <reference field="5" count="1" selected="0">
            <x v="1"/>
          </reference>
        </references>
      </pivotArea>
    </format>
    <format dxfId="663">
      <pivotArea field="2" grandCol="1" collapsedLevelsAreSubtotals="1" axis="axisRow" fieldPosition="0">
        <references count="1">
          <reference field="2" count="1">
            <x v="2"/>
          </reference>
        </references>
      </pivotArea>
    </format>
    <format dxfId="662">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661">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660">
      <pivotArea collapsedLevelsAreSubtotals="1" fieldPosition="0">
        <references count="2">
          <reference field="2" count="1" defaultSubtotal="1">
            <x v="2"/>
          </reference>
          <reference field="5" count="1" selected="0">
            <x v="1"/>
          </reference>
        </references>
      </pivotArea>
    </format>
    <format dxfId="659">
      <pivotArea field="2" grandCol="1" collapsedLevelsAreSubtotals="1" axis="axisRow" fieldPosition="0">
        <references count="1">
          <reference field="2" count="1" defaultSubtotal="1">
            <x v="2"/>
          </reference>
        </references>
      </pivotArea>
    </format>
    <format dxfId="658">
      <pivotArea collapsedLevelsAreSubtotals="1" fieldPosition="0">
        <references count="2">
          <reference field="2" count="1">
            <x v="3"/>
          </reference>
          <reference field="5" count="1" selected="0">
            <x v="1"/>
          </reference>
        </references>
      </pivotArea>
    </format>
    <format dxfId="657">
      <pivotArea field="2" grandCol="1" collapsedLevelsAreSubtotals="1" axis="axisRow" fieldPosition="0">
        <references count="1">
          <reference field="2" count="1">
            <x v="3"/>
          </reference>
        </references>
      </pivotArea>
    </format>
    <format dxfId="656">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655">
      <pivotArea field="2" grandCol="1" collapsedLevelsAreSubtotals="1" axis="axisRow" fieldPosition="0">
        <references count="2">
          <reference field="0" count="6">
            <x v="19"/>
            <x v="20"/>
            <x v="21"/>
            <x v="22"/>
            <x v="23"/>
            <x v="24"/>
          </reference>
          <reference field="2" count="1" selected="0">
            <x v="3"/>
          </reference>
        </references>
      </pivotArea>
    </format>
    <format dxfId="654">
      <pivotArea collapsedLevelsAreSubtotals="1" fieldPosition="0">
        <references count="2">
          <reference field="2" count="1" defaultSubtotal="1">
            <x v="3"/>
          </reference>
          <reference field="5" count="1" selected="0">
            <x v="1"/>
          </reference>
        </references>
      </pivotArea>
    </format>
    <format dxfId="653">
      <pivotArea field="2" grandCol="1" collapsedLevelsAreSubtotals="1" axis="axisRow" fieldPosition="0">
        <references count="1">
          <reference field="2" count="1" defaultSubtotal="1">
            <x v="3"/>
          </reference>
        </references>
      </pivotArea>
    </format>
    <format dxfId="652">
      <pivotArea collapsedLevelsAreSubtotals="1" fieldPosition="0">
        <references count="2">
          <reference field="2" count="1">
            <x v="4"/>
          </reference>
          <reference field="5" count="1" selected="0">
            <x v="1"/>
          </reference>
        </references>
      </pivotArea>
    </format>
    <format dxfId="651">
      <pivotArea field="2" grandCol="1" collapsedLevelsAreSubtotals="1" axis="axisRow" fieldPosition="0">
        <references count="1">
          <reference field="2" count="1">
            <x v="4"/>
          </reference>
        </references>
      </pivotArea>
    </format>
    <format dxfId="650">
      <pivotArea collapsedLevelsAreSubtotals="1" fieldPosition="0">
        <references count="3">
          <reference field="0" count="1">
            <x v="25"/>
          </reference>
          <reference field="2" count="1" selected="0">
            <x v="4"/>
          </reference>
          <reference field="5" count="1" selected="0">
            <x v="1"/>
          </reference>
        </references>
      </pivotArea>
    </format>
    <format dxfId="649">
      <pivotArea field="2" grandCol="1" collapsedLevelsAreSubtotals="1" axis="axisRow" fieldPosition="0">
        <references count="2">
          <reference field="0" count="1">
            <x v="25"/>
          </reference>
          <reference field="2" count="1" selected="0">
            <x v="4"/>
          </reference>
        </references>
      </pivotArea>
    </format>
    <format dxfId="648">
      <pivotArea collapsedLevelsAreSubtotals="1" fieldPosition="0">
        <references count="2">
          <reference field="2" count="1" defaultSubtotal="1">
            <x v="4"/>
          </reference>
          <reference field="5" count="1" selected="0">
            <x v="1"/>
          </reference>
        </references>
      </pivotArea>
    </format>
    <format dxfId="647">
      <pivotArea field="2" grandCol="1" collapsedLevelsAreSubtotals="1" axis="axisRow" fieldPosition="0">
        <references count="1">
          <reference field="2" count="1" defaultSubtotal="1">
            <x v="4"/>
          </reference>
        </references>
      </pivotArea>
    </format>
    <format dxfId="646">
      <pivotArea collapsedLevelsAreSubtotals="1" fieldPosition="0">
        <references count="2">
          <reference field="2" count="1">
            <x v="5"/>
          </reference>
          <reference field="5" count="1" selected="0">
            <x v="1"/>
          </reference>
        </references>
      </pivotArea>
    </format>
    <format dxfId="645">
      <pivotArea field="2" grandCol="1" collapsedLevelsAreSubtotals="1" axis="axisRow" fieldPosition="0">
        <references count="1">
          <reference field="2" count="1">
            <x v="5"/>
          </reference>
        </references>
      </pivotArea>
    </format>
    <format dxfId="644">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643">
      <pivotArea field="2" grandCol="1" collapsedLevelsAreSubtotals="1" axis="axisRow" fieldPosition="0">
        <references count="2">
          <reference field="0" count="6">
            <x v="26"/>
            <x v="27"/>
            <x v="28"/>
            <x v="29"/>
            <x v="30"/>
            <x v="31"/>
          </reference>
          <reference field="2" count="1" selected="0">
            <x v="5"/>
          </reference>
        </references>
      </pivotArea>
    </format>
    <format dxfId="642">
      <pivotArea collapsedLevelsAreSubtotals="1" fieldPosition="0">
        <references count="2">
          <reference field="2" count="1" defaultSubtotal="1">
            <x v="5"/>
          </reference>
          <reference field="5" count="1" selected="0">
            <x v="1"/>
          </reference>
        </references>
      </pivotArea>
    </format>
    <format dxfId="641">
      <pivotArea field="2" grandCol="1" collapsedLevelsAreSubtotals="1" axis="axisRow" fieldPosition="0">
        <references count="1">
          <reference field="2" count="1" defaultSubtotal="1">
            <x v="5"/>
          </reference>
        </references>
      </pivotArea>
    </format>
    <format dxfId="640">
      <pivotArea collapsedLevelsAreSubtotals="1" fieldPosition="0">
        <references count="2">
          <reference field="2" count="1">
            <x v="6"/>
          </reference>
          <reference field="5" count="1" selected="0">
            <x v="1"/>
          </reference>
        </references>
      </pivotArea>
    </format>
    <format dxfId="639">
      <pivotArea field="2" grandCol="1" collapsedLevelsAreSubtotals="1" axis="axisRow" fieldPosition="0">
        <references count="1">
          <reference field="2" count="1">
            <x v="6"/>
          </reference>
        </references>
      </pivotArea>
    </format>
    <format dxfId="638">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637">
      <pivotArea field="2" grandCol="1" collapsedLevelsAreSubtotals="1" axis="axisRow" fieldPosition="0">
        <references count="2">
          <reference field="0" count="6">
            <x v="32"/>
            <x v="33"/>
            <x v="34"/>
            <x v="35"/>
            <x v="36"/>
            <x v="37"/>
          </reference>
          <reference field="2" count="1" selected="0">
            <x v="6"/>
          </reference>
        </references>
      </pivotArea>
    </format>
    <format dxfId="636">
      <pivotArea collapsedLevelsAreSubtotals="1" fieldPosition="0">
        <references count="2">
          <reference field="2" count="1" defaultSubtotal="1">
            <x v="6"/>
          </reference>
          <reference field="5" count="1" selected="0">
            <x v="1"/>
          </reference>
        </references>
      </pivotArea>
    </format>
    <format dxfId="635">
      <pivotArea field="2" grandCol="1" collapsedLevelsAreSubtotals="1" axis="axisRow" fieldPosition="0">
        <references count="1">
          <reference field="2" count="1" defaultSubtotal="1">
            <x v="6"/>
          </reference>
        </references>
      </pivotArea>
    </format>
    <format dxfId="634">
      <pivotArea field="5" grandRow="1" outline="0" collapsedLevelsAreSubtotals="1" axis="axisCol" fieldPosition="0">
        <references count="1">
          <reference field="5" count="1" selected="0">
            <x v="1"/>
          </reference>
        </references>
      </pivotArea>
    </format>
    <format dxfId="633">
      <pivotArea grandRow="1" grandCol="1"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49.xml><?xml version="1.0" encoding="utf-8"?>
<pivotTableDefinition xmlns="http://schemas.openxmlformats.org/spreadsheetml/2006/main" xmlns:mc="http://schemas.openxmlformats.org/markup-compatibility/2006" xmlns:xr="http://schemas.microsoft.com/office/spreadsheetml/2014/revision" mc:Ignorable="xr" xr:uid="{31CA4610-01D3-46B1-9F78-9B08D785F0A1}" name="Pivottabell7" cacheId="255"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AR10:AU57"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6]" cap="2016"/>
  </pageFields>
  <dataFields count="1">
    <dataField fld="3" subtotal="count" showDataAs="percentOfRow" baseField="0" baseItem="1" numFmtId="10"/>
  </dataFields>
  <formats count="56">
    <format dxfId="744">
      <pivotArea collapsedLevelsAreSubtotals="1" fieldPosition="0">
        <references count="2">
          <reference field="0" count="4">
            <x v="0"/>
            <x v="1"/>
            <x v="2"/>
            <x v="3"/>
          </reference>
          <reference field="2" count="1" selected="0">
            <x v="0"/>
          </reference>
        </references>
      </pivotArea>
    </format>
    <format dxfId="743">
      <pivotArea collapsedLevelsAreSubtotals="1" fieldPosition="0">
        <references count="1">
          <reference field="2" count="1">
            <x v="1"/>
          </reference>
        </references>
      </pivotArea>
    </format>
    <format dxfId="742">
      <pivotArea collapsedLevelsAreSubtotals="1" fieldPosition="0">
        <references count="2">
          <reference field="0" count="5">
            <x v="4"/>
            <x v="5"/>
            <x v="6"/>
            <x v="7"/>
            <x v="8"/>
          </reference>
          <reference field="2" count="1" selected="0">
            <x v="1"/>
          </reference>
        </references>
      </pivotArea>
    </format>
    <format dxfId="741">
      <pivotArea collapsedLevelsAreSubtotals="1" fieldPosition="0">
        <references count="1">
          <reference field="2" count="1">
            <x v="2"/>
          </reference>
        </references>
      </pivotArea>
    </format>
    <format dxfId="740">
      <pivotArea collapsedLevelsAreSubtotals="1" fieldPosition="0">
        <references count="2">
          <reference field="0" count="10">
            <x v="9"/>
            <x v="10"/>
            <x v="11"/>
            <x v="12"/>
            <x v="13"/>
            <x v="14"/>
            <x v="15"/>
            <x v="16"/>
            <x v="17"/>
            <x v="18"/>
          </reference>
          <reference field="2" count="1" selected="0">
            <x v="2"/>
          </reference>
        </references>
      </pivotArea>
    </format>
    <format dxfId="739">
      <pivotArea collapsedLevelsAreSubtotals="1" fieldPosition="0">
        <references count="1">
          <reference field="2" count="1">
            <x v="3"/>
          </reference>
        </references>
      </pivotArea>
    </format>
    <format dxfId="738">
      <pivotArea collapsedLevelsAreSubtotals="1" fieldPosition="0">
        <references count="2">
          <reference field="0" count="6">
            <x v="19"/>
            <x v="20"/>
            <x v="21"/>
            <x v="22"/>
            <x v="23"/>
            <x v="24"/>
          </reference>
          <reference field="2" count="1" selected="0">
            <x v="3"/>
          </reference>
        </references>
      </pivotArea>
    </format>
    <format dxfId="737">
      <pivotArea collapsedLevelsAreSubtotals="1" fieldPosition="0">
        <references count="1">
          <reference field="2" count="1">
            <x v="4"/>
          </reference>
        </references>
      </pivotArea>
    </format>
    <format dxfId="736">
      <pivotArea collapsedLevelsAreSubtotals="1" fieldPosition="0">
        <references count="2">
          <reference field="0" count="1">
            <x v="25"/>
          </reference>
          <reference field="2" count="1" selected="0">
            <x v="4"/>
          </reference>
        </references>
      </pivotArea>
    </format>
    <format dxfId="735">
      <pivotArea collapsedLevelsAreSubtotals="1" fieldPosition="0">
        <references count="1">
          <reference field="2" count="1">
            <x v="5"/>
          </reference>
        </references>
      </pivotArea>
    </format>
    <format dxfId="734">
      <pivotArea collapsedLevelsAreSubtotals="1" fieldPosition="0">
        <references count="2">
          <reference field="0" count="6">
            <x v="26"/>
            <x v="27"/>
            <x v="28"/>
            <x v="29"/>
            <x v="30"/>
            <x v="31"/>
          </reference>
          <reference field="2" count="1" selected="0">
            <x v="5"/>
          </reference>
        </references>
      </pivotArea>
    </format>
    <format dxfId="733">
      <pivotArea collapsedLevelsAreSubtotals="1" fieldPosition="0">
        <references count="1">
          <reference field="2" count="1">
            <x v="6"/>
          </reference>
        </references>
      </pivotArea>
    </format>
    <format dxfId="732">
      <pivotArea collapsedLevelsAreSubtotals="1" fieldPosition="0">
        <references count="2">
          <reference field="0" count="6">
            <x v="32"/>
            <x v="33"/>
            <x v="34"/>
            <x v="35"/>
            <x v="36"/>
            <x v="37"/>
          </reference>
          <reference field="2" count="1" selected="0">
            <x v="6"/>
          </reference>
        </references>
      </pivotArea>
    </format>
    <format dxfId="731">
      <pivotArea grandRow="1" outline="0" collapsedLevelsAreSubtotals="1" fieldPosition="0"/>
    </format>
    <format dxfId="730">
      <pivotArea collapsedLevelsAreSubtotals="1" fieldPosition="0">
        <references count="3">
          <reference field="0" count="4">
            <x v="0"/>
            <x v="1"/>
            <x v="2"/>
            <x v="3"/>
          </reference>
          <reference field="2" count="1" selected="0">
            <x v="0"/>
          </reference>
          <reference field="5" count="1" selected="0">
            <x v="1"/>
          </reference>
        </references>
      </pivotArea>
    </format>
    <format dxfId="729">
      <pivotArea field="2" grandCol="1" collapsedLevelsAreSubtotals="1" axis="axisRow" fieldPosition="0">
        <references count="2">
          <reference field="0" count="4">
            <x v="0"/>
            <x v="1"/>
            <x v="2"/>
            <x v="3"/>
          </reference>
          <reference field="2" count="1" selected="0">
            <x v="0"/>
          </reference>
        </references>
      </pivotArea>
    </format>
    <format dxfId="728">
      <pivotArea collapsedLevelsAreSubtotals="1" fieldPosition="0">
        <references count="2">
          <reference field="2" count="1" defaultSubtotal="1">
            <x v="0"/>
          </reference>
          <reference field="5" count="1" selected="0">
            <x v="1"/>
          </reference>
        </references>
      </pivotArea>
    </format>
    <format dxfId="727">
      <pivotArea field="2" grandCol="1" collapsedLevelsAreSubtotals="1" axis="axisRow" fieldPosition="0">
        <references count="1">
          <reference field="2" count="1" defaultSubtotal="1">
            <x v="0"/>
          </reference>
        </references>
      </pivotArea>
    </format>
    <format dxfId="726">
      <pivotArea collapsedLevelsAreSubtotals="1" fieldPosition="0">
        <references count="2">
          <reference field="2" count="1">
            <x v="1"/>
          </reference>
          <reference field="5" count="1" selected="0">
            <x v="1"/>
          </reference>
        </references>
      </pivotArea>
    </format>
    <format dxfId="725">
      <pivotArea field="2" grandCol="1" collapsedLevelsAreSubtotals="1" axis="axisRow" fieldPosition="0">
        <references count="1">
          <reference field="2" count="1">
            <x v="1"/>
          </reference>
        </references>
      </pivotArea>
    </format>
    <format dxfId="724">
      <pivotArea collapsedLevelsAreSubtotals="1" fieldPosition="0">
        <references count="3">
          <reference field="0" count="5">
            <x v="4"/>
            <x v="5"/>
            <x v="6"/>
            <x v="7"/>
            <x v="8"/>
          </reference>
          <reference field="2" count="1" selected="0">
            <x v="1"/>
          </reference>
          <reference field="5" count="1" selected="0">
            <x v="1"/>
          </reference>
        </references>
      </pivotArea>
    </format>
    <format dxfId="723">
      <pivotArea field="2" grandCol="1" collapsedLevelsAreSubtotals="1" axis="axisRow" fieldPosition="0">
        <references count="2">
          <reference field="0" count="5">
            <x v="4"/>
            <x v="5"/>
            <x v="6"/>
            <x v="7"/>
            <x v="8"/>
          </reference>
          <reference field="2" count="1" selected="0">
            <x v="1"/>
          </reference>
        </references>
      </pivotArea>
    </format>
    <format dxfId="722">
      <pivotArea collapsedLevelsAreSubtotals="1" fieldPosition="0">
        <references count="2">
          <reference field="2" count="1" defaultSubtotal="1">
            <x v="1"/>
          </reference>
          <reference field="5" count="1" selected="0">
            <x v="1"/>
          </reference>
        </references>
      </pivotArea>
    </format>
    <format dxfId="721">
      <pivotArea field="2" grandCol="1" collapsedLevelsAreSubtotals="1" axis="axisRow" fieldPosition="0">
        <references count="1">
          <reference field="2" count="1" defaultSubtotal="1">
            <x v="1"/>
          </reference>
        </references>
      </pivotArea>
    </format>
    <format dxfId="720">
      <pivotArea collapsedLevelsAreSubtotals="1" fieldPosition="0">
        <references count="2">
          <reference field="2" count="1">
            <x v="2"/>
          </reference>
          <reference field="5" count="1" selected="0">
            <x v="1"/>
          </reference>
        </references>
      </pivotArea>
    </format>
    <format dxfId="719">
      <pivotArea field="2" grandCol="1" collapsedLevelsAreSubtotals="1" axis="axisRow" fieldPosition="0">
        <references count="1">
          <reference field="2" count="1">
            <x v="2"/>
          </reference>
        </references>
      </pivotArea>
    </format>
    <format dxfId="718">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717">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716">
      <pivotArea collapsedLevelsAreSubtotals="1" fieldPosition="0">
        <references count="2">
          <reference field="2" count="1" defaultSubtotal="1">
            <x v="2"/>
          </reference>
          <reference field="5" count="1" selected="0">
            <x v="1"/>
          </reference>
        </references>
      </pivotArea>
    </format>
    <format dxfId="715">
      <pivotArea field="2" grandCol="1" collapsedLevelsAreSubtotals="1" axis="axisRow" fieldPosition="0">
        <references count="1">
          <reference field="2" count="1" defaultSubtotal="1">
            <x v="2"/>
          </reference>
        </references>
      </pivotArea>
    </format>
    <format dxfId="714">
      <pivotArea collapsedLevelsAreSubtotals="1" fieldPosition="0">
        <references count="2">
          <reference field="2" count="1">
            <x v="3"/>
          </reference>
          <reference field="5" count="1" selected="0">
            <x v="1"/>
          </reference>
        </references>
      </pivotArea>
    </format>
    <format dxfId="713">
      <pivotArea field="2" grandCol="1" collapsedLevelsAreSubtotals="1" axis="axisRow" fieldPosition="0">
        <references count="1">
          <reference field="2" count="1">
            <x v="3"/>
          </reference>
        </references>
      </pivotArea>
    </format>
    <format dxfId="712">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711">
      <pivotArea field="2" grandCol="1" collapsedLevelsAreSubtotals="1" axis="axisRow" fieldPosition="0">
        <references count="2">
          <reference field="0" count="6">
            <x v="19"/>
            <x v="20"/>
            <x v="21"/>
            <x v="22"/>
            <x v="23"/>
            <x v="24"/>
          </reference>
          <reference field="2" count="1" selected="0">
            <x v="3"/>
          </reference>
        </references>
      </pivotArea>
    </format>
    <format dxfId="710">
      <pivotArea collapsedLevelsAreSubtotals="1" fieldPosition="0">
        <references count="2">
          <reference field="2" count="1" defaultSubtotal="1">
            <x v="3"/>
          </reference>
          <reference field="5" count="1" selected="0">
            <x v="1"/>
          </reference>
        </references>
      </pivotArea>
    </format>
    <format dxfId="709">
      <pivotArea field="2" grandCol="1" collapsedLevelsAreSubtotals="1" axis="axisRow" fieldPosition="0">
        <references count="1">
          <reference field="2" count="1" defaultSubtotal="1">
            <x v="3"/>
          </reference>
        </references>
      </pivotArea>
    </format>
    <format dxfId="708">
      <pivotArea collapsedLevelsAreSubtotals="1" fieldPosition="0">
        <references count="2">
          <reference field="2" count="1">
            <x v="4"/>
          </reference>
          <reference field="5" count="1" selected="0">
            <x v="1"/>
          </reference>
        </references>
      </pivotArea>
    </format>
    <format dxfId="707">
      <pivotArea field="2" grandCol="1" collapsedLevelsAreSubtotals="1" axis="axisRow" fieldPosition="0">
        <references count="1">
          <reference field="2" count="1">
            <x v="4"/>
          </reference>
        </references>
      </pivotArea>
    </format>
    <format dxfId="706">
      <pivotArea collapsedLevelsAreSubtotals="1" fieldPosition="0">
        <references count="3">
          <reference field="0" count="1">
            <x v="25"/>
          </reference>
          <reference field="2" count="1" selected="0">
            <x v="4"/>
          </reference>
          <reference field="5" count="1" selected="0">
            <x v="1"/>
          </reference>
        </references>
      </pivotArea>
    </format>
    <format dxfId="705">
      <pivotArea field="2" grandCol="1" collapsedLevelsAreSubtotals="1" axis="axisRow" fieldPosition="0">
        <references count="2">
          <reference field="0" count="1">
            <x v="25"/>
          </reference>
          <reference field="2" count="1" selected="0">
            <x v="4"/>
          </reference>
        </references>
      </pivotArea>
    </format>
    <format dxfId="704">
      <pivotArea collapsedLevelsAreSubtotals="1" fieldPosition="0">
        <references count="2">
          <reference field="2" count="1" defaultSubtotal="1">
            <x v="4"/>
          </reference>
          <reference field="5" count="1" selected="0">
            <x v="1"/>
          </reference>
        </references>
      </pivotArea>
    </format>
    <format dxfId="703">
      <pivotArea field="2" grandCol="1" collapsedLevelsAreSubtotals="1" axis="axisRow" fieldPosition="0">
        <references count="1">
          <reference field="2" count="1" defaultSubtotal="1">
            <x v="4"/>
          </reference>
        </references>
      </pivotArea>
    </format>
    <format dxfId="702">
      <pivotArea collapsedLevelsAreSubtotals="1" fieldPosition="0">
        <references count="2">
          <reference field="2" count="1">
            <x v="5"/>
          </reference>
          <reference field="5" count="1" selected="0">
            <x v="1"/>
          </reference>
        </references>
      </pivotArea>
    </format>
    <format dxfId="701">
      <pivotArea field="2" grandCol="1" collapsedLevelsAreSubtotals="1" axis="axisRow" fieldPosition="0">
        <references count="1">
          <reference field="2" count="1">
            <x v="5"/>
          </reference>
        </references>
      </pivotArea>
    </format>
    <format dxfId="700">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699">
      <pivotArea field="2" grandCol="1" collapsedLevelsAreSubtotals="1" axis="axisRow" fieldPosition="0">
        <references count="2">
          <reference field="0" count="6">
            <x v="26"/>
            <x v="27"/>
            <x v="28"/>
            <x v="29"/>
            <x v="30"/>
            <x v="31"/>
          </reference>
          <reference field="2" count="1" selected="0">
            <x v="5"/>
          </reference>
        </references>
      </pivotArea>
    </format>
    <format dxfId="698">
      <pivotArea collapsedLevelsAreSubtotals="1" fieldPosition="0">
        <references count="2">
          <reference field="2" count="1" defaultSubtotal="1">
            <x v="5"/>
          </reference>
          <reference field="5" count="1" selected="0">
            <x v="1"/>
          </reference>
        </references>
      </pivotArea>
    </format>
    <format dxfId="697">
      <pivotArea field="2" grandCol="1" collapsedLevelsAreSubtotals="1" axis="axisRow" fieldPosition="0">
        <references count="1">
          <reference field="2" count="1" defaultSubtotal="1">
            <x v="5"/>
          </reference>
        </references>
      </pivotArea>
    </format>
    <format dxfId="696">
      <pivotArea collapsedLevelsAreSubtotals="1" fieldPosition="0">
        <references count="2">
          <reference field="2" count="1">
            <x v="6"/>
          </reference>
          <reference field="5" count="1" selected="0">
            <x v="1"/>
          </reference>
        </references>
      </pivotArea>
    </format>
    <format dxfId="695">
      <pivotArea field="2" grandCol="1" collapsedLevelsAreSubtotals="1" axis="axisRow" fieldPosition="0">
        <references count="1">
          <reference field="2" count="1">
            <x v="6"/>
          </reference>
        </references>
      </pivotArea>
    </format>
    <format dxfId="694">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693">
      <pivotArea field="2" grandCol="1" collapsedLevelsAreSubtotals="1" axis="axisRow" fieldPosition="0">
        <references count="2">
          <reference field="0" count="6">
            <x v="32"/>
            <x v="33"/>
            <x v="34"/>
            <x v="35"/>
            <x v="36"/>
            <x v="37"/>
          </reference>
          <reference field="2" count="1" selected="0">
            <x v="6"/>
          </reference>
        </references>
      </pivotArea>
    </format>
    <format dxfId="692">
      <pivotArea collapsedLevelsAreSubtotals="1" fieldPosition="0">
        <references count="2">
          <reference field="2" count="1" defaultSubtotal="1">
            <x v="6"/>
          </reference>
          <reference field="5" count="1" selected="0">
            <x v="1"/>
          </reference>
        </references>
      </pivotArea>
    </format>
    <format dxfId="691">
      <pivotArea field="2" grandCol="1" collapsedLevelsAreSubtotals="1" axis="axisRow" fieldPosition="0">
        <references count="1">
          <reference field="2" count="1" defaultSubtotal="1">
            <x v="6"/>
          </reference>
        </references>
      </pivotArea>
    </format>
    <format dxfId="690">
      <pivotArea field="5" grandRow="1" outline="0" collapsedLevelsAreSubtotals="1" axis="axisCol" fieldPosition="0">
        <references count="1">
          <reference field="5" count="1" selected="0">
            <x v="1"/>
          </reference>
        </references>
      </pivotArea>
    </format>
    <format dxfId="689">
      <pivotArea grandRow="1" grandCol="1"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F4DE282-95C1-495B-9EEF-0B2197454B3C}" name="Pivottabell17" cacheId="304" applyNumberFormats="0" applyBorderFormats="0" applyFontFormats="0" applyPatternFormats="0" applyAlignmentFormats="0" applyWidthHeightFormats="1" dataCaption="Verdier" grandTotalCaption="Sum" tag="89039089-ed70-4403-ac34-b49411fef6fa" updatedVersion="7" minRefreshableVersion="3" rowGrandTotals="0" itemPrintTitles="1" createdVersion="7" indent="0" outline="1" outlineData="1" multipleFieldFilters="0" chartFormat="5">
  <location ref="B33:N48" firstHeaderRow="1" firstDataRow="2" firstDataCol="1" rowPageCount="2" colPageCount="1"/>
  <pivotFields count="5">
    <pivotField axis="axisPage" allDrilled="1" subtotalTop="0" showAll="0" dataSourceSort="1" defaultSubtotal="0" defaultAttributeDrillState="1"/>
    <pivotField axis="axisCol" allDrilled="1" subtotalTop="0" showAll="0" dataSourceSort="1" defaultSubtotal="0" defaultAttributeDrillState="1">
      <items count="11">
        <item n="Finans - tjenste-næringer" x="0"/>
        <item x="1"/>
        <item x="2"/>
        <item x="3"/>
        <item x="4"/>
        <item x="5"/>
        <item x="6"/>
        <item x="7"/>
        <item x="8"/>
        <item x="9"/>
        <item x="10"/>
      </items>
    </pivotField>
    <pivotField axis="axisRow" allDrilled="1" subtotalTop="0" showAll="0" dataSourceSort="1" defaultSubtotal="0" defaultAttributeDrillState="1">
      <items count="14">
        <item x="0"/>
        <item x="1"/>
        <item x="2"/>
        <item x="3"/>
        <item x="4"/>
        <item x="5"/>
        <item x="6"/>
        <item x="7"/>
        <item x="8"/>
        <item x="9"/>
        <item x="10"/>
        <item x="11"/>
        <item x="12"/>
        <item x="13"/>
      </items>
    </pivotField>
    <pivotField dataField="1" subtotalTop="0" showAll="0" defaultSubtotal="0"/>
    <pivotField axis="axisPage" allDrilled="1" subtotalTop="0" showAll="0" dataSourceSort="1" defaultSubtotal="0" defaultAttributeDrillState="1"/>
  </pivotFields>
  <rowFields count="1">
    <field x="2"/>
  </rowFields>
  <rowItems count="14">
    <i>
      <x/>
    </i>
    <i>
      <x v="1"/>
    </i>
    <i>
      <x v="2"/>
    </i>
    <i>
      <x v="3"/>
    </i>
    <i>
      <x v="4"/>
    </i>
    <i>
      <x v="5"/>
    </i>
    <i>
      <x v="6"/>
    </i>
    <i>
      <x v="7"/>
    </i>
    <i>
      <x v="8"/>
    </i>
    <i>
      <x v="9"/>
    </i>
    <i>
      <x v="10"/>
    </i>
    <i>
      <x v="11"/>
    </i>
    <i>
      <x v="12"/>
    </i>
    <i>
      <x v="13"/>
    </i>
  </rowItems>
  <colFields count="1">
    <field x="1"/>
  </colFields>
  <colItems count="12">
    <i>
      <x/>
    </i>
    <i>
      <x v="1"/>
    </i>
    <i>
      <x v="2"/>
    </i>
    <i>
      <x v="3"/>
    </i>
    <i>
      <x v="4"/>
    </i>
    <i>
      <x v="5"/>
    </i>
    <i>
      <x v="6"/>
    </i>
    <i>
      <x v="7"/>
    </i>
    <i>
      <x v="8"/>
    </i>
    <i>
      <x v="9"/>
    </i>
    <i>
      <x v="10"/>
    </i>
    <i t="grand">
      <x/>
    </i>
  </colItems>
  <pageFields count="2">
    <pageField fld="0" hier="14" name="[Tab_kommune].[fylke].&amp;[Trøndelag]" cap="Trøndelag"/>
    <pageField fld="4" hier="13" name="[Tab_kommune].[kommune].[All]" cap="All"/>
  </pageFields>
  <dataFields count="1">
    <dataField fld="3" subtotal="count" showDataAs="percentOfRow" baseField="2" baseItem="0" numFmtId="9"/>
  </dataFields>
  <formats count="1">
    <format dxfId="1698">
      <pivotArea outline="0" collapsedLevelsAreSubtotals="1" fieldPosition="0"/>
    </format>
  </formats>
  <chartFormats count="22">
    <chartFormat chart="0" format="0" series="1">
      <pivotArea type="data" outline="0" fieldPosition="0">
        <references count="2">
          <reference field="4294967294" count="1" selected="0">
            <x v="0"/>
          </reference>
          <reference field="1" count="1" selected="0">
            <x v="0"/>
          </reference>
        </references>
      </pivotArea>
    </chartFormat>
    <chartFormat chart="0" format="1" series="1">
      <pivotArea type="data" outline="0" fieldPosition="0">
        <references count="2">
          <reference field="4294967294" count="1" selected="0">
            <x v="0"/>
          </reference>
          <reference field="1" count="1" selected="0">
            <x v="1"/>
          </reference>
        </references>
      </pivotArea>
    </chartFormat>
    <chartFormat chart="0" format="2" series="1">
      <pivotArea type="data" outline="0" fieldPosition="0">
        <references count="2">
          <reference field="4294967294" count="1" selected="0">
            <x v="0"/>
          </reference>
          <reference field="1" count="1" selected="0">
            <x v="2"/>
          </reference>
        </references>
      </pivotArea>
    </chartFormat>
    <chartFormat chart="0" format="3" series="1">
      <pivotArea type="data" outline="0" fieldPosition="0">
        <references count="2">
          <reference field="4294967294" count="1" selected="0">
            <x v="0"/>
          </reference>
          <reference field="1"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 chart="0" format="5" series="1">
      <pivotArea type="data" outline="0" fieldPosition="0">
        <references count="2">
          <reference field="4294967294" count="1" selected="0">
            <x v="0"/>
          </reference>
          <reference field="1" count="1" selected="0">
            <x v="5"/>
          </reference>
        </references>
      </pivotArea>
    </chartFormat>
    <chartFormat chart="0" format="6" series="1">
      <pivotArea type="data" outline="0" fieldPosition="0">
        <references count="2">
          <reference field="4294967294" count="1" selected="0">
            <x v="0"/>
          </reference>
          <reference field="1" count="1" selected="0">
            <x v="6"/>
          </reference>
        </references>
      </pivotArea>
    </chartFormat>
    <chartFormat chart="0" format="7" series="1">
      <pivotArea type="data" outline="0" fieldPosition="0">
        <references count="2">
          <reference field="4294967294" count="1" selected="0">
            <x v="0"/>
          </reference>
          <reference field="1" count="1" selected="0">
            <x v="7"/>
          </reference>
        </references>
      </pivotArea>
    </chartFormat>
    <chartFormat chart="0" format="8" series="1">
      <pivotArea type="data" outline="0" fieldPosition="0">
        <references count="2">
          <reference field="4294967294" count="1" selected="0">
            <x v="0"/>
          </reference>
          <reference field="1" count="1" selected="0">
            <x v="8"/>
          </reference>
        </references>
      </pivotArea>
    </chartFormat>
    <chartFormat chart="0" format="9" series="1">
      <pivotArea type="data" outline="0" fieldPosition="0">
        <references count="2">
          <reference field="4294967294" count="1" selected="0">
            <x v="0"/>
          </reference>
          <reference field="1" count="1" selected="0">
            <x v="9"/>
          </reference>
        </references>
      </pivotArea>
    </chartFormat>
    <chartFormat chart="0" format="10" series="1">
      <pivotArea type="data" outline="0" fieldPosition="0">
        <references count="2">
          <reference field="4294967294" count="1" selected="0">
            <x v="0"/>
          </reference>
          <reference field="1" count="1" selected="0">
            <x v="10"/>
          </reference>
        </references>
      </pivotArea>
    </chartFormat>
    <chartFormat chart="4" format="22" series="1">
      <pivotArea type="data" outline="0" fieldPosition="0">
        <references count="2">
          <reference field="4294967294" count="1" selected="0">
            <x v="0"/>
          </reference>
          <reference field="1" count="1" selected="0">
            <x v="0"/>
          </reference>
        </references>
      </pivotArea>
    </chartFormat>
    <chartFormat chart="4" format="23" series="1">
      <pivotArea type="data" outline="0" fieldPosition="0">
        <references count="2">
          <reference field="4294967294" count="1" selected="0">
            <x v="0"/>
          </reference>
          <reference field="1" count="1" selected="0">
            <x v="1"/>
          </reference>
        </references>
      </pivotArea>
    </chartFormat>
    <chartFormat chart="4" format="24" series="1">
      <pivotArea type="data" outline="0" fieldPosition="0">
        <references count="2">
          <reference field="4294967294" count="1" selected="0">
            <x v="0"/>
          </reference>
          <reference field="1" count="1" selected="0">
            <x v="2"/>
          </reference>
        </references>
      </pivotArea>
    </chartFormat>
    <chartFormat chart="4" format="25" series="1">
      <pivotArea type="data" outline="0" fieldPosition="0">
        <references count="2">
          <reference field="4294967294" count="1" selected="0">
            <x v="0"/>
          </reference>
          <reference field="1" count="1" selected="0">
            <x v="3"/>
          </reference>
        </references>
      </pivotArea>
    </chartFormat>
    <chartFormat chart="4" format="26" series="1">
      <pivotArea type="data" outline="0" fieldPosition="0">
        <references count="2">
          <reference field="4294967294" count="1" selected="0">
            <x v="0"/>
          </reference>
          <reference field="1" count="1" selected="0">
            <x v="4"/>
          </reference>
        </references>
      </pivotArea>
    </chartFormat>
    <chartFormat chart="4" format="27" series="1">
      <pivotArea type="data" outline="0" fieldPosition="0">
        <references count="2">
          <reference field="4294967294" count="1" selected="0">
            <x v="0"/>
          </reference>
          <reference field="1" count="1" selected="0">
            <x v="5"/>
          </reference>
        </references>
      </pivotArea>
    </chartFormat>
    <chartFormat chart="4" format="28" series="1">
      <pivotArea type="data" outline="0" fieldPosition="0">
        <references count="2">
          <reference field="4294967294" count="1" selected="0">
            <x v="0"/>
          </reference>
          <reference field="1" count="1" selected="0">
            <x v="6"/>
          </reference>
        </references>
      </pivotArea>
    </chartFormat>
    <chartFormat chart="4" format="29" series="1">
      <pivotArea type="data" outline="0" fieldPosition="0">
        <references count="2">
          <reference field="4294967294" count="1" selected="0">
            <x v="0"/>
          </reference>
          <reference field="1" count="1" selected="0">
            <x v="7"/>
          </reference>
        </references>
      </pivotArea>
    </chartFormat>
    <chartFormat chart="4" format="30" series="1">
      <pivotArea type="data" outline="0" fieldPosition="0">
        <references count="2">
          <reference field="4294967294" count="1" selected="0">
            <x v="0"/>
          </reference>
          <reference field="1" count="1" selected="0">
            <x v="8"/>
          </reference>
        </references>
      </pivotArea>
    </chartFormat>
    <chartFormat chart="4" format="31" series="1">
      <pivotArea type="data" outline="0" fieldPosition="0">
        <references count="2">
          <reference field="4294967294" count="1" selected="0">
            <x v="0"/>
          </reference>
          <reference field="1" count="1" selected="0">
            <x v="9"/>
          </reference>
        </references>
      </pivotArea>
    </chartFormat>
    <chartFormat chart="4" format="32" series="1">
      <pivotArea type="data" outline="0" fieldPosition="0">
        <references count="2">
          <reference field="4294967294" count="1" selected="0">
            <x v="0"/>
          </reference>
          <reference field="1" count="1" selected="0">
            <x v="1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0"/>
  </rowHierarchiesUsage>
  <colHierarchiesUsage count="1">
    <colHierarchyUsage hierarchyUsage="2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0.xml><?xml version="1.0" encoding="utf-8"?>
<pivotTableDefinition xmlns="http://schemas.openxmlformats.org/spreadsheetml/2006/main" xmlns:mc="http://schemas.openxmlformats.org/markup-compatibility/2006" xmlns:xr="http://schemas.microsoft.com/office/spreadsheetml/2014/revision" mc:Ignorable="xr" xr:uid="{3BAE1BE4-C650-4A3F-ABB8-8974697DF26F}" name="Pivottabell16" cacheId="261"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AM71:AP118"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5]" cap="2015"/>
  </pageFields>
  <dataFields count="1">
    <dataField fld="3" subtotal="count" baseField="0" baseItem="1"/>
  </dataFields>
  <formats count="57">
    <format dxfId="801">
      <pivotArea collapsedLevelsAreSubtotals="1" fieldPosition="0">
        <references count="2">
          <reference field="0" count="4">
            <x v="0"/>
            <x v="1"/>
            <x v="2"/>
            <x v="3"/>
          </reference>
          <reference field="2" count="1" selected="0">
            <x v="0"/>
          </reference>
        </references>
      </pivotArea>
    </format>
    <format dxfId="800">
      <pivotArea collapsedLevelsAreSubtotals="1" fieldPosition="0">
        <references count="1">
          <reference field="2" count="1">
            <x v="1"/>
          </reference>
        </references>
      </pivotArea>
    </format>
    <format dxfId="799">
      <pivotArea collapsedLevelsAreSubtotals="1" fieldPosition="0">
        <references count="2">
          <reference field="0" count="5">
            <x v="4"/>
            <x v="5"/>
            <x v="6"/>
            <x v="7"/>
            <x v="8"/>
          </reference>
          <reference field="2" count="1" selected="0">
            <x v="1"/>
          </reference>
        </references>
      </pivotArea>
    </format>
    <format dxfId="798">
      <pivotArea collapsedLevelsAreSubtotals="1" fieldPosition="0">
        <references count="1">
          <reference field="2" count="1">
            <x v="2"/>
          </reference>
        </references>
      </pivotArea>
    </format>
    <format dxfId="797">
      <pivotArea collapsedLevelsAreSubtotals="1" fieldPosition="0">
        <references count="2">
          <reference field="0" count="10">
            <x v="9"/>
            <x v="10"/>
            <x v="11"/>
            <x v="12"/>
            <x v="13"/>
            <x v="14"/>
            <x v="15"/>
            <x v="16"/>
            <x v="17"/>
            <x v="18"/>
          </reference>
          <reference field="2" count="1" selected="0">
            <x v="2"/>
          </reference>
        </references>
      </pivotArea>
    </format>
    <format dxfId="796">
      <pivotArea collapsedLevelsAreSubtotals="1" fieldPosition="0">
        <references count="1">
          <reference field="2" count="1">
            <x v="3"/>
          </reference>
        </references>
      </pivotArea>
    </format>
    <format dxfId="795">
      <pivotArea collapsedLevelsAreSubtotals="1" fieldPosition="0">
        <references count="2">
          <reference field="0" count="6">
            <x v="19"/>
            <x v="20"/>
            <x v="21"/>
            <x v="22"/>
            <x v="23"/>
            <x v="24"/>
          </reference>
          <reference field="2" count="1" selected="0">
            <x v="3"/>
          </reference>
        </references>
      </pivotArea>
    </format>
    <format dxfId="794">
      <pivotArea collapsedLevelsAreSubtotals="1" fieldPosition="0">
        <references count="1">
          <reference field="2" count="1">
            <x v="4"/>
          </reference>
        </references>
      </pivotArea>
    </format>
    <format dxfId="793">
      <pivotArea collapsedLevelsAreSubtotals="1" fieldPosition="0">
        <references count="2">
          <reference field="0" count="1">
            <x v="25"/>
          </reference>
          <reference field="2" count="1" selected="0">
            <x v="4"/>
          </reference>
        </references>
      </pivotArea>
    </format>
    <format dxfId="792">
      <pivotArea collapsedLevelsAreSubtotals="1" fieldPosition="0">
        <references count="1">
          <reference field="2" count="1">
            <x v="5"/>
          </reference>
        </references>
      </pivotArea>
    </format>
    <format dxfId="791">
      <pivotArea collapsedLevelsAreSubtotals="1" fieldPosition="0">
        <references count="2">
          <reference field="0" count="6">
            <x v="26"/>
            <x v="27"/>
            <x v="28"/>
            <x v="29"/>
            <x v="30"/>
            <x v="31"/>
          </reference>
          <reference field="2" count="1" selected="0">
            <x v="5"/>
          </reference>
        </references>
      </pivotArea>
    </format>
    <format dxfId="790">
      <pivotArea collapsedLevelsAreSubtotals="1" fieldPosition="0">
        <references count="1">
          <reference field="2" count="1">
            <x v="6"/>
          </reference>
        </references>
      </pivotArea>
    </format>
    <format dxfId="789">
      <pivotArea collapsedLevelsAreSubtotals="1" fieldPosition="0">
        <references count="2">
          <reference field="0" count="6">
            <x v="32"/>
            <x v="33"/>
            <x v="34"/>
            <x v="35"/>
            <x v="36"/>
            <x v="37"/>
          </reference>
          <reference field="2" count="1" selected="0">
            <x v="6"/>
          </reference>
        </references>
      </pivotArea>
    </format>
    <format dxfId="788">
      <pivotArea grandRow="1" outline="0" collapsedLevelsAreSubtotals="1" fieldPosition="0"/>
    </format>
    <format dxfId="787">
      <pivotArea collapsedLevelsAreSubtotals="1" fieldPosition="0">
        <references count="3">
          <reference field="0" count="4">
            <x v="0"/>
            <x v="1"/>
            <x v="2"/>
            <x v="3"/>
          </reference>
          <reference field="2" count="1" selected="0">
            <x v="0"/>
          </reference>
          <reference field="5" count="1" selected="0">
            <x v="1"/>
          </reference>
        </references>
      </pivotArea>
    </format>
    <format dxfId="786">
      <pivotArea field="2" grandCol="1" collapsedLevelsAreSubtotals="1" axis="axisRow" fieldPosition="0">
        <references count="2">
          <reference field="0" count="4">
            <x v="0"/>
            <x v="1"/>
            <x v="2"/>
            <x v="3"/>
          </reference>
          <reference field="2" count="1" selected="0">
            <x v="0"/>
          </reference>
        </references>
      </pivotArea>
    </format>
    <format dxfId="785">
      <pivotArea collapsedLevelsAreSubtotals="1" fieldPosition="0">
        <references count="2">
          <reference field="2" count="1" defaultSubtotal="1">
            <x v="0"/>
          </reference>
          <reference field="5" count="1" selected="0">
            <x v="1"/>
          </reference>
        </references>
      </pivotArea>
    </format>
    <format dxfId="784">
      <pivotArea field="2" grandCol="1" collapsedLevelsAreSubtotals="1" axis="axisRow" fieldPosition="0">
        <references count="1">
          <reference field="2" count="1" defaultSubtotal="1">
            <x v="0"/>
          </reference>
        </references>
      </pivotArea>
    </format>
    <format dxfId="783">
      <pivotArea collapsedLevelsAreSubtotals="1" fieldPosition="0">
        <references count="2">
          <reference field="2" count="1">
            <x v="1"/>
          </reference>
          <reference field="5" count="1" selected="0">
            <x v="1"/>
          </reference>
        </references>
      </pivotArea>
    </format>
    <format dxfId="782">
      <pivotArea field="2" grandCol="1" collapsedLevelsAreSubtotals="1" axis="axisRow" fieldPosition="0">
        <references count="1">
          <reference field="2" count="1">
            <x v="1"/>
          </reference>
        </references>
      </pivotArea>
    </format>
    <format dxfId="781">
      <pivotArea collapsedLevelsAreSubtotals="1" fieldPosition="0">
        <references count="3">
          <reference field="0" count="5">
            <x v="4"/>
            <x v="5"/>
            <x v="6"/>
            <x v="7"/>
            <x v="8"/>
          </reference>
          <reference field="2" count="1" selected="0">
            <x v="1"/>
          </reference>
          <reference field="5" count="1" selected="0">
            <x v="1"/>
          </reference>
        </references>
      </pivotArea>
    </format>
    <format dxfId="780">
      <pivotArea field="2" grandCol="1" collapsedLevelsAreSubtotals="1" axis="axisRow" fieldPosition="0">
        <references count="2">
          <reference field="0" count="5">
            <x v="4"/>
            <x v="5"/>
            <x v="6"/>
            <x v="7"/>
            <x v="8"/>
          </reference>
          <reference field="2" count="1" selected="0">
            <x v="1"/>
          </reference>
        </references>
      </pivotArea>
    </format>
    <format dxfId="779">
      <pivotArea collapsedLevelsAreSubtotals="1" fieldPosition="0">
        <references count="2">
          <reference field="2" count="1" defaultSubtotal="1">
            <x v="1"/>
          </reference>
          <reference field="5" count="1" selected="0">
            <x v="1"/>
          </reference>
        </references>
      </pivotArea>
    </format>
    <format dxfId="778">
      <pivotArea field="2" grandCol="1" collapsedLevelsAreSubtotals="1" axis="axisRow" fieldPosition="0">
        <references count="1">
          <reference field="2" count="1" defaultSubtotal="1">
            <x v="1"/>
          </reference>
        </references>
      </pivotArea>
    </format>
    <format dxfId="777">
      <pivotArea collapsedLevelsAreSubtotals="1" fieldPosition="0">
        <references count="2">
          <reference field="2" count="1">
            <x v="2"/>
          </reference>
          <reference field="5" count="1" selected="0">
            <x v="1"/>
          </reference>
        </references>
      </pivotArea>
    </format>
    <format dxfId="776">
      <pivotArea field="2" grandCol="1" collapsedLevelsAreSubtotals="1" axis="axisRow" fieldPosition="0">
        <references count="1">
          <reference field="2" count="1">
            <x v="2"/>
          </reference>
        </references>
      </pivotArea>
    </format>
    <format dxfId="775">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774">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773">
      <pivotArea collapsedLevelsAreSubtotals="1" fieldPosition="0">
        <references count="2">
          <reference field="2" count="1" defaultSubtotal="1">
            <x v="2"/>
          </reference>
          <reference field="5" count="1" selected="0">
            <x v="1"/>
          </reference>
        </references>
      </pivotArea>
    </format>
    <format dxfId="772">
      <pivotArea field="2" grandCol="1" collapsedLevelsAreSubtotals="1" axis="axisRow" fieldPosition="0">
        <references count="1">
          <reference field="2" count="1" defaultSubtotal="1">
            <x v="2"/>
          </reference>
        </references>
      </pivotArea>
    </format>
    <format dxfId="771">
      <pivotArea collapsedLevelsAreSubtotals="1" fieldPosition="0">
        <references count="2">
          <reference field="2" count="1">
            <x v="3"/>
          </reference>
          <reference field="5" count="1" selected="0">
            <x v="1"/>
          </reference>
        </references>
      </pivotArea>
    </format>
    <format dxfId="770">
      <pivotArea field="2" grandCol="1" collapsedLevelsAreSubtotals="1" axis="axisRow" fieldPosition="0">
        <references count="1">
          <reference field="2" count="1">
            <x v="3"/>
          </reference>
        </references>
      </pivotArea>
    </format>
    <format dxfId="769">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768">
      <pivotArea field="2" grandCol="1" collapsedLevelsAreSubtotals="1" axis="axisRow" fieldPosition="0">
        <references count="2">
          <reference field="0" count="6">
            <x v="19"/>
            <x v="20"/>
            <x v="21"/>
            <x v="22"/>
            <x v="23"/>
            <x v="24"/>
          </reference>
          <reference field="2" count="1" selected="0">
            <x v="3"/>
          </reference>
        </references>
      </pivotArea>
    </format>
    <format dxfId="767">
      <pivotArea collapsedLevelsAreSubtotals="1" fieldPosition="0">
        <references count="2">
          <reference field="2" count="1" defaultSubtotal="1">
            <x v="3"/>
          </reference>
          <reference field="5" count="1" selected="0">
            <x v="1"/>
          </reference>
        </references>
      </pivotArea>
    </format>
    <format dxfId="766">
      <pivotArea field="2" grandCol="1" collapsedLevelsAreSubtotals="1" axis="axisRow" fieldPosition="0">
        <references count="1">
          <reference field="2" count="1" defaultSubtotal="1">
            <x v="3"/>
          </reference>
        </references>
      </pivotArea>
    </format>
    <format dxfId="765">
      <pivotArea collapsedLevelsAreSubtotals="1" fieldPosition="0">
        <references count="2">
          <reference field="2" count="1">
            <x v="4"/>
          </reference>
          <reference field="5" count="1" selected="0">
            <x v="1"/>
          </reference>
        </references>
      </pivotArea>
    </format>
    <format dxfId="764">
      <pivotArea field="2" grandCol="1" collapsedLevelsAreSubtotals="1" axis="axisRow" fieldPosition="0">
        <references count="1">
          <reference field="2" count="1">
            <x v="4"/>
          </reference>
        </references>
      </pivotArea>
    </format>
    <format dxfId="763">
      <pivotArea collapsedLevelsAreSubtotals="1" fieldPosition="0">
        <references count="3">
          <reference field="0" count="1">
            <x v="25"/>
          </reference>
          <reference field="2" count="1" selected="0">
            <x v="4"/>
          </reference>
          <reference field="5" count="1" selected="0">
            <x v="1"/>
          </reference>
        </references>
      </pivotArea>
    </format>
    <format dxfId="762">
      <pivotArea field="2" grandCol="1" collapsedLevelsAreSubtotals="1" axis="axisRow" fieldPosition="0">
        <references count="2">
          <reference field="0" count="1">
            <x v="25"/>
          </reference>
          <reference field="2" count="1" selected="0">
            <x v="4"/>
          </reference>
        </references>
      </pivotArea>
    </format>
    <format dxfId="761">
      <pivotArea collapsedLevelsAreSubtotals="1" fieldPosition="0">
        <references count="2">
          <reference field="2" count="1" defaultSubtotal="1">
            <x v="4"/>
          </reference>
          <reference field="5" count="1" selected="0">
            <x v="1"/>
          </reference>
        </references>
      </pivotArea>
    </format>
    <format dxfId="760">
      <pivotArea field="2" grandCol="1" collapsedLevelsAreSubtotals="1" axis="axisRow" fieldPosition="0">
        <references count="1">
          <reference field="2" count="1" defaultSubtotal="1">
            <x v="4"/>
          </reference>
        </references>
      </pivotArea>
    </format>
    <format dxfId="759">
      <pivotArea collapsedLevelsAreSubtotals="1" fieldPosition="0">
        <references count="2">
          <reference field="2" count="1">
            <x v="5"/>
          </reference>
          <reference field="5" count="1" selected="0">
            <x v="1"/>
          </reference>
        </references>
      </pivotArea>
    </format>
    <format dxfId="758">
      <pivotArea field="2" grandCol="1" collapsedLevelsAreSubtotals="1" axis="axisRow" fieldPosition="0">
        <references count="1">
          <reference field="2" count="1">
            <x v="5"/>
          </reference>
        </references>
      </pivotArea>
    </format>
    <format dxfId="757">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756">
      <pivotArea field="2" grandCol="1" collapsedLevelsAreSubtotals="1" axis="axisRow" fieldPosition="0">
        <references count="2">
          <reference field="0" count="6">
            <x v="26"/>
            <x v="27"/>
            <x v="28"/>
            <x v="29"/>
            <x v="30"/>
            <x v="31"/>
          </reference>
          <reference field="2" count="1" selected="0">
            <x v="5"/>
          </reference>
        </references>
      </pivotArea>
    </format>
    <format dxfId="755">
      <pivotArea collapsedLevelsAreSubtotals="1" fieldPosition="0">
        <references count="2">
          <reference field="2" count="1" defaultSubtotal="1">
            <x v="5"/>
          </reference>
          <reference field="5" count="1" selected="0">
            <x v="1"/>
          </reference>
        </references>
      </pivotArea>
    </format>
    <format dxfId="754">
      <pivotArea field="2" grandCol="1" collapsedLevelsAreSubtotals="1" axis="axisRow" fieldPosition="0">
        <references count="1">
          <reference field="2" count="1" defaultSubtotal="1">
            <x v="5"/>
          </reference>
        </references>
      </pivotArea>
    </format>
    <format dxfId="753">
      <pivotArea collapsedLevelsAreSubtotals="1" fieldPosition="0">
        <references count="2">
          <reference field="2" count="1">
            <x v="6"/>
          </reference>
          <reference field="5" count="1" selected="0">
            <x v="1"/>
          </reference>
        </references>
      </pivotArea>
    </format>
    <format dxfId="752">
      <pivotArea field="2" grandCol="1" collapsedLevelsAreSubtotals="1" axis="axisRow" fieldPosition="0">
        <references count="1">
          <reference field="2" count="1">
            <x v="6"/>
          </reference>
        </references>
      </pivotArea>
    </format>
    <format dxfId="751">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750">
      <pivotArea field="2" grandCol="1" collapsedLevelsAreSubtotals="1" axis="axisRow" fieldPosition="0">
        <references count="2">
          <reference field="0" count="6">
            <x v="32"/>
            <x v="33"/>
            <x v="34"/>
            <x v="35"/>
            <x v="36"/>
            <x v="37"/>
          </reference>
          <reference field="2" count="1" selected="0">
            <x v="6"/>
          </reference>
        </references>
      </pivotArea>
    </format>
    <format dxfId="749">
      <pivotArea collapsedLevelsAreSubtotals="1" fieldPosition="0">
        <references count="2">
          <reference field="2" count="1" defaultSubtotal="1">
            <x v="6"/>
          </reference>
          <reference field="5" count="1" selected="0">
            <x v="1"/>
          </reference>
        </references>
      </pivotArea>
    </format>
    <format dxfId="748">
      <pivotArea field="2" grandCol="1" collapsedLevelsAreSubtotals="1" axis="axisRow" fieldPosition="0">
        <references count="1">
          <reference field="2" count="1" defaultSubtotal="1">
            <x v="6"/>
          </reference>
        </references>
      </pivotArea>
    </format>
    <format dxfId="747">
      <pivotArea field="5" grandRow="1" outline="0" collapsedLevelsAreSubtotals="1" axis="axisCol" fieldPosition="0">
        <references count="1">
          <reference field="5" count="1" selected="0">
            <x v="1"/>
          </reference>
        </references>
      </pivotArea>
    </format>
    <format dxfId="746">
      <pivotArea grandRow="1" grandCol="1" outline="0" collapsedLevelsAreSubtotals="1" fieldPosition="0"/>
    </format>
    <format dxfId="745">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51.xml><?xml version="1.0" encoding="utf-8"?>
<pivotTableDefinition xmlns="http://schemas.openxmlformats.org/spreadsheetml/2006/main" xmlns:mc="http://schemas.openxmlformats.org/markup-compatibility/2006" xmlns:xr="http://schemas.microsoft.com/office/spreadsheetml/2014/revision" mc:Ignorable="xr" xr:uid="{E8B6EAA2-6794-48DC-9269-02547350DAD1}" name="Pivottabell27" cacheId="258"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I71:L118" firstHeaderRow="1" firstDataRow="2" firstDataCol="1" rowPageCount="2" colPageCount="1"/>
  <pivotFields count="6">
    <pivotField axis="axisRow" allDrilled="1" showAll="0" dataSourceSort="1"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 axis="axisPage" allDrilled="1" showAll="0" dataSourceSort="1" defaultSubtotal="0" defaultAttributeDrillState="1"/>
    <pivotField axis="axisRow" allDrilled="1" showAll="0" dataSourceSort="1" defaultSubtotal="0" defaultAttributeDrillState="1">
      <items count="7">
        <item x="0"/>
        <item x="1"/>
        <item x="2"/>
        <item x="3"/>
        <item x="4"/>
        <item x="5"/>
        <item x="6"/>
      </items>
    </pivotField>
    <pivotField dataField="1" subtotalTop="0" showAll="0" defaultSubtotal="0"/>
    <pivotField axis="axisPage" allDrilled="1" showAll="0" dataSourceSort="1" defaultSubtotal="0" defaultAttributeDrillState="1"/>
    <pivotField axis="axisCol" allDrilled="1" showAll="0" defaultSubtotal="0" defaultAttributeDrillState="1">
      <items count="2">
        <item x="1"/>
        <item x="0"/>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09]" cap="2009"/>
  </pageFields>
  <dataFields count="1">
    <dataField fld="3" subtotal="count" baseField="0" baseItem="1"/>
  </dataFields>
  <formats count="57">
    <format dxfId="858">
      <pivotArea collapsedLevelsAreSubtotals="1" fieldPosition="0">
        <references count="2">
          <reference field="0" count="4">
            <x v="0"/>
            <x v="1"/>
            <x v="2"/>
            <x v="3"/>
          </reference>
          <reference field="2" count="1" selected="0">
            <x v="0"/>
          </reference>
        </references>
      </pivotArea>
    </format>
    <format dxfId="857">
      <pivotArea collapsedLevelsAreSubtotals="1" fieldPosition="0">
        <references count="1">
          <reference field="2" count="1">
            <x v="1"/>
          </reference>
        </references>
      </pivotArea>
    </format>
    <format dxfId="856">
      <pivotArea collapsedLevelsAreSubtotals="1" fieldPosition="0">
        <references count="2">
          <reference field="0" count="5">
            <x v="4"/>
            <x v="5"/>
            <x v="6"/>
            <x v="7"/>
            <x v="8"/>
          </reference>
          <reference field="2" count="1" selected="0">
            <x v="1"/>
          </reference>
        </references>
      </pivotArea>
    </format>
    <format dxfId="855">
      <pivotArea collapsedLevelsAreSubtotals="1" fieldPosition="0">
        <references count="1">
          <reference field="2" count="1">
            <x v="2"/>
          </reference>
        </references>
      </pivotArea>
    </format>
    <format dxfId="854">
      <pivotArea collapsedLevelsAreSubtotals="1" fieldPosition="0">
        <references count="2">
          <reference field="0" count="10">
            <x v="9"/>
            <x v="10"/>
            <x v="11"/>
            <x v="12"/>
            <x v="13"/>
            <x v="14"/>
            <x v="15"/>
            <x v="16"/>
            <x v="17"/>
            <x v="18"/>
          </reference>
          <reference field="2" count="1" selected="0">
            <x v="2"/>
          </reference>
        </references>
      </pivotArea>
    </format>
    <format dxfId="853">
      <pivotArea collapsedLevelsAreSubtotals="1" fieldPosition="0">
        <references count="1">
          <reference field="2" count="1">
            <x v="3"/>
          </reference>
        </references>
      </pivotArea>
    </format>
    <format dxfId="852">
      <pivotArea collapsedLevelsAreSubtotals="1" fieldPosition="0">
        <references count="2">
          <reference field="0" count="6">
            <x v="19"/>
            <x v="20"/>
            <x v="21"/>
            <x v="22"/>
            <x v="23"/>
            <x v="24"/>
          </reference>
          <reference field="2" count="1" selected="0">
            <x v="3"/>
          </reference>
        </references>
      </pivotArea>
    </format>
    <format dxfId="851">
      <pivotArea collapsedLevelsAreSubtotals="1" fieldPosition="0">
        <references count="1">
          <reference field="2" count="1">
            <x v="4"/>
          </reference>
        </references>
      </pivotArea>
    </format>
    <format dxfId="850">
      <pivotArea collapsedLevelsAreSubtotals="1" fieldPosition="0">
        <references count="2">
          <reference field="0" count="1">
            <x v="25"/>
          </reference>
          <reference field="2" count="1" selected="0">
            <x v="4"/>
          </reference>
        </references>
      </pivotArea>
    </format>
    <format dxfId="849">
      <pivotArea collapsedLevelsAreSubtotals="1" fieldPosition="0">
        <references count="1">
          <reference field="2" count="1">
            <x v="5"/>
          </reference>
        </references>
      </pivotArea>
    </format>
    <format dxfId="848">
      <pivotArea collapsedLevelsAreSubtotals="1" fieldPosition="0">
        <references count="2">
          <reference field="0" count="6">
            <x v="26"/>
            <x v="27"/>
            <x v="28"/>
            <x v="29"/>
            <x v="30"/>
            <x v="31"/>
          </reference>
          <reference field="2" count="1" selected="0">
            <x v="5"/>
          </reference>
        </references>
      </pivotArea>
    </format>
    <format dxfId="847">
      <pivotArea collapsedLevelsAreSubtotals="1" fieldPosition="0">
        <references count="1">
          <reference field="2" count="1">
            <x v="6"/>
          </reference>
        </references>
      </pivotArea>
    </format>
    <format dxfId="846">
      <pivotArea collapsedLevelsAreSubtotals="1" fieldPosition="0">
        <references count="2">
          <reference field="0" count="6">
            <x v="32"/>
            <x v="33"/>
            <x v="34"/>
            <x v="35"/>
            <x v="36"/>
            <x v="37"/>
          </reference>
          <reference field="2" count="1" selected="0">
            <x v="6"/>
          </reference>
        </references>
      </pivotArea>
    </format>
    <format dxfId="845">
      <pivotArea grandRow="1" outline="0" collapsedLevelsAreSubtotals="1" fieldPosition="0"/>
    </format>
    <format dxfId="844">
      <pivotArea collapsedLevelsAreSubtotals="1" fieldPosition="0">
        <references count="3">
          <reference field="0" count="4">
            <x v="0"/>
            <x v="1"/>
            <x v="2"/>
            <x v="3"/>
          </reference>
          <reference field="2" count="1" selected="0">
            <x v="0"/>
          </reference>
          <reference field="5" count="1" selected="0">
            <x v="1"/>
          </reference>
        </references>
      </pivotArea>
    </format>
    <format dxfId="843">
      <pivotArea field="2" grandCol="1" collapsedLevelsAreSubtotals="1" axis="axisRow" fieldPosition="0">
        <references count="2">
          <reference field="0" count="4">
            <x v="0"/>
            <x v="1"/>
            <x v="2"/>
            <x v="3"/>
          </reference>
          <reference field="2" count="1" selected="0">
            <x v="0"/>
          </reference>
        </references>
      </pivotArea>
    </format>
    <format dxfId="842">
      <pivotArea collapsedLevelsAreSubtotals="1" fieldPosition="0">
        <references count="2">
          <reference field="2" count="1" defaultSubtotal="1">
            <x v="0"/>
          </reference>
          <reference field="5" count="1" selected="0">
            <x v="1"/>
          </reference>
        </references>
      </pivotArea>
    </format>
    <format dxfId="841">
      <pivotArea field="2" grandCol="1" collapsedLevelsAreSubtotals="1" axis="axisRow" fieldPosition="0">
        <references count="1">
          <reference field="2" count="1" defaultSubtotal="1">
            <x v="0"/>
          </reference>
        </references>
      </pivotArea>
    </format>
    <format dxfId="840">
      <pivotArea collapsedLevelsAreSubtotals="1" fieldPosition="0">
        <references count="2">
          <reference field="2" count="1">
            <x v="1"/>
          </reference>
          <reference field="5" count="1" selected="0">
            <x v="1"/>
          </reference>
        </references>
      </pivotArea>
    </format>
    <format dxfId="839">
      <pivotArea field="2" grandCol="1" collapsedLevelsAreSubtotals="1" axis="axisRow" fieldPosition="0">
        <references count="1">
          <reference field="2" count="1">
            <x v="1"/>
          </reference>
        </references>
      </pivotArea>
    </format>
    <format dxfId="838">
      <pivotArea collapsedLevelsAreSubtotals="1" fieldPosition="0">
        <references count="3">
          <reference field="0" count="5">
            <x v="4"/>
            <x v="5"/>
            <x v="6"/>
            <x v="7"/>
            <x v="8"/>
          </reference>
          <reference field="2" count="1" selected="0">
            <x v="1"/>
          </reference>
          <reference field="5" count="1" selected="0">
            <x v="1"/>
          </reference>
        </references>
      </pivotArea>
    </format>
    <format dxfId="837">
      <pivotArea field="2" grandCol="1" collapsedLevelsAreSubtotals="1" axis="axisRow" fieldPosition="0">
        <references count="2">
          <reference field="0" count="5">
            <x v="4"/>
            <x v="5"/>
            <x v="6"/>
            <x v="7"/>
            <x v="8"/>
          </reference>
          <reference field="2" count="1" selected="0">
            <x v="1"/>
          </reference>
        </references>
      </pivotArea>
    </format>
    <format dxfId="836">
      <pivotArea collapsedLevelsAreSubtotals="1" fieldPosition="0">
        <references count="2">
          <reference field="2" count="1" defaultSubtotal="1">
            <x v="1"/>
          </reference>
          <reference field="5" count="1" selected="0">
            <x v="1"/>
          </reference>
        </references>
      </pivotArea>
    </format>
    <format dxfId="835">
      <pivotArea field="2" grandCol="1" collapsedLevelsAreSubtotals="1" axis="axisRow" fieldPosition="0">
        <references count="1">
          <reference field="2" count="1" defaultSubtotal="1">
            <x v="1"/>
          </reference>
        </references>
      </pivotArea>
    </format>
    <format dxfId="834">
      <pivotArea collapsedLevelsAreSubtotals="1" fieldPosition="0">
        <references count="2">
          <reference field="2" count="1">
            <x v="2"/>
          </reference>
          <reference field="5" count="1" selected="0">
            <x v="1"/>
          </reference>
        </references>
      </pivotArea>
    </format>
    <format dxfId="833">
      <pivotArea field="2" grandCol="1" collapsedLevelsAreSubtotals="1" axis="axisRow" fieldPosition="0">
        <references count="1">
          <reference field="2" count="1">
            <x v="2"/>
          </reference>
        </references>
      </pivotArea>
    </format>
    <format dxfId="832">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831">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830">
      <pivotArea collapsedLevelsAreSubtotals="1" fieldPosition="0">
        <references count="2">
          <reference field="2" count="1" defaultSubtotal="1">
            <x v="2"/>
          </reference>
          <reference field="5" count="1" selected="0">
            <x v="1"/>
          </reference>
        </references>
      </pivotArea>
    </format>
    <format dxfId="829">
      <pivotArea field="2" grandCol="1" collapsedLevelsAreSubtotals="1" axis="axisRow" fieldPosition="0">
        <references count="1">
          <reference field="2" count="1" defaultSubtotal="1">
            <x v="2"/>
          </reference>
        </references>
      </pivotArea>
    </format>
    <format dxfId="828">
      <pivotArea collapsedLevelsAreSubtotals="1" fieldPosition="0">
        <references count="2">
          <reference field="2" count="1">
            <x v="3"/>
          </reference>
          <reference field="5" count="1" selected="0">
            <x v="1"/>
          </reference>
        </references>
      </pivotArea>
    </format>
    <format dxfId="827">
      <pivotArea field="2" grandCol="1" collapsedLevelsAreSubtotals="1" axis="axisRow" fieldPosition="0">
        <references count="1">
          <reference field="2" count="1">
            <x v="3"/>
          </reference>
        </references>
      </pivotArea>
    </format>
    <format dxfId="826">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825">
      <pivotArea field="2" grandCol="1" collapsedLevelsAreSubtotals="1" axis="axisRow" fieldPosition="0">
        <references count="2">
          <reference field="0" count="6">
            <x v="19"/>
            <x v="20"/>
            <x v="21"/>
            <x v="22"/>
            <x v="23"/>
            <x v="24"/>
          </reference>
          <reference field="2" count="1" selected="0">
            <x v="3"/>
          </reference>
        </references>
      </pivotArea>
    </format>
    <format dxfId="824">
      <pivotArea collapsedLevelsAreSubtotals="1" fieldPosition="0">
        <references count="2">
          <reference field="2" count="1" defaultSubtotal="1">
            <x v="3"/>
          </reference>
          <reference field="5" count="1" selected="0">
            <x v="1"/>
          </reference>
        </references>
      </pivotArea>
    </format>
    <format dxfId="823">
      <pivotArea field="2" grandCol="1" collapsedLevelsAreSubtotals="1" axis="axisRow" fieldPosition="0">
        <references count="1">
          <reference field="2" count="1" defaultSubtotal="1">
            <x v="3"/>
          </reference>
        </references>
      </pivotArea>
    </format>
    <format dxfId="822">
      <pivotArea collapsedLevelsAreSubtotals="1" fieldPosition="0">
        <references count="2">
          <reference field="2" count="1">
            <x v="4"/>
          </reference>
          <reference field="5" count="1" selected="0">
            <x v="1"/>
          </reference>
        </references>
      </pivotArea>
    </format>
    <format dxfId="821">
      <pivotArea field="2" grandCol="1" collapsedLevelsAreSubtotals="1" axis="axisRow" fieldPosition="0">
        <references count="1">
          <reference field="2" count="1">
            <x v="4"/>
          </reference>
        </references>
      </pivotArea>
    </format>
    <format dxfId="820">
      <pivotArea collapsedLevelsAreSubtotals="1" fieldPosition="0">
        <references count="3">
          <reference field="0" count="1">
            <x v="25"/>
          </reference>
          <reference field="2" count="1" selected="0">
            <x v="4"/>
          </reference>
          <reference field="5" count="1" selected="0">
            <x v="1"/>
          </reference>
        </references>
      </pivotArea>
    </format>
    <format dxfId="819">
      <pivotArea field="2" grandCol="1" collapsedLevelsAreSubtotals="1" axis="axisRow" fieldPosition="0">
        <references count="2">
          <reference field="0" count="1">
            <x v="25"/>
          </reference>
          <reference field="2" count="1" selected="0">
            <x v="4"/>
          </reference>
        </references>
      </pivotArea>
    </format>
    <format dxfId="818">
      <pivotArea collapsedLevelsAreSubtotals="1" fieldPosition="0">
        <references count="2">
          <reference field="2" count="1" defaultSubtotal="1">
            <x v="4"/>
          </reference>
          <reference field="5" count="1" selected="0">
            <x v="1"/>
          </reference>
        </references>
      </pivotArea>
    </format>
    <format dxfId="817">
      <pivotArea field="2" grandCol="1" collapsedLevelsAreSubtotals="1" axis="axisRow" fieldPosition="0">
        <references count="1">
          <reference field="2" count="1" defaultSubtotal="1">
            <x v="4"/>
          </reference>
        </references>
      </pivotArea>
    </format>
    <format dxfId="816">
      <pivotArea collapsedLevelsAreSubtotals="1" fieldPosition="0">
        <references count="2">
          <reference field="2" count="1">
            <x v="5"/>
          </reference>
          <reference field="5" count="1" selected="0">
            <x v="1"/>
          </reference>
        </references>
      </pivotArea>
    </format>
    <format dxfId="815">
      <pivotArea field="2" grandCol="1" collapsedLevelsAreSubtotals="1" axis="axisRow" fieldPosition="0">
        <references count="1">
          <reference field="2" count="1">
            <x v="5"/>
          </reference>
        </references>
      </pivotArea>
    </format>
    <format dxfId="814">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813">
      <pivotArea field="2" grandCol="1" collapsedLevelsAreSubtotals="1" axis="axisRow" fieldPosition="0">
        <references count="2">
          <reference field="0" count="6">
            <x v="26"/>
            <x v="27"/>
            <x v="28"/>
            <x v="29"/>
            <x v="30"/>
            <x v="31"/>
          </reference>
          <reference field="2" count="1" selected="0">
            <x v="5"/>
          </reference>
        </references>
      </pivotArea>
    </format>
    <format dxfId="812">
      <pivotArea collapsedLevelsAreSubtotals="1" fieldPosition="0">
        <references count="2">
          <reference field="2" count="1" defaultSubtotal="1">
            <x v="5"/>
          </reference>
          <reference field="5" count="1" selected="0">
            <x v="1"/>
          </reference>
        </references>
      </pivotArea>
    </format>
    <format dxfId="811">
      <pivotArea field="2" grandCol="1" collapsedLevelsAreSubtotals="1" axis="axisRow" fieldPosition="0">
        <references count="1">
          <reference field="2" count="1" defaultSubtotal="1">
            <x v="5"/>
          </reference>
        </references>
      </pivotArea>
    </format>
    <format dxfId="810">
      <pivotArea collapsedLevelsAreSubtotals="1" fieldPosition="0">
        <references count="2">
          <reference field="2" count="1">
            <x v="6"/>
          </reference>
          <reference field="5" count="1" selected="0">
            <x v="1"/>
          </reference>
        </references>
      </pivotArea>
    </format>
    <format dxfId="809">
      <pivotArea field="2" grandCol="1" collapsedLevelsAreSubtotals="1" axis="axisRow" fieldPosition="0">
        <references count="1">
          <reference field="2" count="1">
            <x v="6"/>
          </reference>
        </references>
      </pivotArea>
    </format>
    <format dxfId="808">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807">
      <pivotArea field="2" grandCol="1" collapsedLevelsAreSubtotals="1" axis="axisRow" fieldPosition="0">
        <references count="2">
          <reference field="0" count="6">
            <x v="32"/>
            <x v="33"/>
            <x v="34"/>
            <x v="35"/>
            <x v="36"/>
            <x v="37"/>
          </reference>
          <reference field="2" count="1" selected="0">
            <x v="6"/>
          </reference>
        </references>
      </pivotArea>
    </format>
    <format dxfId="806">
      <pivotArea collapsedLevelsAreSubtotals="1" fieldPosition="0">
        <references count="2">
          <reference field="2" count="1" defaultSubtotal="1">
            <x v="6"/>
          </reference>
          <reference field="5" count="1" selected="0">
            <x v="1"/>
          </reference>
        </references>
      </pivotArea>
    </format>
    <format dxfId="805">
      <pivotArea field="2" grandCol="1" collapsedLevelsAreSubtotals="1" axis="axisRow" fieldPosition="0">
        <references count="1">
          <reference field="2" count="1" defaultSubtotal="1">
            <x v="6"/>
          </reference>
        </references>
      </pivotArea>
    </format>
    <format dxfId="804">
      <pivotArea field="5" grandRow="1" outline="0" collapsedLevelsAreSubtotals="1" axis="axisCol" fieldPosition="0">
        <references count="1">
          <reference field="5" count="1" selected="0">
            <x v="1"/>
          </reference>
        </references>
      </pivotArea>
    </format>
    <format dxfId="803">
      <pivotArea grandRow="1" grandCol="1" outline="0" collapsedLevelsAreSubtotals="1" fieldPosition="0"/>
    </format>
    <format dxfId="802">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2.xml><?xml version="1.0" encoding="utf-8"?>
<pivotTableDefinition xmlns="http://schemas.openxmlformats.org/spreadsheetml/2006/main" xmlns:mc="http://schemas.openxmlformats.org/markup-compatibility/2006" xmlns:xr="http://schemas.microsoft.com/office/spreadsheetml/2014/revision" mc:Ignorable="xr" xr:uid="{BCA1FA82-D89E-43B1-A350-1AFA00582B11}" name="Pivottabell2" cacheId="246"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BQ71:BT118"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21]" cap="2021"/>
  </pageFields>
  <dataFields count="1">
    <dataField fld="3" subtotal="count" baseField="0" baseItem="1"/>
  </dataFields>
  <formats count="57">
    <format dxfId="915">
      <pivotArea collapsedLevelsAreSubtotals="1" fieldPosition="0">
        <references count="2">
          <reference field="0" count="4">
            <x v="0"/>
            <x v="1"/>
            <x v="2"/>
            <x v="3"/>
          </reference>
          <reference field="2" count="1" selected="0">
            <x v="0"/>
          </reference>
        </references>
      </pivotArea>
    </format>
    <format dxfId="914">
      <pivotArea collapsedLevelsAreSubtotals="1" fieldPosition="0">
        <references count="1">
          <reference field="2" count="1">
            <x v="1"/>
          </reference>
        </references>
      </pivotArea>
    </format>
    <format dxfId="913">
      <pivotArea collapsedLevelsAreSubtotals="1" fieldPosition="0">
        <references count="2">
          <reference field="0" count="5">
            <x v="4"/>
            <x v="5"/>
            <x v="6"/>
            <x v="7"/>
            <x v="8"/>
          </reference>
          <reference field="2" count="1" selected="0">
            <x v="1"/>
          </reference>
        </references>
      </pivotArea>
    </format>
    <format dxfId="912">
      <pivotArea collapsedLevelsAreSubtotals="1" fieldPosition="0">
        <references count="1">
          <reference field="2" count="1">
            <x v="2"/>
          </reference>
        </references>
      </pivotArea>
    </format>
    <format dxfId="911">
      <pivotArea collapsedLevelsAreSubtotals="1" fieldPosition="0">
        <references count="2">
          <reference field="0" count="10">
            <x v="9"/>
            <x v="10"/>
            <x v="11"/>
            <x v="12"/>
            <x v="13"/>
            <x v="14"/>
            <x v="15"/>
            <x v="16"/>
            <x v="17"/>
            <x v="18"/>
          </reference>
          <reference field="2" count="1" selected="0">
            <x v="2"/>
          </reference>
        </references>
      </pivotArea>
    </format>
    <format dxfId="910">
      <pivotArea collapsedLevelsAreSubtotals="1" fieldPosition="0">
        <references count="1">
          <reference field="2" count="1">
            <x v="3"/>
          </reference>
        </references>
      </pivotArea>
    </format>
    <format dxfId="909">
      <pivotArea collapsedLevelsAreSubtotals="1" fieldPosition="0">
        <references count="2">
          <reference field="0" count="6">
            <x v="19"/>
            <x v="20"/>
            <x v="21"/>
            <x v="22"/>
            <x v="23"/>
            <x v="24"/>
          </reference>
          <reference field="2" count="1" selected="0">
            <x v="3"/>
          </reference>
        </references>
      </pivotArea>
    </format>
    <format dxfId="908">
      <pivotArea collapsedLevelsAreSubtotals="1" fieldPosition="0">
        <references count="1">
          <reference field="2" count="1">
            <x v="4"/>
          </reference>
        </references>
      </pivotArea>
    </format>
    <format dxfId="907">
      <pivotArea collapsedLevelsAreSubtotals="1" fieldPosition="0">
        <references count="2">
          <reference field="0" count="1">
            <x v="25"/>
          </reference>
          <reference field="2" count="1" selected="0">
            <x v="4"/>
          </reference>
        </references>
      </pivotArea>
    </format>
    <format dxfId="906">
      <pivotArea collapsedLevelsAreSubtotals="1" fieldPosition="0">
        <references count="1">
          <reference field="2" count="1">
            <x v="5"/>
          </reference>
        </references>
      </pivotArea>
    </format>
    <format dxfId="905">
      <pivotArea collapsedLevelsAreSubtotals="1" fieldPosition="0">
        <references count="2">
          <reference field="0" count="6">
            <x v="26"/>
            <x v="27"/>
            <x v="28"/>
            <x v="29"/>
            <x v="30"/>
            <x v="31"/>
          </reference>
          <reference field="2" count="1" selected="0">
            <x v="5"/>
          </reference>
        </references>
      </pivotArea>
    </format>
    <format dxfId="904">
      <pivotArea collapsedLevelsAreSubtotals="1" fieldPosition="0">
        <references count="1">
          <reference field="2" count="1">
            <x v="6"/>
          </reference>
        </references>
      </pivotArea>
    </format>
    <format dxfId="903">
      <pivotArea collapsedLevelsAreSubtotals="1" fieldPosition="0">
        <references count="2">
          <reference field="0" count="6">
            <x v="32"/>
            <x v="33"/>
            <x v="34"/>
            <x v="35"/>
            <x v="36"/>
            <x v="37"/>
          </reference>
          <reference field="2" count="1" selected="0">
            <x v="6"/>
          </reference>
        </references>
      </pivotArea>
    </format>
    <format dxfId="902">
      <pivotArea grandRow="1" outline="0" collapsedLevelsAreSubtotals="1" fieldPosition="0"/>
    </format>
    <format dxfId="901">
      <pivotArea collapsedLevelsAreSubtotals="1" fieldPosition="0">
        <references count="3">
          <reference field="0" count="4">
            <x v="0"/>
            <x v="1"/>
            <x v="2"/>
            <x v="3"/>
          </reference>
          <reference field="2" count="1" selected="0">
            <x v="0"/>
          </reference>
          <reference field="5" count="1" selected="0">
            <x v="1"/>
          </reference>
        </references>
      </pivotArea>
    </format>
    <format dxfId="900">
      <pivotArea field="2" grandCol="1" collapsedLevelsAreSubtotals="1" axis="axisRow" fieldPosition="0">
        <references count="2">
          <reference field="0" count="4">
            <x v="0"/>
            <x v="1"/>
            <x v="2"/>
            <x v="3"/>
          </reference>
          <reference field="2" count="1" selected="0">
            <x v="0"/>
          </reference>
        </references>
      </pivotArea>
    </format>
    <format dxfId="899">
      <pivotArea collapsedLevelsAreSubtotals="1" fieldPosition="0">
        <references count="2">
          <reference field="2" count="1" defaultSubtotal="1">
            <x v="0"/>
          </reference>
          <reference field="5" count="1" selected="0">
            <x v="1"/>
          </reference>
        </references>
      </pivotArea>
    </format>
    <format dxfId="898">
      <pivotArea field="2" grandCol="1" collapsedLevelsAreSubtotals="1" axis="axisRow" fieldPosition="0">
        <references count="1">
          <reference field="2" count="1" defaultSubtotal="1">
            <x v="0"/>
          </reference>
        </references>
      </pivotArea>
    </format>
    <format dxfId="897">
      <pivotArea collapsedLevelsAreSubtotals="1" fieldPosition="0">
        <references count="2">
          <reference field="2" count="1">
            <x v="1"/>
          </reference>
          <reference field="5" count="1" selected="0">
            <x v="1"/>
          </reference>
        </references>
      </pivotArea>
    </format>
    <format dxfId="896">
      <pivotArea field="2" grandCol="1" collapsedLevelsAreSubtotals="1" axis="axisRow" fieldPosition="0">
        <references count="1">
          <reference field="2" count="1">
            <x v="1"/>
          </reference>
        </references>
      </pivotArea>
    </format>
    <format dxfId="895">
      <pivotArea collapsedLevelsAreSubtotals="1" fieldPosition="0">
        <references count="3">
          <reference field="0" count="5">
            <x v="4"/>
            <x v="5"/>
            <x v="6"/>
            <x v="7"/>
            <x v="8"/>
          </reference>
          <reference field="2" count="1" selected="0">
            <x v="1"/>
          </reference>
          <reference field="5" count="1" selected="0">
            <x v="1"/>
          </reference>
        </references>
      </pivotArea>
    </format>
    <format dxfId="894">
      <pivotArea field="2" grandCol="1" collapsedLevelsAreSubtotals="1" axis="axisRow" fieldPosition="0">
        <references count="2">
          <reference field="0" count="5">
            <x v="4"/>
            <x v="5"/>
            <x v="6"/>
            <x v="7"/>
            <x v="8"/>
          </reference>
          <reference field="2" count="1" selected="0">
            <x v="1"/>
          </reference>
        </references>
      </pivotArea>
    </format>
    <format dxfId="893">
      <pivotArea collapsedLevelsAreSubtotals="1" fieldPosition="0">
        <references count="2">
          <reference field="2" count="1" defaultSubtotal="1">
            <x v="1"/>
          </reference>
          <reference field="5" count="1" selected="0">
            <x v="1"/>
          </reference>
        </references>
      </pivotArea>
    </format>
    <format dxfId="892">
      <pivotArea field="2" grandCol="1" collapsedLevelsAreSubtotals="1" axis="axisRow" fieldPosition="0">
        <references count="1">
          <reference field="2" count="1" defaultSubtotal="1">
            <x v="1"/>
          </reference>
        </references>
      </pivotArea>
    </format>
    <format dxfId="891">
      <pivotArea collapsedLevelsAreSubtotals="1" fieldPosition="0">
        <references count="2">
          <reference field="2" count="1">
            <x v="2"/>
          </reference>
          <reference field="5" count="1" selected="0">
            <x v="1"/>
          </reference>
        </references>
      </pivotArea>
    </format>
    <format dxfId="890">
      <pivotArea field="2" grandCol="1" collapsedLevelsAreSubtotals="1" axis="axisRow" fieldPosition="0">
        <references count="1">
          <reference field="2" count="1">
            <x v="2"/>
          </reference>
        </references>
      </pivotArea>
    </format>
    <format dxfId="889">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888">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887">
      <pivotArea collapsedLevelsAreSubtotals="1" fieldPosition="0">
        <references count="2">
          <reference field="2" count="1" defaultSubtotal="1">
            <x v="2"/>
          </reference>
          <reference field="5" count="1" selected="0">
            <x v="1"/>
          </reference>
        </references>
      </pivotArea>
    </format>
    <format dxfId="886">
      <pivotArea field="2" grandCol="1" collapsedLevelsAreSubtotals="1" axis="axisRow" fieldPosition="0">
        <references count="1">
          <reference field="2" count="1" defaultSubtotal="1">
            <x v="2"/>
          </reference>
        </references>
      </pivotArea>
    </format>
    <format dxfId="885">
      <pivotArea collapsedLevelsAreSubtotals="1" fieldPosition="0">
        <references count="2">
          <reference field="2" count="1">
            <x v="3"/>
          </reference>
          <reference field="5" count="1" selected="0">
            <x v="1"/>
          </reference>
        </references>
      </pivotArea>
    </format>
    <format dxfId="884">
      <pivotArea field="2" grandCol="1" collapsedLevelsAreSubtotals="1" axis="axisRow" fieldPosition="0">
        <references count="1">
          <reference field="2" count="1">
            <x v="3"/>
          </reference>
        </references>
      </pivotArea>
    </format>
    <format dxfId="883">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882">
      <pivotArea field="2" grandCol="1" collapsedLevelsAreSubtotals="1" axis="axisRow" fieldPosition="0">
        <references count="2">
          <reference field="0" count="6">
            <x v="19"/>
            <x v="20"/>
            <x v="21"/>
            <x v="22"/>
            <x v="23"/>
            <x v="24"/>
          </reference>
          <reference field="2" count="1" selected="0">
            <x v="3"/>
          </reference>
        </references>
      </pivotArea>
    </format>
    <format dxfId="881">
      <pivotArea collapsedLevelsAreSubtotals="1" fieldPosition="0">
        <references count="2">
          <reference field="2" count="1" defaultSubtotal="1">
            <x v="3"/>
          </reference>
          <reference field="5" count="1" selected="0">
            <x v="1"/>
          </reference>
        </references>
      </pivotArea>
    </format>
    <format dxfId="880">
      <pivotArea field="2" grandCol="1" collapsedLevelsAreSubtotals="1" axis="axisRow" fieldPosition="0">
        <references count="1">
          <reference field="2" count="1" defaultSubtotal="1">
            <x v="3"/>
          </reference>
        </references>
      </pivotArea>
    </format>
    <format dxfId="879">
      <pivotArea collapsedLevelsAreSubtotals="1" fieldPosition="0">
        <references count="2">
          <reference field="2" count="1">
            <x v="4"/>
          </reference>
          <reference field="5" count="1" selected="0">
            <x v="1"/>
          </reference>
        </references>
      </pivotArea>
    </format>
    <format dxfId="878">
      <pivotArea field="2" grandCol="1" collapsedLevelsAreSubtotals="1" axis="axisRow" fieldPosition="0">
        <references count="1">
          <reference field="2" count="1">
            <x v="4"/>
          </reference>
        </references>
      </pivotArea>
    </format>
    <format dxfId="877">
      <pivotArea collapsedLevelsAreSubtotals="1" fieldPosition="0">
        <references count="3">
          <reference field="0" count="1">
            <x v="25"/>
          </reference>
          <reference field="2" count="1" selected="0">
            <x v="4"/>
          </reference>
          <reference field="5" count="1" selected="0">
            <x v="1"/>
          </reference>
        </references>
      </pivotArea>
    </format>
    <format dxfId="876">
      <pivotArea field="2" grandCol="1" collapsedLevelsAreSubtotals="1" axis="axisRow" fieldPosition="0">
        <references count="2">
          <reference field="0" count="1">
            <x v="25"/>
          </reference>
          <reference field="2" count="1" selected="0">
            <x v="4"/>
          </reference>
        </references>
      </pivotArea>
    </format>
    <format dxfId="875">
      <pivotArea collapsedLevelsAreSubtotals="1" fieldPosition="0">
        <references count="2">
          <reference field="2" count="1" defaultSubtotal="1">
            <x v="4"/>
          </reference>
          <reference field="5" count="1" selected="0">
            <x v="1"/>
          </reference>
        </references>
      </pivotArea>
    </format>
    <format dxfId="874">
      <pivotArea field="2" grandCol="1" collapsedLevelsAreSubtotals="1" axis="axisRow" fieldPosition="0">
        <references count="1">
          <reference field="2" count="1" defaultSubtotal="1">
            <x v="4"/>
          </reference>
        </references>
      </pivotArea>
    </format>
    <format dxfId="873">
      <pivotArea collapsedLevelsAreSubtotals="1" fieldPosition="0">
        <references count="2">
          <reference field="2" count="1">
            <x v="5"/>
          </reference>
          <reference field="5" count="1" selected="0">
            <x v="1"/>
          </reference>
        </references>
      </pivotArea>
    </format>
    <format dxfId="872">
      <pivotArea field="2" grandCol="1" collapsedLevelsAreSubtotals="1" axis="axisRow" fieldPosition="0">
        <references count="1">
          <reference field="2" count="1">
            <x v="5"/>
          </reference>
        </references>
      </pivotArea>
    </format>
    <format dxfId="871">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870">
      <pivotArea field="2" grandCol="1" collapsedLevelsAreSubtotals="1" axis="axisRow" fieldPosition="0">
        <references count="2">
          <reference field="0" count="6">
            <x v="26"/>
            <x v="27"/>
            <x v="28"/>
            <x v="29"/>
            <x v="30"/>
            <x v="31"/>
          </reference>
          <reference field="2" count="1" selected="0">
            <x v="5"/>
          </reference>
        </references>
      </pivotArea>
    </format>
    <format dxfId="869">
      <pivotArea collapsedLevelsAreSubtotals="1" fieldPosition="0">
        <references count="2">
          <reference field="2" count="1" defaultSubtotal="1">
            <x v="5"/>
          </reference>
          <reference field="5" count="1" selected="0">
            <x v="1"/>
          </reference>
        </references>
      </pivotArea>
    </format>
    <format dxfId="868">
      <pivotArea field="2" grandCol="1" collapsedLevelsAreSubtotals="1" axis="axisRow" fieldPosition="0">
        <references count="1">
          <reference field="2" count="1" defaultSubtotal="1">
            <x v="5"/>
          </reference>
        </references>
      </pivotArea>
    </format>
    <format dxfId="867">
      <pivotArea collapsedLevelsAreSubtotals="1" fieldPosition="0">
        <references count="2">
          <reference field="2" count="1">
            <x v="6"/>
          </reference>
          <reference field="5" count="1" selected="0">
            <x v="1"/>
          </reference>
        </references>
      </pivotArea>
    </format>
    <format dxfId="866">
      <pivotArea field="2" grandCol="1" collapsedLevelsAreSubtotals="1" axis="axisRow" fieldPosition="0">
        <references count="1">
          <reference field="2" count="1">
            <x v="6"/>
          </reference>
        </references>
      </pivotArea>
    </format>
    <format dxfId="865">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864">
      <pivotArea field="2" grandCol="1" collapsedLevelsAreSubtotals="1" axis="axisRow" fieldPosition="0">
        <references count="2">
          <reference field="0" count="6">
            <x v="32"/>
            <x v="33"/>
            <x v="34"/>
            <x v="35"/>
            <x v="36"/>
            <x v="37"/>
          </reference>
          <reference field="2" count="1" selected="0">
            <x v="6"/>
          </reference>
        </references>
      </pivotArea>
    </format>
    <format dxfId="863">
      <pivotArea collapsedLevelsAreSubtotals="1" fieldPosition="0">
        <references count="2">
          <reference field="2" count="1" defaultSubtotal="1">
            <x v="6"/>
          </reference>
          <reference field="5" count="1" selected="0">
            <x v="1"/>
          </reference>
        </references>
      </pivotArea>
    </format>
    <format dxfId="862">
      <pivotArea field="2" grandCol="1" collapsedLevelsAreSubtotals="1" axis="axisRow" fieldPosition="0">
        <references count="1">
          <reference field="2" count="1" defaultSubtotal="1">
            <x v="6"/>
          </reference>
        </references>
      </pivotArea>
    </format>
    <format dxfId="861">
      <pivotArea field="5" grandRow="1" outline="0" collapsedLevelsAreSubtotals="1" axis="axisCol" fieldPosition="0">
        <references count="1">
          <reference field="5" count="1" selected="0">
            <x v="1"/>
          </reference>
        </references>
      </pivotArea>
    </format>
    <format dxfId="860">
      <pivotArea grandRow="1" grandCol="1" outline="0" collapsedLevelsAreSubtotals="1" fieldPosition="0"/>
    </format>
    <format dxfId="859">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53.xml><?xml version="1.0" encoding="utf-8"?>
<pivotTableDefinition xmlns="http://schemas.openxmlformats.org/spreadsheetml/2006/main" xmlns:mc="http://schemas.openxmlformats.org/markup-compatibility/2006" xmlns:xr="http://schemas.microsoft.com/office/spreadsheetml/2014/revision" mc:Ignorable="xr" xr:uid="{3EB19435-2F09-4DAA-83DF-0A247E630E43}" name="Pivottabell3" cacheId="241"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X10:AA57"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2]" cap="2012"/>
  </pageFields>
  <dataFields count="1">
    <dataField fld="3" subtotal="count" showDataAs="percentOfRow" baseField="0" baseItem="1" numFmtId="10"/>
  </dataFields>
  <formats count="56">
    <format dxfId="971">
      <pivotArea collapsedLevelsAreSubtotals="1" fieldPosition="0">
        <references count="2">
          <reference field="0" count="4">
            <x v="0"/>
            <x v="1"/>
            <x v="2"/>
            <x v="3"/>
          </reference>
          <reference field="2" count="1" selected="0">
            <x v="0"/>
          </reference>
        </references>
      </pivotArea>
    </format>
    <format dxfId="970">
      <pivotArea collapsedLevelsAreSubtotals="1" fieldPosition="0">
        <references count="1">
          <reference field="2" count="1">
            <x v="1"/>
          </reference>
        </references>
      </pivotArea>
    </format>
    <format dxfId="969">
      <pivotArea collapsedLevelsAreSubtotals="1" fieldPosition="0">
        <references count="2">
          <reference field="0" count="5">
            <x v="4"/>
            <x v="5"/>
            <x v="6"/>
            <x v="7"/>
            <x v="8"/>
          </reference>
          <reference field="2" count="1" selected="0">
            <x v="1"/>
          </reference>
        </references>
      </pivotArea>
    </format>
    <format dxfId="968">
      <pivotArea collapsedLevelsAreSubtotals="1" fieldPosition="0">
        <references count="1">
          <reference field="2" count="1">
            <x v="2"/>
          </reference>
        </references>
      </pivotArea>
    </format>
    <format dxfId="967">
      <pivotArea collapsedLevelsAreSubtotals="1" fieldPosition="0">
        <references count="2">
          <reference field="0" count="10">
            <x v="9"/>
            <x v="10"/>
            <x v="11"/>
            <x v="12"/>
            <x v="13"/>
            <x v="14"/>
            <x v="15"/>
            <x v="16"/>
            <x v="17"/>
            <x v="18"/>
          </reference>
          <reference field="2" count="1" selected="0">
            <x v="2"/>
          </reference>
        </references>
      </pivotArea>
    </format>
    <format dxfId="966">
      <pivotArea collapsedLevelsAreSubtotals="1" fieldPosition="0">
        <references count="1">
          <reference field="2" count="1">
            <x v="3"/>
          </reference>
        </references>
      </pivotArea>
    </format>
    <format dxfId="965">
      <pivotArea collapsedLevelsAreSubtotals="1" fieldPosition="0">
        <references count="2">
          <reference field="0" count="6">
            <x v="19"/>
            <x v="20"/>
            <x v="21"/>
            <x v="22"/>
            <x v="23"/>
            <x v="24"/>
          </reference>
          <reference field="2" count="1" selected="0">
            <x v="3"/>
          </reference>
        </references>
      </pivotArea>
    </format>
    <format dxfId="964">
      <pivotArea collapsedLevelsAreSubtotals="1" fieldPosition="0">
        <references count="1">
          <reference field="2" count="1">
            <x v="4"/>
          </reference>
        </references>
      </pivotArea>
    </format>
    <format dxfId="963">
      <pivotArea collapsedLevelsAreSubtotals="1" fieldPosition="0">
        <references count="2">
          <reference field="0" count="1">
            <x v="25"/>
          </reference>
          <reference field="2" count="1" selected="0">
            <x v="4"/>
          </reference>
        </references>
      </pivotArea>
    </format>
    <format dxfId="962">
      <pivotArea collapsedLevelsAreSubtotals="1" fieldPosition="0">
        <references count="1">
          <reference field="2" count="1">
            <x v="5"/>
          </reference>
        </references>
      </pivotArea>
    </format>
    <format dxfId="961">
      <pivotArea collapsedLevelsAreSubtotals="1" fieldPosition="0">
        <references count="2">
          <reference field="0" count="6">
            <x v="26"/>
            <x v="27"/>
            <x v="28"/>
            <x v="29"/>
            <x v="30"/>
            <x v="31"/>
          </reference>
          <reference field="2" count="1" selected="0">
            <x v="5"/>
          </reference>
        </references>
      </pivotArea>
    </format>
    <format dxfId="960">
      <pivotArea collapsedLevelsAreSubtotals="1" fieldPosition="0">
        <references count="1">
          <reference field="2" count="1">
            <x v="6"/>
          </reference>
        </references>
      </pivotArea>
    </format>
    <format dxfId="959">
      <pivotArea collapsedLevelsAreSubtotals="1" fieldPosition="0">
        <references count="2">
          <reference field="0" count="6">
            <x v="32"/>
            <x v="33"/>
            <x v="34"/>
            <x v="35"/>
            <x v="36"/>
            <x v="37"/>
          </reference>
          <reference field="2" count="1" selected="0">
            <x v="6"/>
          </reference>
        </references>
      </pivotArea>
    </format>
    <format dxfId="958">
      <pivotArea grandRow="1" outline="0" collapsedLevelsAreSubtotals="1" fieldPosition="0"/>
    </format>
    <format dxfId="957">
      <pivotArea collapsedLevelsAreSubtotals="1" fieldPosition="0">
        <references count="3">
          <reference field="0" count="4">
            <x v="0"/>
            <x v="1"/>
            <x v="2"/>
            <x v="3"/>
          </reference>
          <reference field="2" count="1" selected="0">
            <x v="0"/>
          </reference>
          <reference field="5" count="1" selected="0">
            <x v="1"/>
          </reference>
        </references>
      </pivotArea>
    </format>
    <format dxfId="956">
      <pivotArea field="2" grandCol="1" collapsedLevelsAreSubtotals="1" axis="axisRow" fieldPosition="0">
        <references count="2">
          <reference field="0" count="4">
            <x v="0"/>
            <x v="1"/>
            <x v="2"/>
            <x v="3"/>
          </reference>
          <reference field="2" count="1" selected="0">
            <x v="0"/>
          </reference>
        </references>
      </pivotArea>
    </format>
    <format dxfId="955">
      <pivotArea collapsedLevelsAreSubtotals="1" fieldPosition="0">
        <references count="2">
          <reference field="2" count="1" defaultSubtotal="1">
            <x v="0"/>
          </reference>
          <reference field="5" count="1" selected="0">
            <x v="1"/>
          </reference>
        </references>
      </pivotArea>
    </format>
    <format dxfId="954">
      <pivotArea field="2" grandCol="1" collapsedLevelsAreSubtotals="1" axis="axisRow" fieldPosition="0">
        <references count="1">
          <reference field="2" count="1" defaultSubtotal="1">
            <x v="0"/>
          </reference>
        </references>
      </pivotArea>
    </format>
    <format dxfId="953">
      <pivotArea collapsedLevelsAreSubtotals="1" fieldPosition="0">
        <references count="2">
          <reference field="2" count="1">
            <x v="1"/>
          </reference>
          <reference field="5" count="1" selected="0">
            <x v="1"/>
          </reference>
        </references>
      </pivotArea>
    </format>
    <format dxfId="952">
      <pivotArea field="2" grandCol="1" collapsedLevelsAreSubtotals="1" axis="axisRow" fieldPosition="0">
        <references count="1">
          <reference field="2" count="1">
            <x v="1"/>
          </reference>
        </references>
      </pivotArea>
    </format>
    <format dxfId="951">
      <pivotArea collapsedLevelsAreSubtotals="1" fieldPosition="0">
        <references count="3">
          <reference field="0" count="5">
            <x v="4"/>
            <x v="5"/>
            <x v="6"/>
            <x v="7"/>
            <x v="8"/>
          </reference>
          <reference field="2" count="1" selected="0">
            <x v="1"/>
          </reference>
          <reference field="5" count="1" selected="0">
            <x v="1"/>
          </reference>
        </references>
      </pivotArea>
    </format>
    <format dxfId="950">
      <pivotArea field="2" grandCol="1" collapsedLevelsAreSubtotals="1" axis="axisRow" fieldPosition="0">
        <references count="2">
          <reference field="0" count="5">
            <x v="4"/>
            <x v="5"/>
            <x v="6"/>
            <x v="7"/>
            <x v="8"/>
          </reference>
          <reference field="2" count="1" selected="0">
            <x v="1"/>
          </reference>
        </references>
      </pivotArea>
    </format>
    <format dxfId="949">
      <pivotArea collapsedLevelsAreSubtotals="1" fieldPosition="0">
        <references count="2">
          <reference field="2" count="1" defaultSubtotal="1">
            <x v="1"/>
          </reference>
          <reference field="5" count="1" selected="0">
            <x v="1"/>
          </reference>
        </references>
      </pivotArea>
    </format>
    <format dxfId="948">
      <pivotArea field="2" grandCol="1" collapsedLevelsAreSubtotals="1" axis="axisRow" fieldPosition="0">
        <references count="1">
          <reference field="2" count="1" defaultSubtotal="1">
            <x v="1"/>
          </reference>
        </references>
      </pivotArea>
    </format>
    <format dxfId="947">
      <pivotArea collapsedLevelsAreSubtotals="1" fieldPosition="0">
        <references count="2">
          <reference field="2" count="1">
            <x v="2"/>
          </reference>
          <reference field="5" count="1" selected="0">
            <x v="1"/>
          </reference>
        </references>
      </pivotArea>
    </format>
    <format dxfId="946">
      <pivotArea field="2" grandCol="1" collapsedLevelsAreSubtotals="1" axis="axisRow" fieldPosition="0">
        <references count="1">
          <reference field="2" count="1">
            <x v="2"/>
          </reference>
        </references>
      </pivotArea>
    </format>
    <format dxfId="945">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944">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943">
      <pivotArea collapsedLevelsAreSubtotals="1" fieldPosition="0">
        <references count="2">
          <reference field="2" count="1" defaultSubtotal="1">
            <x v="2"/>
          </reference>
          <reference field="5" count="1" selected="0">
            <x v="1"/>
          </reference>
        </references>
      </pivotArea>
    </format>
    <format dxfId="942">
      <pivotArea field="2" grandCol="1" collapsedLevelsAreSubtotals="1" axis="axisRow" fieldPosition="0">
        <references count="1">
          <reference field="2" count="1" defaultSubtotal="1">
            <x v="2"/>
          </reference>
        </references>
      </pivotArea>
    </format>
    <format dxfId="941">
      <pivotArea collapsedLevelsAreSubtotals="1" fieldPosition="0">
        <references count="2">
          <reference field="2" count="1">
            <x v="3"/>
          </reference>
          <reference field="5" count="1" selected="0">
            <x v="1"/>
          </reference>
        </references>
      </pivotArea>
    </format>
    <format dxfId="940">
      <pivotArea field="2" grandCol="1" collapsedLevelsAreSubtotals="1" axis="axisRow" fieldPosition="0">
        <references count="1">
          <reference field="2" count="1">
            <x v="3"/>
          </reference>
        </references>
      </pivotArea>
    </format>
    <format dxfId="939">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938">
      <pivotArea field="2" grandCol="1" collapsedLevelsAreSubtotals="1" axis="axisRow" fieldPosition="0">
        <references count="2">
          <reference field="0" count="6">
            <x v="19"/>
            <x v="20"/>
            <x v="21"/>
            <x v="22"/>
            <x v="23"/>
            <x v="24"/>
          </reference>
          <reference field="2" count="1" selected="0">
            <x v="3"/>
          </reference>
        </references>
      </pivotArea>
    </format>
    <format dxfId="937">
      <pivotArea collapsedLevelsAreSubtotals="1" fieldPosition="0">
        <references count="2">
          <reference field="2" count="1" defaultSubtotal="1">
            <x v="3"/>
          </reference>
          <reference field="5" count="1" selected="0">
            <x v="1"/>
          </reference>
        </references>
      </pivotArea>
    </format>
    <format dxfId="936">
      <pivotArea field="2" grandCol="1" collapsedLevelsAreSubtotals="1" axis="axisRow" fieldPosition="0">
        <references count="1">
          <reference field="2" count="1" defaultSubtotal="1">
            <x v="3"/>
          </reference>
        </references>
      </pivotArea>
    </format>
    <format dxfId="935">
      <pivotArea collapsedLevelsAreSubtotals="1" fieldPosition="0">
        <references count="2">
          <reference field="2" count="1">
            <x v="4"/>
          </reference>
          <reference field="5" count="1" selected="0">
            <x v="1"/>
          </reference>
        </references>
      </pivotArea>
    </format>
    <format dxfId="934">
      <pivotArea field="2" grandCol="1" collapsedLevelsAreSubtotals="1" axis="axisRow" fieldPosition="0">
        <references count="1">
          <reference field="2" count="1">
            <x v="4"/>
          </reference>
        </references>
      </pivotArea>
    </format>
    <format dxfId="933">
      <pivotArea collapsedLevelsAreSubtotals="1" fieldPosition="0">
        <references count="3">
          <reference field="0" count="1">
            <x v="25"/>
          </reference>
          <reference field="2" count="1" selected="0">
            <x v="4"/>
          </reference>
          <reference field="5" count="1" selected="0">
            <x v="1"/>
          </reference>
        </references>
      </pivotArea>
    </format>
    <format dxfId="932">
      <pivotArea field="2" grandCol="1" collapsedLevelsAreSubtotals="1" axis="axisRow" fieldPosition="0">
        <references count="2">
          <reference field="0" count="1">
            <x v="25"/>
          </reference>
          <reference field="2" count="1" selected="0">
            <x v="4"/>
          </reference>
        </references>
      </pivotArea>
    </format>
    <format dxfId="931">
      <pivotArea collapsedLevelsAreSubtotals="1" fieldPosition="0">
        <references count="2">
          <reference field="2" count="1" defaultSubtotal="1">
            <x v="4"/>
          </reference>
          <reference field="5" count="1" selected="0">
            <x v="1"/>
          </reference>
        </references>
      </pivotArea>
    </format>
    <format dxfId="930">
      <pivotArea field="2" grandCol="1" collapsedLevelsAreSubtotals="1" axis="axisRow" fieldPosition="0">
        <references count="1">
          <reference field="2" count="1" defaultSubtotal="1">
            <x v="4"/>
          </reference>
        </references>
      </pivotArea>
    </format>
    <format dxfId="929">
      <pivotArea collapsedLevelsAreSubtotals="1" fieldPosition="0">
        <references count="2">
          <reference field="2" count="1">
            <x v="5"/>
          </reference>
          <reference field="5" count="1" selected="0">
            <x v="1"/>
          </reference>
        </references>
      </pivotArea>
    </format>
    <format dxfId="928">
      <pivotArea field="2" grandCol="1" collapsedLevelsAreSubtotals="1" axis="axisRow" fieldPosition="0">
        <references count="1">
          <reference field="2" count="1">
            <x v="5"/>
          </reference>
        </references>
      </pivotArea>
    </format>
    <format dxfId="927">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926">
      <pivotArea field="2" grandCol="1" collapsedLevelsAreSubtotals="1" axis="axisRow" fieldPosition="0">
        <references count="2">
          <reference field="0" count="6">
            <x v="26"/>
            <x v="27"/>
            <x v="28"/>
            <x v="29"/>
            <x v="30"/>
            <x v="31"/>
          </reference>
          <reference field="2" count="1" selected="0">
            <x v="5"/>
          </reference>
        </references>
      </pivotArea>
    </format>
    <format dxfId="925">
      <pivotArea collapsedLevelsAreSubtotals="1" fieldPosition="0">
        <references count="2">
          <reference field="2" count="1" defaultSubtotal="1">
            <x v="5"/>
          </reference>
          <reference field="5" count="1" selected="0">
            <x v="1"/>
          </reference>
        </references>
      </pivotArea>
    </format>
    <format dxfId="924">
      <pivotArea field="2" grandCol="1" collapsedLevelsAreSubtotals="1" axis="axisRow" fieldPosition="0">
        <references count="1">
          <reference field="2" count="1" defaultSubtotal="1">
            <x v="5"/>
          </reference>
        </references>
      </pivotArea>
    </format>
    <format dxfId="923">
      <pivotArea collapsedLevelsAreSubtotals="1" fieldPosition="0">
        <references count="2">
          <reference field="2" count="1">
            <x v="6"/>
          </reference>
          <reference field="5" count="1" selected="0">
            <x v="1"/>
          </reference>
        </references>
      </pivotArea>
    </format>
    <format dxfId="922">
      <pivotArea field="2" grandCol="1" collapsedLevelsAreSubtotals="1" axis="axisRow" fieldPosition="0">
        <references count="1">
          <reference field="2" count="1">
            <x v="6"/>
          </reference>
        </references>
      </pivotArea>
    </format>
    <format dxfId="921">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920">
      <pivotArea field="2" grandCol="1" collapsedLevelsAreSubtotals="1" axis="axisRow" fieldPosition="0">
        <references count="2">
          <reference field="0" count="6">
            <x v="32"/>
            <x v="33"/>
            <x v="34"/>
            <x v="35"/>
            <x v="36"/>
            <x v="37"/>
          </reference>
          <reference field="2" count="1" selected="0">
            <x v="6"/>
          </reference>
        </references>
      </pivotArea>
    </format>
    <format dxfId="919">
      <pivotArea collapsedLevelsAreSubtotals="1" fieldPosition="0">
        <references count="2">
          <reference field="2" count="1" defaultSubtotal="1">
            <x v="6"/>
          </reference>
          <reference field="5" count="1" selected="0">
            <x v="1"/>
          </reference>
        </references>
      </pivotArea>
    </format>
    <format dxfId="918">
      <pivotArea field="2" grandCol="1" collapsedLevelsAreSubtotals="1" axis="axisRow" fieldPosition="0">
        <references count="1">
          <reference field="2" count="1" defaultSubtotal="1">
            <x v="6"/>
          </reference>
        </references>
      </pivotArea>
    </format>
    <format dxfId="917">
      <pivotArea field="5" grandRow="1" outline="0" collapsedLevelsAreSubtotals="1" axis="axisCol" fieldPosition="0">
        <references count="1">
          <reference field="5" count="1" selected="0">
            <x v="1"/>
          </reference>
        </references>
      </pivotArea>
    </format>
    <format dxfId="916">
      <pivotArea grandRow="1" grandCol="1"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54.xml><?xml version="1.0" encoding="utf-8"?>
<pivotTableDefinition xmlns="http://schemas.openxmlformats.org/spreadsheetml/2006/main" xmlns:mc="http://schemas.openxmlformats.org/markup-compatibility/2006" xmlns:xr="http://schemas.microsoft.com/office/spreadsheetml/2014/revision" mc:Ignorable="xr" xr:uid="{EC8EA069-0F2F-4439-9BDA-40BF91B6790D}" name="Pivottabell8" cacheId="248"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AR71:AU118"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6]" cap="2016"/>
  </pageFields>
  <dataFields count="1">
    <dataField fld="3" subtotal="count" baseField="0" baseItem="1"/>
  </dataFields>
  <formats count="57">
    <format dxfId="1028">
      <pivotArea collapsedLevelsAreSubtotals="1" fieldPosition="0">
        <references count="2">
          <reference field="0" count="4">
            <x v="0"/>
            <x v="1"/>
            <x v="2"/>
            <x v="3"/>
          </reference>
          <reference field="2" count="1" selected="0">
            <x v="0"/>
          </reference>
        </references>
      </pivotArea>
    </format>
    <format dxfId="1027">
      <pivotArea collapsedLevelsAreSubtotals="1" fieldPosition="0">
        <references count="1">
          <reference field="2" count="1">
            <x v="1"/>
          </reference>
        </references>
      </pivotArea>
    </format>
    <format dxfId="1026">
      <pivotArea collapsedLevelsAreSubtotals="1" fieldPosition="0">
        <references count="2">
          <reference field="0" count="5">
            <x v="4"/>
            <x v="5"/>
            <x v="6"/>
            <x v="7"/>
            <x v="8"/>
          </reference>
          <reference field="2" count="1" selected="0">
            <x v="1"/>
          </reference>
        </references>
      </pivotArea>
    </format>
    <format dxfId="1025">
      <pivotArea collapsedLevelsAreSubtotals="1" fieldPosition="0">
        <references count="1">
          <reference field="2" count="1">
            <x v="2"/>
          </reference>
        </references>
      </pivotArea>
    </format>
    <format dxfId="1024">
      <pivotArea collapsedLevelsAreSubtotals="1" fieldPosition="0">
        <references count="2">
          <reference field="0" count="10">
            <x v="9"/>
            <x v="10"/>
            <x v="11"/>
            <x v="12"/>
            <x v="13"/>
            <x v="14"/>
            <x v="15"/>
            <x v="16"/>
            <x v="17"/>
            <x v="18"/>
          </reference>
          <reference field="2" count="1" selected="0">
            <x v="2"/>
          </reference>
        </references>
      </pivotArea>
    </format>
    <format dxfId="1023">
      <pivotArea collapsedLevelsAreSubtotals="1" fieldPosition="0">
        <references count="1">
          <reference field="2" count="1">
            <x v="3"/>
          </reference>
        </references>
      </pivotArea>
    </format>
    <format dxfId="1022">
      <pivotArea collapsedLevelsAreSubtotals="1" fieldPosition="0">
        <references count="2">
          <reference field="0" count="6">
            <x v="19"/>
            <x v="20"/>
            <x v="21"/>
            <x v="22"/>
            <x v="23"/>
            <x v="24"/>
          </reference>
          <reference field="2" count="1" selected="0">
            <x v="3"/>
          </reference>
        </references>
      </pivotArea>
    </format>
    <format dxfId="1021">
      <pivotArea collapsedLevelsAreSubtotals="1" fieldPosition="0">
        <references count="1">
          <reference field="2" count="1">
            <x v="4"/>
          </reference>
        </references>
      </pivotArea>
    </format>
    <format dxfId="1020">
      <pivotArea collapsedLevelsAreSubtotals="1" fieldPosition="0">
        <references count="2">
          <reference field="0" count="1">
            <x v="25"/>
          </reference>
          <reference field="2" count="1" selected="0">
            <x v="4"/>
          </reference>
        </references>
      </pivotArea>
    </format>
    <format dxfId="1019">
      <pivotArea collapsedLevelsAreSubtotals="1" fieldPosition="0">
        <references count="1">
          <reference field="2" count="1">
            <x v="5"/>
          </reference>
        </references>
      </pivotArea>
    </format>
    <format dxfId="1018">
      <pivotArea collapsedLevelsAreSubtotals="1" fieldPosition="0">
        <references count="2">
          <reference field="0" count="6">
            <x v="26"/>
            <x v="27"/>
            <x v="28"/>
            <x v="29"/>
            <x v="30"/>
            <x v="31"/>
          </reference>
          <reference field="2" count="1" selected="0">
            <x v="5"/>
          </reference>
        </references>
      </pivotArea>
    </format>
    <format dxfId="1017">
      <pivotArea collapsedLevelsAreSubtotals="1" fieldPosition="0">
        <references count="1">
          <reference field="2" count="1">
            <x v="6"/>
          </reference>
        </references>
      </pivotArea>
    </format>
    <format dxfId="1016">
      <pivotArea collapsedLevelsAreSubtotals="1" fieldPosition="0">
        <references count="2">
          <reference field="0" count="6">
            <x v="32"/>
            <x v="33"/>
            <x v="34"/>
            <x v="35"/>
            <x v="36"/>
            <x v="37"/>
          </reference>
          <reference field="2" count="1" selected="0">
            <x v="6"/>
          </reference>
        </references>
      </pivotArea>
    </format>
    <format dxfId="1015">
      <pivotArea grandRow="1" outline="0" collapsedLevelsAreSubtotals="1" fieldPosition="0"/>
    </format>
    <format dxfId="1014">
      <pivotArea collapsedLevelsAreSubtotals="1" fieldPosition="0">
        <references count="3">
          <reference field="0" count="4">
            <x v="0"/>
            <x v="1"/>
            <x v="2"/>
            <x v="3"/>
          </reference>
          <reference field="2" count="1" selected="0">
            <x v="0"/>
          </reference>
          <reference field="5" count="1" selected="0">
            <x v="1"/>
          </reference>
        </references>
      </pivotArea>
    </format>
    <format dxfId="1013">
      <pivotArea field="2" grandCol="1" collapsedLevelsAreSubtotals="1" axis="axisRow" fieldPosition="0">
        <references count="2">
          <reference field="0" count="4">
            <x v="0"/>
            <x v="1"/>
            <x v="2"/>
            <x v="3"/>
          </reference>
          <reference field="2" count="1" selected="0">
            <x v="0"/>
          </reference>
        </references>
      </pivotArea>
    </format>
    <format dxfId="1012">
      <pivotArea collapsedLevelsAreSubtotals="1" fieldPosition="0">
        <references count="2">
          <reference field="2" count="1" defaultSubtotal="1">
            <x v="0"/>
          </reference>
          <reference field="5" count="1" selected="0">
            <x v="1"/>
          </reference>
        </references>
      </pivotArea>
    </format>
    <format dxfId="1011">
      <pivotArea field="2" grandCol="1" collapsedLevelsAreSubtotals="1" axis="axisRow" fieldPosition="0">
        <references count="1">
          <reference field="2" count="1" defaultSubtotal="1">
            <x v="0"/>
          </reference>
        </references>
      </pivotArea>
    </format>
    <format dxfId="1010">
      <pivotArea collapsedLevelsAreSubtotals="1" fieldPosition="0">
        <references count="2">
          <reference field="2" count="1">
            <x v="1"/>
          </reference>
          <reference field="5" count="1" selected="0">
            <x v="1"/>
          </reference>
        </references>
      </pivotArea>
    </format>
    <format dxfId="1009">
      <pivotArea field="2" grandCol="1" collapsedLevelsAreSubtotals="1" axis="axisRow" fieldPosition="0">
        <references count="1">
          <reference field="2" count="1">
            <x v="1"/>
          </reference>
        </references>
      </pivotArea>
    </format>
    <format dxfId="1008">
      <pivotArea collapsedLevelsAreSubtotals="1" fieldPosition="0">
        <references count="3">
          <reference field="0" count="5">
            <x v="4"/>
            <x v="5"/>
            <x v="6"/>
            <x v="7"/>
            <x v="8"/>
          </reference>
          <reference field="2" count="1" selected="0">
            <x v="1"/>
          </reference>
          <reference field="5" count="1" selected="0">
            <x v="1"/>
          </reference>
        </references>
      </pivotArea>
    </format>
    <format dxfId="1007">
      <pivotArea field="2" grandCol="1" collapsedLevelsAreSubtotals="1" axis="axisRow" fieldPosition="0">
        <references count="2">
          <reference field="0" count="5">
            <x v="4"/>
            <x v="5"/>
            <x v="6"/>
            <x v="7"/>
            <x v="8"/>
          </reference>
          <reference field="2" count="1" selected="0">
            <x v="1"/>
          </reference>
        </references>
      </pivotArea>
    </format>
    <format dxfId="1006">
      <pivotArea collapsedLevelsAreSubtotals="1" fieldPosition="0">
        <references count="2">
          <reference field="2" count="1" defaultSubtotal="1">
            <x v="1"/>
          </reference>
          <reference field="5" count="1" selected="0">
            <x v="1"/>
          </reference>
        </references>
      </pivotArea>
    </format>
    <format dxfId="1005">
      <pivotArea field="2" grandCol="1" collapsedLevelsAreSubtotals="1" axis="axisRow" fieldPosition="0">
        <references count="1">
          <reference field="2" count="1" defaultSubtotal="1">
            <x v="1"/>
          </reference>
        </references>
      </pivotArea>
    </format>
    <format dxfId="1004">
      <pivotArea collapsedLevelsAreSubtotals="1" fieldPosition="0">
        <references count="2">
          <reference field="2" count="1">
            <x v="2"/>
          </reference>
          <reference field="5" count="1" selected="0">
            <x v="1"/>
          </reference>
        </references>
      </pivotArea>
    </format>
    <format dxfId="1003">
      <pivotArea field="2" grandCol="1" collapsedLevelsAreSubtotals="1" axis="axisRow" fieldPosition="0">
        <references count="1">
          <reference field="2" count="1">
            <x v="2"/>
          </reference>
        </references>
      </pivotArea>
    </format>
    <format dxfId="1002">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1001">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1000">
      <pivotArea collapsedLevelsAreSubtotals="1" fieldPosition="0">
        <references count="2">
          <reference field="2" count="1" defaultSubtotal="1">
            <x v="2"/>
          </reference>
          <reference field="5" count="1" selected="0">
            <x v="1"/>
          </reference>
        </references>
      </pivotArea>
    </format>
    <format dxfId="999">
      <pivotArea field="2" grandCol="1" collapsedLevelsAreSubtotals="1" axis="axisRow" fieldPosition="0">
        <references count="1">
          <reference field="2" count="1" defaultSubtotal="1">
            <x v="2"/>
          </reference>
        </references>
      </pivotArea>
    </format>
    <format dxfId="998">
      <pivotArea collapsedLevelsAreSubtotals="1" fieldPosition="0">
        <references count="2">
          <reference field="2" count="1">
            <x v="3"/>
          </reference>
          <reference field="5" count="1" selected="0">
            <x v="1"/>
          </reference>
        </references>
      </pivotArea>
    </format>
    <format dxfId="997">
      <pivotArea field="2" grandCol="1" collapsedLevelsAreSubtotals="1" axis="axisRow" fieldPosition="0">
        <references count="1">
          <reference field="2" count="1">
            <x v="3"/>
          </reference>
        </references>
      </pivotArea>
    </format>
    <format dxfId="996">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995">
      <pivotArea field="2" grandCol="1" collapsedLevelsAreSubtotals="1" axis="axisRow" fieldPosition="0">
        <references count="2">
          <reference field="0" count="6">
            <x v="19"/>
            <x v="20"/>
            <x v="21"/>
            <x v="22"/>
            <x v="23"/>
            <x v="24"/>
          </reference>
          <reference field="2" count="1" selected="0">
            <x v="3"/>
          </reference>
        </references>
      </pivotArea>
    </format>
    <format dxfId="994">
      <pivotArea collapsedLevelsAreSubtotals="1" fieldPosition="0">
        <references count="2">
          <reference field="2" count="1" defaultSubtotal="1">
            <x v="3"/>
          </reference>
          <reference field="5" count="1" selected="0">
            <x v="1"/>
          </reference>
        </references>
      </pivotArea>
    </format>
    <format dxfId="993">
      <pivotArea field="2" grandCol="1" collapsedLevelsAreSubtotals="1" axis="axisRow" fieldPosition="0">
        <references count="1">
          <reference field="2" count="1" defaultSubtotal="1">
            <x v="3"/>
          </reference>
        </references>
      </pivotArea>
    </format>
    <format dxfId="992">
      <pivotArea collapsedLevelsAreSubtotals="1" fieldPosition="0">
        <references count="2">
          <reference field="2" count="1">
            <x v="4"/>
          </reference>
          <reference field="5" count="1" selected="0">
            <x v="1"/>
          </reference>
        </references>
      </pivotArea>
    </format>
    <format dxfId="991">
      <pivotArea field="2" grandCol="1" collapsedLevelsAreSubtotals="1" axis="axisRow" fieldPosition="0">
        <references count="1">
          <reference field="2" count="1">
            <x v="4"/>
          </reference>
        </references>
      </pivotArea>
    </format>
    <format dxfId="990">
      <pivotArea collapsedLevelsAreSubtotals="1" fieldPosition="0">
        <references count="3">
          <reference field="0" count="1">
            <x v="25"/>
          </reference>
          <reference field="2" count="1" selected="0">
            <x v="4"/>
          </reference>
          <reference field="5" count="1" selected="0">
            <x v="1"/>
          </reference>
        </references>
      </pivotArea>
    </format>
    <format dxfId="989">
      <pivotArea field="2" grandCol="1" collapsedLevelsAreSubtotals="1" axis="axisRow" fieldPosition="0">
        <references count="2">
          <reference field="0" count="1">
            <x v="25"/>
          </reference>
          <reference field="2" count="1" selected="0">
            <x v="4"/>
          </reference>
        </references>
      </pivotArea>
    </format>
    <format dxfId="988">
      <pivotArea collapsedLevelsAreSubtotals="1" fieldPosition="0">
        <references count="2">
          <reference field="2" count="1" defaultSubtotal="1">
            <x v="4"/>
          </reference>
          <reference field="5" count="1" selected="0">
            <x v="1"/>
          </reference>
        </references>
      </pivotArea>
    </format>
    <format dxfId="987">
      <pivotArea field="2" grandCol="1" collapsedLevelsAreSubtotals="1" axis="axisRow" fieldPosition="0">
        <references count="1">
          <reference field="2" count="1" defaultSubtotal="1">
            <x v="4"/>
          </reference>
        </references>
      </pivotArea>
    </format>
    <format dxfId="986">
      <pivotArea collapsedLevelsAreSubtotals="1" fieldPosition="0">
        <references count="2">
          <reference field="2" count="1">
            <x v="5"/>
          </reference>
          <reference field="5" count="1" selected="0">
            <x v="1"/>
          </reference>
        </references>
      </pivotArea>
    </format>
    <format dxfId="985">
      <pivotArea field="2" grandCol="1" collapsedLevelsAreSubtotals="1" axis="axisRow" fieldPosition="0">
        <references count="1">
          <reference field="2" count="1">
            <x v="5"/>
          </reference>
        </references>
      </pivotArea>
    </format>
    <format dxfId="984">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983">
      <pivotArea field="2" grandCol="1" collapsedLevelsAreSubtotals="1" axis="axisRow" fieldPosition="0">
        <references count="2">
          <reference field="0" count="6">
            <x v="26"/>
            <x v="27"/>
            <x v="28"/>
            <x v="29"/>
            <x v="30"/>
            <x v="31"/>
          </reference>
          <reference field="2" count="1" selected="0">
            <x v="5"/>
          </reference>
        </references>
      </pivotArea>
    </format>
    <format dxfId="982">
      <pivotArea collapsedLevelsAreSubtotals="1" fieldPosition="0">
        <references count="2">
          <reference field="2" count="1" defaultSubtotal="1">
            <x v="5"/>
          </reference>
          <reference field="5" count="1" selected="0">
            <x v="1"/>
          </reference>
        </references>
      </pivotArea>
    </format>
    <format dxfId="981">
      <pivotArea field="2" grandCol="1" collapsedLevelsAreSubtotals="1" axis="axisRow" fieldPosition="0">
        <references count="1">
          <reference field="2" count="1" defaultSubtotal="1">
            <x v="5"/>
          </reference>
        </references>
      </pivotArea>
    </format>
    <format dxfId="980">
      <pivotArea collapsedLevelsAreSubtotals="1" fieldPosition="0">
        <references count="2">
          <reference field="2" count="1">
            <x v="6"/>
          </reference>
          <reference field="5" count="1" selected="0">
            <x v="1"/>
          </reference>
        </references>
      </pivotArea>
    </format>
    <format dxfId="979">
      <pivotArea field="2" grandCol="1" collapsedLevelsAreSubtotals="1" axis="axisRow" fieldPosition="0">
        <references count="1">
          <reference field="2" count="1">
            <x v="6"/>
          </reference>
        </references>
      </pivotArea>
    </format>
    <format dxfId="978">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977">
      <pivotArea field="2" grandCol="1" collapsedLevelsAreSubtotals="1" axis="axisRow" fieldPosition="0">
        <references count="2">
          <reference field="0" count="6">
            <x v="32"/>
            <x v="33"/>
            <x v="34"/>
            <x v="35"/>
            <x v="36"/>
            <x v="37"/>
          </reference>
          <reference field="2" count="1" selected="0">
            <x v="6"/>
          </reference>
        </references>
      </pivotArea>
    </format>
    <format dxfId="976">
      <pivotArea collapsedLevelsAreSubtotals="1" fieldPosition="0">
        <references count="2">
          <reference field="2" count="1" defaultSubtotal="1">
            <x v="6"/>
          </reference>
          <reference field="5" count="1" selected="0">
            <x v="1"/>
          </reference>
        </references>
      </pivotArea>
    </format>
    <format dxfId="975">
      <pivotArea field="2" grandCol="1" collapsedLevelsAreSubtotals="1" axis="axisRow" fieldPosition="0">
        <references count="1">
          <reference field="2" count="1" defaultSubtotal="1">
            <x v="6"/>
          </reference>
        </references>
      </pivotArea>
    </format>
    <format dxfId="974">
      <pivotArea field="5" grandRow="1" outline="0" collapsedLevelsAreSubtotals="1" axis="axisCol" fieldPosition="0">
        <references count="1">
          <reference field="5" count="1" selected="0">
            <x v="1"/>
          </reference>
        </references>
      </pivotArea>
    </format>
    <format dxfId="973">
      <pivotArea grandRow="1" grandCol="1" outline="0" collapsedLevelsAreSubtotals="1" fieldPosition="0"/>
    </format>
    <format dxfId="972">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55.xml><?xml version="1.0" encoding="utf-8"?>
<pivotTableDefinition xmlns="http://schemas.openxmlformats.org/spreadsheetml/2006/main" xmlns:mc="http://schemas.openxmlformats.org/markup-compatibility/2006" xmlns:xr="http://schemas.microsoft.com/office/spreadsheetml/2014/revision" mc:Ignorable="xr" xr:uid="{126B30ED-171F-406E-8210-6AE8F0D48CB0}" name="Pivottabell9" cacheId="239"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AW10:AZ57"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7]" cap="2017"/>
  </pageFields>
  <dataFields count="1">
    <dataField fld="3" subtotal="count" showDataAs="percentOfRow" baseField="0" baseItem="1" numFmtId="10"/>
  </dataFields>
  <formats count="56">
    <format dxfId="1084">
      <pivotArea collapsedLevelsAreSubtotals="1" fieldPosition="0">
        <references count="2">
          <reference field="0" count="4">
            <x v="0"/>
            <x v="1"/>
            <x v="2"/>
            <x v="3"/>
          </reference>
          <reference field="2" count="1" selected="0">
            <x v="0"/>
          </reference>
        </references>
      </pivotArea>
    </format>
    <format dxfId="1083">
      <pivotArea collapsedLevelsAreSubtotals="1" fieldPosition="0">
        <references count="1">
          <reference field="2" count="1">
            <x v="1"/>
          </reference>
        </references>
      </pivotArea>
    </format>
    <format dxfId="1082">
      <pivotArea collapsedLevelsAreSubtotals="1" fieldPosition="0">
        <references count="2">
          <reference field="0" count="5">
            <x v="4"/>
            <x v="5"/>
            <x v="6"/>
            <x v="7"/>
            <x v="8"/>
          </reference>
          <reference field="2" count="1" selected="0">
            <x v="1"/>
          </reference>
        </references>
      </pivotArea>
    </format>
    <format dxfId="1081">
      <pivotArea collapsedLevelsAreSubtotals="1" fieldPosition="0">
        <references count="1">
          <reference field="2" count="1">
            <x v="2"/>
          </reference>
        </references>
      </pivotArea>
    </format>
    <format dxfId="1080">
      <pivotArea collapsedLevelsAreSubtotals="1" fieldPosition="0">
        <references count="2">
          <reference field="0" count="10">
            <x v="9"/>
            <x v="10"/>
            <x v="11"/>
            <x v="12"/>
            <x v="13"/>
            <x v="14"/>
            <x v="15"/>
            <x v="16"/>
            <x v="17"/>
            <x v="18"/>
          </reference>
          <reference field="2" count="1" selected="0">
            <x v="2"/>
          </reference>
        </references>
      </pivotArea>
    </format>
    <format dxfId="1079">
      <pivotArea collapsedLevelsAreSubtotals="1" fieldPosition="0">
        <references count="1">
          <reference field="2" count="1">
            <x v="3"/>
          </reference>
        </references>
      </pivotArea>
    </format>
    <format dxfId="1078">
      <pivotArea collapsedLevelsAreSubtotals="1" fieldPosition="0">
        <references count="2">
          <reference field="0" count="6">
            <x v="19"/>
            <x v="20"/>
            <x v="21"/>
            <x v="22"/>
            <x v="23"/>
            <x v="24"/>
          </reference>
          <reference field="2" count="1" selected="0">
            <x v="3"/>
          </reference>
        </references>
      </pivotArea>
    </format>
    <format dxfId="1077">
      <pivotArea collapsedLevelsAreSubtotals="1" fieldPosition="0">
        <references count="1">
          <reference field="2" count="1">
            <x v="4"/>
          </reference>
        </references>
      </pivotArea>
    </format>
    <format dxfId="1076">
      <pivotArea collapsedLevelsAreSubtotals="1" fieldPosition="0">
        <references count="2">
          <reference field="0" count="1">
            <x v="25"/>
          </reference>
          <reference field="2" count="1" selected="0">
            <x v="4"/>
          </reference>
        </references>
      </pivotArea>
    </format>
    <format dxfId="1075">
      <pivotArea collapsedLevelsAreSubtotals="1" fieldPosition="0">
        <references count="1">
          <reference field="2" count="1">
            <x v="5"/>
          </reference>
        </references>
      </pivotArea>
    </format>
    <format dxfId="1074">
      <pivotArea collapsedLevelsAreSubtotals="1" fieldPosition="0">
        <references count="2">
          <reference field="0" count="6">
            <x v="26"/>
            <x v="27"/>
            <x v="28"/>
            <x v="29"/>
            <x v="30"/>
            <x v="31"/>
          </reference>
          <reference field="2" count="1" selected="0">
            <x v="5"/>
          </reference>
        </references>
      </pivotArea>
    </format>
    <format dxfId="1073">
      <pivotArea collapsedLevelsAreSubtotals="1" fieldPosition="0">
        <references count="1">
          <reference field="2" count="1">
            <x v="6"/>
          </reference>
        </references>
      </pivotArea>
    </format>
    <format dxfId="1072">
      <pivotArea collapsedLevelsAreSubtotals="1" fieldPosition="0">
        <references count="2">
          <reference field="0" count="6">
            <x v="32"/>
            <x v="33"/>
            <x v="34"/>
            <x v="35"/>
            <x v="36"/>
            <x v="37"/>
          </reference>
          <reference field="2" count="1" selected="0">
            <x v="6"/>
          </reference>
        </references>
      </pivotArea>
    </format>
    <format dxfId="1071">
      <pivotArea grandRow="1" outline="0" collapsedLevelsAreSubtotals="1" fieldPosition="0"/>
    </format>
    <format dxfId="1070">
      <pivotArea collapsedLevelsAreSubtotals="1" fieldPosition="0">
        <references count="3">
          <reference field="0" count="4">
            <x v="0"/>
            <x v="1"/>
            <x v="2"/>
            <x v="3"/>
          </reference>
          <reference field="2" count="1" selected="0">
            <x v="0"/>
          </reference>
          <reference field="5" count="1" selected="0">
            <x v="1"/>
          </reference>
        </references>
      </pivotArea>
    </format>
    <format dxfId="1069">
      <pivotArea field="2" grandCol="1" collapsedLevelsAreSubtotals="1" axis="axisRow" fieldPosition="0">
        <references count="2">
          <reference field="0" count="4">
            <x v="0"/>
            <x v="1"/>
            <x v="2"/>
            <x v="3"/>
          </reference>
          <reference field="2" count="1" selected="0">
            <x v="0"/>
          </reference>
        </references>
      </pivotArea>
    </format>
    <format dxfId="1068">
      <pivotArea collapsedLevelsAreSubtotals="1" fieldPosition="0">
        <references count="2">
          <reference field="2" count="1" defaultSubtotal="1">
            <x v="0"/>
          </reference>
          <reference field="5" count="1" selected="0">
            <x v="1"/>
          </reference>
        </references>
      </pivotArea>
    </format>
    <format dxfId="1067">
      <pivotArea field="2" grandCol="1" collapsedLevelsAreSubtotals="1" axis="axisRow" fieldPosition="0">
        <references count="1">
          <reference field="2" count="1" defaultSubtotal="1">
            <x v="0"/>
          </reference>
        </references>
      </pivotArea>
    </format>
    <format dxfId="1066">
      <pivotArea collapsedLevelsAreSubtotals="1" fieldPosition="0">
        <references count="2">
          <reference field="2" count="1">
            <x v="1"/>
          </reference>
          <reference field="5" count="1" selected="0">
            <x v="1"/>
          </reference>
        </references>
      </pivotArea>
    </format>
    <format dxfId="1065">
      <pivotArea field="2" grandCol="1" collapsedLevelsAreSubtotals="1" axis="axisRow" fieldPosition="0">
        <references count="1">
          <reference field="2" count="1">
            <x v="1"/>
          </reference>
        </references>
      </pivotArea>
    </format>
    <format dxfId="1064">
      <pivotArea collapsedLevelsAreSubtotals="1" fieldPosition="0">
        <references count="3">
          <reference field="0" count="5">
            <x v="4"/>
            <x v="5"/>
            <x v="6"/>
            <x v="7"/>
            <x v="8"/>
          </reference>
          <reference field="2" count="1" selected="0">
            <x v="1"/>
          </reference>
          <reference field="5" count="1" selected="0">
            <x v="1"/>
          </reference>
        </references>
      </pivotArea>
    </format>
    <format dxfId="1063">
      <pivotArea field="2" grandCol="1" collapsedLevelsAreSubtotals="1" axis="axisRow" fieldPosition="0">
        <references count="2">
          <reference field="0" count="5">
            <x v="4"/>
            <x v="5"/>
            <x v="6"/>
            <x v="7"/>
            <x v="8"/>
          </reference>
          <reference field="2" count="1" selected="0">
            <x v="1"/>
          </reference>
        </references>
      </pivotArea>
    </format>
    <format dxfId="1062">
      <pivotArea collapsedLevelsAreSubtotals="1" fieldPosition="0">
        <references count="2">
          <reference field="2" count="1" defaultSubtotal="1">
            <x v="1"/>
          </reference>
          <reference field="5" count="1" selected="0">
            <x v="1"/>
          </reference>
        </references>
      </pivotArea>
    </format>
    <format dxfId="1061">
      <pivotArea field="2" grandCol="1" collapsedLevelsAreSubtotals="1" axis="axisRow" fieldPosition="0">
        <references count="1">
          <reference field="2" count="1" defaultSubtotal="1">
            <x v="1"/>
          </reference>
        </references>
      </pivotArea>
    </format>
    <format dxfId="1060">
      <pivotArea collapsedLevelsAreSubtotals="1" fieldPosition="0">
        <references count="2">
          <reference field="2" count="1">
            <x v="2"/>
          </reference>
          <reference field="5" count="1" selected="0">
            <x v="1"/>
          </reference>
        </references>
      </pivotArea>
    </format>
    <format dxfId="1059">
      <pivotArea field="2" grandCol="1" collapsedLevelsAreSubtotals="1" axis="axisRow" fieldPosition="0">
        <references count="1">
          <reference field="2" count="1">
            <x v="2"/>
          </reference>
        </references>
      </pivotArea>
    </format>
    <format dxfId="1058">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1057">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1056">
      <pivotArea collapsedLevelsAreSubtotals="1" fieldPosition="0">
        <references count="2">
          <reference field="2" count="1" defaultSubtotal="1">
            <x v="2"/>
          </reference>
          <reference field="5" count="1" selected="0">
            <x v="1"/>
          </reference>
        </references>
      </pivotArea>
    </format>
    <format dxfId="1055">
      <pivotArea field="2" grandCol="1" collapsedLevelsAreSubtotals="1" axis="axisRow" fieldPosition="0">
        <references count="1">
          <reference field="2" count="1" defaultSubtotal="1">
            <x v="2"/>
          </reference>
        </references>
      </pivotArea>
    </format>
    <format dxfId="1054">
      <pivotArea collapsedLevelsAreSubtotals="1" fieldPosition="0">
        <references count="2">
          <reference field="2" count="1">
            <x v="3"/>
          </reference>
          <reference field="5" count="1" selected="0">
            <x v="1"/>
          </reference>
        </references>
      </pivotArea>
    </format>
    <format dxfId="1053">
      <pivotArea field="2" grandCol="1" collapsedLevelsAreSubtotals="1" axis="axisRow" fieldPosition="0">
        <references count="1">
          <reference field="2" count="1">
            <x v="3"/>
          </reference>
        </references>
      </pivotArea>
    </format>
    <format dxfId="1052">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1051">
      <pivotArea field="2" grandCol="1" collapsedLevelsAreSubtotals="1" axis="axisRow" fieldPosition="0">
        <references count="2">
          <reference field="0" count="6">
            <x v="19"/>
            <x v="20"/>
            <x v="21"/>
            <x v="22"/>
            <x v="23"/>
            <x v="24"/>
          </reference>
          <reference field="2" count="1" selected="0">
            <x v="3"/>
          </reference>
        </references>
      </pivotArea>
    </format>
    <format dxfId="1050">
      <pivotArea collapsedLevelsAreSubtotals="1" fieldPosition="0">
        <references count="2">
          <reference field="2" count="1" defaultSubtotal="1">
            <x v="3"/>
          </reference>
          <reference field="5" count="1" selected="0">
            <x v="1"/>
          </reference>
        </references>
      </pivotArea>
    </format>
    <format dxfId="1049">
      <pivotArea field="2" grandCol="1" collapsedLevelsAreSubtotals="1" axis="axisRow" fieldPosition="0">
        <references count="1">
          <reference field="2" count="1" defaultSubtotal="1">
            <x v="3"/>
          </reference>
        </references>
      </pivotArea>
    </format>
    <format dxfId="1048">
      <pivotArea collapsedLevelsAreSubtotals="1" fieldPosition="0">
        <references count="2">
          <reference field="2" count="1">
            <x v="4"/>
          </reference>
          <reference field="5" count="1" selected="0">
            <x v="1"/>
          </reference>
        </references>
      </pivotArea>
    </format>
    <format dxfId="1047">
      <pivotArea field="2" grandCol="1" collapsedLevelsAreSubtotals="1" axis="axisRow" fieldPosition="0">
        <references count="1">
          <reference field="2" count="1">
            <x v="4"/>
          </reference>
        </references>
      </pivotArea>
    </format>
    <format dxfId="1046">
      <pivotArea collapsedLevelsAreSubtotals="1" fieldPosition="0">
        <references count="3">
          <reference field="0" count="1">
            <x v="25"/>
          </reference>
          <reference field="2" count="1" selected="0">
            <x v="4"/>
          </reference>
          <reference field="5" count="1" selected="0">
            <x v="1"/>
          </reference>
        </references>
      </pivotArea>
    </format>
    <format dxfId="1045">
      <pivotArea field="2" grandCol="1" collapsedLevelsAreSubtotals="1" axis="axisRow" fieldPosition="0">
        <references count="2">
          <reference field="0" count="1">
            <x v="25"/>
          </reference>
          <reference field="2" count="1" selected="0">
            <x v="4"/>
          </reference>
        </references>
      </pivotArea>
    </format>
    <format dxfId="1044">
      <pivotArea collapsedLevelsAreSubtotals="1" fieldPosition="0">
        <references count="2">
          <reference field="2" count="1" defaultSubtotal="1">
            <x v="4"/>
          </reference>
          <reference field="5" count="1" selected="0">
            <x v="1"/>
          </reference>
        </references>
      </pivotArea>
    </format>
    <format dxfId="1043">
      <pivotArea field="2" grandCol="1" collapsedLevelsAreSubtotals="1" axis="axisRow" fieldPosition="0">
        <references count="1">
          <reference field="2" count="1" defaultSubtotal="1">
            <x v="4"/>
          </reference>
        </references>
      </pivotArea>
    </format>
    <format dxfId="1042">
      <pivotArea collapsedLevelsAreSubtotals="1" fieldPosition="0">
        <references count="2">
          <reference field="2" count="1">
            <x v="5"/>
          </reference>
          <reference field="5" count="1" selected="0">
            <x v="1"/>
          </reference>
        </references>
      </pivotArea>
    </format>
    <format dxfId="1041">
      <pivotArea field="2" grandCol="1" collapsedLevelsAreSubtotals="1" axis="axisRow" fieldPosition="0">
        <references count="1">
          <reference field="2" count="1">
            <x v="5"/>
          </reference>
        </references>
      </pivotArea>
    </format>
    <format dxfId="1040">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1039">
      <pivotArea field="2" grandCol="1" collapsedLevelsAreSubtotals="1" axis="axisRow" fieldPosition="0">
        <references count="2">
          <reference field="0" count="6">
            <x v="26"/>
            <x v="27"/>
            <x v="28"/>
            <x v="29"/>
            <x v="30"/>
            <x v="31"/>
          </reference>
          <reference field="2" count="1" selected="0">
            <x v="5"/>
          </reference>
        </references>
      </pivotArea>
    </format>
    <format dxfId="1038">
      <pivotArea collapsedLevelsAreSubtotals="1" fieldPosition="0">
        <references count="2">
          <reference field="2" count="1" defaultSubtotal="1">
            <x v="5"/>
          </reference>
          <reference field="5" count="1" selected="0">
            <x v="1"/>
          </reference>
        </references>
      </pivotArea>
    </format>
    <format dxfId="1037">
      <pivotArea field="2" grandCol="1" collapsedLevelsAreSubtotals="1" axis="axisRow" fieldPosition="0">
        <references count="1">
          <reference field="2" count="1" defaultSubtotal="1">
            <x v="5"/>
          </reference>
        </references>
      </pivotArea>
    </format>
    <format dxfId="1036">
      <pivotArea collapsedLevelsAreSubtotals="1" fieldPosition="0">
        <references count="2">
          <reference field="2" count="1">
            <x v="6"/>
          </reference>
          <reference field="5" count="1" selected="0">
            <x v="1"/>
          </reference>
        </references>
      </pivotArea>
    </format>
    <format dxfId="1035">
      <pivotArea field="2" grandCol="1" collapsedLevelsAreSubtotals="1" axis="axisRow" fieldPosition="0">
        <references count="1">
          <reference field="2" count="1">
            <x v="6"/>
          </reference>
        </references>
      </pivotArea>
    </format>
    <format dxfId="1034">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1033">
      <pivotArea field="2" grandCol="1" collapsedLevelsAreSubtotals="1" axis="axisRow" fieldPosition="0">
        <references count="2">
          <reference field="0" count="6">
            <x v="32"/>
            <x v="33"/>
            <x v="34"/>
            <x v="35"/>
            <x v="36"/>
            <x v="37"/>
          </reference>
          <reference field="2" count="1" selected="0">
            <x v="6"/>
          </reference>
        </references>
      </pivotArea>
    </format>
    <format dxfId="1032">
      <pivotArea collapsedLevelsAreSubtotals="1" fieldPosition="0">
        <references count="2">
          <reference field="2" count="1" defaultSubtotal="1">
            <x v="6"/>
          </reference>
          <reference field="5" count="1" selected="0">
            <x v="1"/>
          </reference>
        </references>
      </pivotArea>
    </format>
    <format dxfId="1031">
      <pivotArea field="2" grandCol="1" collapsedLevelsAreSubtotals="1" axis="axisRow" fieldPosition="0">
        <references count="1">
          <reference field="2" count="1" defaultSubtotal="1">
            <x v="6"/>
          </reference>
        </references>
      </pivotArea>
    </format>
    <format dxfId="1030">
      <pivotArea field="5" grandRow="1" outline="0" collapsedLevelsAreSubtotals="1" axis="axisCol" fieldPosition="0">
        <references count="1">
          <reference field="5" count="1" selected="0">
            <x v="1"/>
          </reference>
        </references>
      </pivotArea>
    </format>
    <format dxfId="1029">
      <pivotArea grandRow="1" grandCol="1"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56.xml><?xml version="1.0" encoding="utf-8"?>
<pivotTableDefinition xmlns="http://schemas.openxmlformats.org/spreadsheetml/2006/main" xmlns:mc="http://schemas.openxmlformats.org/markup-compatibility/2006" xmlns:xr="http://schemas.microsoft.com/office/spreadsheetml/2014/revision" mc:Ignorable="xr" xr:uid="{AC173F3D-71F9-4750-8CBC-057A8CADEA44}" name="Pivottabell22" cacheId="265"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AW71:AZ118"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7]" cap="2017"/>
  </pageFields>
  <dataFields count="1">
    <dataField fld="3" subtotal="count" baseField="0" baseItem="1"/>
  </dataFields>
  <formats count="57">
    <format dxfId="1141">
      <pivotArea collapsedLevelsAreSubtotals="1" fieldPosition="0">
        <references count="2">
          <reference field="0" count="4">
            <x v="0"/>
            <x v="1"/>
            <x v="2"/>
            <x v="3"/>
          </reference>
          <reference field="2" count="1" selected="0">
            <x v="0"/>
          </reference>
        </references>
      </pivotArea>
    </format>
    <format dxfId="1140">
      <pivotArea collapsedLevelsAreSubtotals="1" fieldPosition="0">
        <references count="1">
          <reference field="2" count="1">
            <x v="1"/>
          </reference>
        </references>
      </pivotArea>
    </format>
    <format dxfId="1139">
      <pivotArea collapsedLevelsAreSubtotals="1" fieldPosition="0">
        <references count="2">
          <reference field="0" count="5">
            <x v="4"/>
            <x v="5"/>
            <x v="6"/>
            <x v="7"/>
            <x v="8"/>
          </reference>
          <reference field="2" count="1" selected="0">
            <x v="1"/>
          </reference>
        </references>
      </pivotArea>
    </format>
    <format dxfId="1138">
      <pivotArea collapsedLevelsAreSubtotals="1" fieldPosition="0">
        <references count="1">
          <reference field="2" count="1">
            <x v="2"/>
          </reference>
        </references>
      </pivotArea>
    </format>
    <format dxfId="1137">
      <pivotArea collapsedLevelsAreSubtotals="1" fieldPosition="0">
        <references count="2">
          <reference field="0" count="10">
            <x v="9"/>
            <x v="10"/>
            <x v="11"/>
            <x v="12"/>
            <x v="13"/>
            <x v="14"/>
            <x v="15"/>
            <x v="16"/>
            <x v="17"/>
            <x v="18"/>
          </reference>
          <reference field="2" count="1" selected="0">
            <x v="2"/>
          </reference>
        </references>
      </pivotArea>
    </format>
    <format dxfId="1136">
      <pivotArea collapsedLevelsAreSubtotals="1" fieldPosition="0">
        <references count="1">
          <reference field="2" count="1">
            <x v="3"/>
          </reference>
        </references>
      </pivotArea>
    </format>
    <format dxfId="1135">
      <pivotArea collapsedLevelsAreSubtotals="1" fieldPosition="0">
        <references count="2">
          <reference field="0" count="6">
            <x v="19"/>
            <x v="20"/>
            <x v="21"/>
            <x v="22"/>
            <x v="23"/>
            <x v="24"/>
          </reference>
          <reference field="2" count="1" selected="0">
            <x v="3"/>
          </reference>
        </references>
      </pivotArea>
    </format>
    <format dxfId="1134">
      <pivotArea collapsedLevelsAreSubtotals="1" fieldPosition="0">
        <references count="1">
          <reference field="2" count="1">
            <x v="4"/>
          </reference>
        </references>
      </pivotArea>
    </format>
    <format dxfId="1133">
      <pivotArea collapsedLevelsAreSubtotals="1" fieldPosition="0">
        <references count="2">
          <reference field="0" count="1">
            <x v="25"/>
          </reference>
          <reference field="2" count="1" selected="0">
            <x v="4"/>
          </reference>
        </references>
      </pivotArea>
    </format>
    <format dxfId="1132">
      <pivotArea collapsedLevelsAreSubtotals="1" fieldPosition="0">
        <references count="1">
          <reference field="2" count="1">
            <x v="5"/>
          </reference>
        </references>
      </pivotArea>
    </format>
    <format dxfId="1131">
      <pivotArea collapsedLevelsAreSubtotals="1" fieldPosition="0">
        <references count="2">
          <reference field="0" count="6">
            <x v="26"/>
            <x v="27"/>
            <x v="28"/>
            <x v="29"/>
            <x v="30"/>
            <x v="31"/>
          </reference>
          <reference field="2" count="1" selected="0">
            <x v="5"/>
          </reference>
        </references>
      </pivotArea>
    </format>
    <format dxfId="1130">
      <pivotArea collapsedLevelsAreSubtotals="1" fieldPosition="0">
        <references count="1">
          <reference field="2" count="1">
            <x v="6"/>
          </reference>
        </references>
      </pivotArea>
    </format>
    <format dxfId="1129">
      <pivotArea collapsedLevelsAreSubtotals="1" fieldPosition="0">
        <references count="2">
          <reference field="0" count="6">
            <x v="32"/>
            <x v="33"/>
            <x v="34"/>
            <x v="35"/>
            <x v="36"/>
            <x v="37"/>
          </reference>
          <reference field="2" count="1" selected="0">
            <x v="6"/>
          </reference>
        </references>
      </pivotArea>
    </format>
    <format dxfId="1128">
      <pivotArea grandRow="1" outline="0" collapsedLevelsAreSubtotals="1" fieldPosition="0"/>
    </format>
    <format dxfId="1127">
      <pivotArea collapsedLevelsAreSubtotals="1" fieldPosition="0">
        <references count="3">
          <reference field="0" count="4">
            <x v="0"/>
            <x v="1"/>
            <x v="2"/>
            <x v="3"/>
          </reference>
          <reference field="2" count="1" selected="0">
            <x v="0"/>
          </reference>
          <reference field="5" count="1" selected="0">
            <x v="1"/>
          </reference>
        </references>
      </pivotArea>
    </format>
    <format dxfId="1126">
      <pivotArea field="2" grandCol="1" collapsedLevelsAreSubtotals="1" axis="axisRow" fieldPosition="0">
        <references count="2">
          <reference field="0" count="4">
            <x v="0"/>
            <x v="1"/>
            <x v="2"/>
            <x v="3"/>
          </reference>
          <reference field="2" count="1" selected="0">
            <x v="0"/>
          </reference>
        </references>
      </pivotArea>
    </format>
    <format dxfId="1125">
      <pivotArea collapsedLevelsAreSubtotals="1" fieldPosition="0">
        <references count="2">
          <reference field="2" count="1" defaultSubtotal="1">
            <x v="0"/>
          </reference>
          <reference field="5" count="1" selected="0">
            <x v="1"/>
          </reference>
        </references>
      </pivotArea>
    </format>
    <format dxfId="1124">
      <pivotArea field="2" grandCol="1" collapsedLevelsAreSubtotals="1" axis="axisRow" fieldPosition="0">
        <references count="1">
          <reference field="2" count="1" defaultSubtotal="1">
            <x v="0"/>
          </reference>
        </references>
      </pivotArea>
    </format>
    <format dxfId="1123">
      <pivotArea collapsedLevelsAreSubtotals="1" fieldPosition="0">
        <references count="2">
          <reference field="2" count="1">
            <x v="1"/>
          </reference>
          <reference field="5" count="1" selected="0">
            <x v="1"/>
          </reference>
        </references>
      </pivotArea>
    </format>
    <format dxfId="1122">
      <pivotArea field="2" grandCol="1" collapsedLevelsAreSubtotals="1" axis="axisRow" fieldPosition="0">
        <references count="1">
          <reference field="2" count="1">
            <x v="1"/>
          </reference>
        </references>
      </pivotArea>
    </format>
    <format dxfId="1121">
      <pivotArea collapsedLevelsAreSubtotals="1" fieldPosition="0">
        <references count="3">
          <reference field="0" count="5">
            <x v="4"/>
            <x v="5"/>
            <x v="6"/>
            <x v="7"/>
            <x v="8"/>
          </reference>
          <reference field="2" count="1" selected="0">
            <x v="1"/>
          </reference>
          <reference field="5" count="1" selected="0">
            <x v="1"/>
          </reference>
        </references>
      </pivotArea>
    </format>
    <format dxfId="1120">
      <pivotArea field="2" grandCol="1" collapsedLevelsAreSubtotals="1" axis="axisRow" fieldPosition="0">
        <references count="2">
          <reference field="0" count="5">
            <x v="4"/>
            <x v="5"/>
            <x v="6"/>
            <x v="7"/>
            <x v="8"/>
          </reference>
          <reference field="2" count="1" selected="0">
            <x v="1"/>
          </reference>
        </references>
      </pivotArea>
    </format>
    <format dxfId="1119">
      <pivotArea collapsedLevelsAreSubtotals="1" fieldPosition="0">
        <references count="2">
          <reference field="2" count="1" defaultSubtotal="1">
            <x v="1"/>
          </reference>
          <reference field="5" count="1" selected="0">
            <x v="1"/>
          </reference>
        </references>
      </pivotArea>
    </format>
    <format dxfId="1118">
      <pivotArea field="2" grandCol="1" collapsedLevelsAreSubtotals="1" axis="axisRow" fieldPosition="0">
        <references count="1">
          <reference field="2" count="1" defaultSubtotal="1">
            <x v="1"/>
          </reference>
        </references>
      </pivotArea>
    </format>
    <format dxfId="1117">
      <pivotArea collapsedLevelsAreSubtotals="1" fieldPosition="0">
        <references count="2">
          <reference field="2" count="1">
            <x v="2"/>
          </reference>
          <reference field="5" count="1" selected="0">
            <x v="1"/>
          </reference>
        </references>
      </pivotArea>
    </format>
    <format dxfId="1116">
      <pivotArea field="2" grandCol="1" collapsedLevelsAreSubtotals="1" axis="axisRow" fieldPosition="0">
        <references count="1">
          <reference field="2" count="1">
            <x v="2"/>
          </reference>
        </references>
      </pivotArea>
    </format>
    <format dxfId="1115">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1114">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1113">
      <pivotArea collapsedLevelsAreSubtotals="1" fieldPosition="0">
        <references count="2">
          <reference field="2" count="1" defaultSubtotal="1">
            <x v="2"/>
          </reference>
          <reference field="5" count="1" selected="0">
            <x v="1"/>
          </reference>
        </references>
      </pivotArea>
    </format>
    <format dxfId="1112">
      <pivotArea field="2" grandCol="1" collapsedLevelsAreSubtotals="1" axis="axisRow" fieldPosition="0">
        <references count="1">
          <reference field="2" count="1" defaultSubtotal="1">
            <x v="2"/>
          </reference>
        </references>
      </pivotArea>
    </format>
    <format dxfId="1111">
      <pivotArea collapsedLevelsAreSubtotals="1" fieldPosition="0">
        <references count="2">
          <reference field="2" count="1">
            <x v="3"/>
          </reference>
          <reference field="5" count="1" selected="0">
            <x v="1"/>
          </reference>
        </references>
      </pivotArea>
    </format>
    <format dxfId="1110">
      <pivotArea field="2" grandCol="1" collapsedLevelsAreSubtotals="1" axis="axisRow" fieldPosition="0">
        <references count="1">
          <reference field="2" count="1">
            <x v="3"/>
          </reference>
        </references>
      </pivotArea>
    </format>
    <format dxfId="1109">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1108">
      <pivotArea field="2" grandCol="1" collapsedLevelsAreSubtotals="1" axis="axisRow" fieldPosition="0">
        <references count="2">
          <reference field="0" count="6">
            <x v="19"/>
            <x v="20"/>
            <x v="21"/>
            <x v="22"/>
            <x v="23"/>
            <x v="24"/>
          </reference>
          <reference field="2" count="1" selected="0">
            <x v="3"/>
          </reference>
        </references>
      </pivotArea>
    </format>
    <format dxfId="1107">
      <pivotArea collapsedLevelsAreSubtotals="1" fieldPosition="0">
        <references count="2">
          <reference field="2" count="1" defaultSubtotal="1">
            <x v="3"/>
          </reference>
          <reference field="5" count="1" selected="0">
            <x v="1"/>
          </reference>
        </references>
      </pivotArea>
    </format>
    <format dxfId="1106">
      <pivotArea field="2" grandCol="1" collapsedLevelsAreSubtotals="1" axis="axisRow" fieldPosition="0">
        <references count="1">
          <reference field="2" count="1" defaultSubtotal="1">
            <x v="3"/>
          </reference>
        </references>
      </pivotArea>
    </format>
    <format dxfId="1105">
      <pivotArea collapsedLevelsAreSubtotals="1" fieldPosition="0">
        <references count="2">
          <reference field="2" count="1">
            <x v="4"/>
          </reference>
          <reference field="5" count="1" selected="0">
            <x v="1"/>
          </reference>
        </references>
      </pivotArea>
    </format>
    <format dxfId="1104">
      <pivotArea field="2" grandCol="1" collapsedLevelsAreSubtotals="1" axis="axisRow" fieldPosition="0">
        <references count="1">
          <reference field="2" count="1">
            <x v="4"/>
          </reference>
        </references>
      </pivotArea>
    </format>
    <format dxfId="1103">
      <pivotArea collapsedLevelsAreSubtotals="1" fieldPosition="0">
        <references count="3">
          <reference field="0" count="1">
            <x v="25"/>
          </reference>
          <reference field="2" count="1" selected="0">
            <x v="4"/>
          </reference>
          <reference field="5" count="1" selected="0">
            <x v="1"/>
          </reference>
        </references>
      </pivotArea>
    </format>
    <format dxfId="1102">
      <pivotArea field="2" grandCol="1" collapsedLevelsAreSubtotals="1" axis="axisRow" fieldPosition="0">
        <references count="2">
          <reference field="0" count="1">
            <x v="25"/>
          </reference>
          <reference field="2" count="1" selected="0">
            <x v="4"/>
          </reference>
        </references>
      </pivotArea>
    </format>
    <format dxfId="1101">
      <pivotArea collapsedLevelsAreSubtotals="1" fieldPosition="0">
        <references count="2">
          <reference field="2" count="1" defaultSubtotal="1">
            <x v="4"/>
          </reference>
          <reference field="5" count="1" selected="0">
            <x v="1"/>
          </reference>
        </references>
      </pivotArea>
    </format>
    <format dxfId="1100">
      <pivotArea field="2" grandCol="1" collapsedLevelsAreSubtotals="1" axis="axisRow" fieldPosition="0">
        <references count="1">
          <reference field="2" count="1" defaultSubtotal="1">
            <x v="4"/>
          </reference>
        </references>
      </pivotArea>
    </format>
    <format dxfId="1099">
      <pivotArea collapsedLevelsAreSubtotals="1" fieldPosition="0">
        <references count="2">
          <reference field="2" count="1">
            <x v="5"/>
          </reference>
          <reference field="5" count="1" selected="0">
            <x v="1"/>
          </reference>
        </references>
      </pivotArea>
    </format>
    <format dxfId="1098">
      <pivotArea field="2" grandCol="1" collapsedLevelsAreSubtotals="1" axis="axisRow" fieldPosition="0">
        <references count="1">
          <reference field="2" count="1">
            <x v="5"/>
          </reference>
        </references>
      </pivotArea>
    </format>
    <format dxfId="1097">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1096">
      <pivotArea field="2" grandCol="1" collapsedLevelsAreSubtotals="1" axis="axisRow" fieldPosition="0">
        <references count="2">
          <reference field="0" count="6">
            <x v="26"/>
            <x v="27"/>
            <x v="28"/>
            <x v="29"/>
            <x v="30"/>
            <x v="31"/>
          </reference>
          <reference field="2" count="1" selected="0">
            <x v="5"/>
          </reference>
        </references>
      </pivotArea>
    </format>
    <format dxfId="1095">
      <pivotArea collapsedLevelsAreSubtotals="1" fieldPosition="0">
        <references count="2">
          <reference field="2" count="1" defaultSubtotal="1">
            <x v="5"/>
          </reference>
          <reference field="5" count="1" selected="0">
            <x v="1"/>
          </reference>
        </references>
      </pivotArea>
    </format>
    <format dxfId="1094">
      <pivotArea field="2" grandCol="1" collapsedLevelsAreSubtotals="1" axis="axisRow" fieldPosition="0">
        <references count="1">
          <reference field="2" count="1" defaultSubtotal="1">
            <x v="5"/>
          </reference>
        </references>
      </pivotArea>
    </format>
    <format dxfId="1093">
      <pivotArea collapsedLevelsAreSubtotals="1" fieldPosition="0">
        <references count="2">
          <reference field="2" count="1">
            <x v="6"/>
          </reference>
          <reference field="5" count="1" selected="0">
            <x v="1"/>
          </reference>
        </references>
      </pivotArea>
    </format>
    <format dxfId="1092">
      <pivotArea field="2" grandCol="1" collapsedLevelsAreSubtotals="1" axis="axisRow" fieldPosition="0">
        <references count="1">
          <reference field="2" count="1">
            <x v="6"/>
          </reference>
        </references>
      </pivotArea>
    </format>
    <format dxfId="1091">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1090">
      <pivotArea field="2" grandCol="1" collapsedLevelsAreSubtotals="1" axis="axisRow" fieldPosition="0">
        <references count="2">
          <reference field="0" count="6">
            <x v="32"/>
            <x v="33"/>
            <x v="34"/>
            <x v="35"/>
            <x v="36"/>
            <x v="37"/>
          </reference>
          <reference field="2" count="1" selected="0">
            <x v="6"/>
          </reference>
        </references>
      </pivotArea>
    </format>
    <format dxfId="1089">
      <pivotArea collapsedLevelsAreSubtotals="1" fieldPosition="0">
        <references count="2">
          <reference field="2" count="1" defaultSubtotal="1">
            <x v="6"/>
          </reference>
          <reference field="5" count="1" selected="0">
            <x v="1"/>
          </reference>
        </references>
      </pivotArea>
    </format>
    <format dxfId="1088">
      <pivotArea field="2" grandCol="1" collapsedLevelsAreSubtotals="1" axis="axisRow" fieldPosition="0">
        <references count="1">
          <reference field="2" count="1" defaultSubtotal="1">
            <x v="6"/>
          </reference>
        </references>
      </pivotArea>
    </format>
    <format dxfId="1087">
      <pivotArea field="5" grandRow="1" outline="0" collapsedLevelsAreSubtotals="1" axis="axisCol" fieldPosition="0">
        <references count="1">
          <reference field="5" count="1" selected="0">
            <x v="1"/>
          </reference>
        </references>
      </pivotArea>
    </format>
    <format dxfId="1086">
      <pivotArea grandRow="1" grandCol="1" outline="0" collapsedLevelsAreSubtotals="1" fieldPosition="0"/>
    </format>
    <format dxfId="1085">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57.xml><?xml version="1.0" encoding="utf-8"?>
<pivotTableDefinition xmlns="http://schemas.openxmlformats.org/spreadsheetml/2006/main" xmlns:mc="http://schemas.openxmlformats.org/markup-compatibility/2006" xmlns:xr="http://schemas.microsoft.com/office/spreadsheetml/2014/revision" mc:Ignorable="xr" xr:uid="{9663EB4B-2908-43BB-A42C-2EAC389D0F7F}" name="Pivottabell4" cacheId="249"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AC10:AF57"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3]" cap="2013"/>
  </pageFields>
  <dataFields count="1">
    <dataField fld="3" subtotal="count" showDataAs="percentOfRow" baseField="0" baseItem="1" numFmtId="10"/>
  </dataFields>
  <formats count="56">
    <format dxfId="1197">
      <pivotArea collapsedLevelsAreSubtotals="1" fieldPosition="0">
        <references count="2">
          <reference field="0" count="4">
            <x v="0"/>
            <x v="1"/>
            <x v="2"/>
            <x v="3"/>
          </reference>
          <reference field="2" count="1" selected="0">
            <x v="0"/>
          </reference>
        </references>
      </pivotArea>
    </format>
    <format dxfId="1196">
      <pivotArea collapsedLevelsAreSubtotals="1" fieldPosition="0">
        <references count="1">
          <reference field="2" count="1">
            <x v="1"/>
          </reference>
        </references>
      </pivotArea>
    </format>
    <format dxfId="1195">
      <pivotArea collapsedLevelsAreSubtotals="1" fieldPosition="0">
        <references count="2">
          <reference field="0" count="5">
            <x v="4"/>
            <x v="5"/>
            <x v="6"/>
            <x v="7"/>
            <x v="8"/>
          </reference>
          <reference field="2" count="1" selected="0">
            <x v="1"/>
          </reference>
        </references>
      </pivotArea>
    </format>
    <format dxfId="1194">
      <pivotArea collapsedLevelsAreSubtotals="1" fieldPosition="0">
        <references count="1">
          <reference field="2" count="1">
            <x v="2"/>
          </reference>
        </references>
      </pivotArea>
    </format>
    <format dxfId="1193">
      <pivotArea collapsedLevelsAreSubtotals="1" fieldPosition="0">
        <references count="2">
          <reference field="0" count="10">
            <x v="9"/>
            <x v="10"/>
            <x v="11"/>
            <x v="12"/>
            <x v="13"/>
            <x v="14"/>
            <x v="15"/>
            <x v="16"/>
            <x v="17"/>
            <x v="18"/>
          </reference>
          <reference field="2" count="1" selected="0">
            <x v="2"/>
          </reference>
        </references>
      </pivotArea>
    </format>
    <format dxfId="1192">
      <pivotArea collapsedLevelsAreSubtotals="1" fieldPosition="0">
        <references count="1">
          <reference field="2" count="1">
            <x v="3"/>
          </reference>
        </references>
      </pivotArea>
    </format>
    <format dxfId="1191">
      <pivotArea collapsedLevelsAreSubtotals="1" fieldPosition="0">
        <references count="2">
          <reference field="0" count="6">
            <x v="19"/>
            <x v="20"/>
            <x v="21"/>
            <x v="22"/>
            <x v="23"/>
            <x v="24"/>
          </reference>
          <reference field="2" count="1" selected="0">
            <x v="3"/>
          </reference>
        </references>
      </pivotArea>
    </format>
    <format dxfId="1190">
      <pivotArea collapsedLevelsAreSubtotals="1" fieldPosition="0">
        <references count="1">
          <reference field="2" count="1">
            <x v="4"/>
          </reference>
        </references>
      </pivotArea>
    </format>
    <format dxfId="1189">
      <pivotArea collapsedLevelsAreSubtotals="1" fieldPosition="0">
        <references count="2">
          <reference field="0" count="1">
            <x v="25"/>
          </reference>
          <reference field="2" count="1" selected="0">
            <x v="4"/>
          </reference>
        </references>
      </pivotArea>
    </format>
    <format dxfId="1188">
      <pivotArea collapsedLevelsAreSubtotals="1" fieldPosition="0">
        <references count="1">
          <reference field="2" count="1">
            <x v="5"/>
          </reference>
        </references>
      </pivotArea>
    </format>
    <format dxfId="1187">
      <pivotArea collapsedLevelsAreSubtotals="1" fieldPosition="0">
        <references count="2">
          <reference field="0" count="6">
            <x v="26"/>
            <x v="27"/>
            <x v="28"/>
            <x v="29"/>
            <x v="30"/>
            <x v="31"/>
          </reference>
          <reference field="2" count="1" selected="0">
            <x v="5"/>
          </reference>
        </references>
      </pivotArea>
    </format>
    <format dxfId="1186">
      <pivotArea collapsedLevelsAreSubtotals="1" fieldPosition="0">
        <references count="1">
          <reference field="2" count="1">
            <x v="6"/>
          </reference>
        </references>
      </pivotArea>
    </format>
    <format dxfId="1185">
      <pivotArea collapsedLevelsAreSubtotals="1" fieldPosition="0">
        <references count="2">
          <reference field="0" count="6">
            <x v="32"/>
            <x v="33"/>
            <x v="34"/>
            <x v="35"/>
            <x v="36"/>
            <x v="37"/>
          </reference>
          <reference field="2" count="1" selected="0">
            <x v="6"/>
          </reference>
        </references>
      </pivotArea>
    </format>
    <format dxfId="1184">
      <pivotArea grandRow="1" outline="0" collapsedLevelsAreSubtotals="1" fieldPosition="0"/>
    </format>
    <format dxfId="1183">
      <pivotArea collapsedLevelsAreSubtotals="1" fieldPosition="0">
        <references count="3">
          <reference field="0" count="4">
            <x v="0"/>
            <x v="1"/>
            <x v="2"/>
            <x v="3"/>
          </reference>
          <reference field="2" count="1" selected="0">
            <x v="0"/>
          </reference>
          <reference field="5" count="1" selected="0">
            <x v="1"/>
          </reference>
        </references>
      </pivotArea>
    </format>
    <format dxfId="1182">
      <pivotArea field="2" grandCol="1" collapsedLevelsAreSubtotals="1" axis="axisRow" fieldPosition="0">
        <references count="2">
          <reference field="0" count="4">
            <x v="0"/>
            <x v="1"/>
            <x v="2"/>
            <x v="3"/>
          </reference>
          <reference field="2" count="1" selected="0">
            <x v="0"/>
          </reference>
        </references>
      </pivotArea>
    </format>
    <format dxfId="1181">
      <pivotArea collapsedLevelsAreSubtotals="1" fieldPosition="0">
        <references count="2">
          <reference field="2" count="1" defaultSubtotal="1">
            <x v="0"/>
          </reference>
          <reference field="5" count="1" selected="0">
            <x v="1"/>
          </reference>
        </references>
      </pivotArea>
    </format>
    <format dxfId="1180">
      <pivotArea field="2" grandCol="1" collapsedLevelsAreSubtotals="1" axis="axisRow" fieldPosition="0">
        <references count="1">
          <reference field="2" count="1" defaultSubtotal="1">
            <x v="0"/>
          </reference>
        </references>
      </pivotArea>
    </format>
    <format dxfId="1179">
      <pivotArea collapsedLevelsAreSubtotals="1" fieldPosition="0">
        <references count="2">
          <reference field="2" count="1">
            <x v="1"/>
          </reference>
          <reference field="5" count="1" selected="0">
            <x v="1"/>
          </reference>
        </references>
      </pivotArea>
    </format>
    <format dxfId="1178">
      <pivotArea field="2" grandCol="1" collapsedLevelsAreSubtotals="1" axis="axisRow" fieldPosition="0">
        <references count="1">
          <reference field="2" count="1">
            <x v="1"/>
          </reference>
        </references>
      </pivotArea>
    </format>
    <format dxfId="1177">
      <pivotArea collapsedLevelsAreSubtotals="1" fieldPosition="0">
        <references count="3">
          <reference field="0" count="5">
            <x v="4"/>
            <x v="5"/>
            <x v="6"/>
            <x v="7"/>
            <x v="8"/>
          </reference>
          <reference field="2" count="1" selected="0">
            <x v="1"/>
          </reference>
          <reference field="5" count="1" selected="0">
            <x v="1"/>
          </reference>
        </references>
      </pivotArea>
    </format>
    <format dxfId="1176">
      <pivotArea field="2" grandCol="1" collapsedLevelsAreSubtotals="1" axis="axisRow" fieldPosition="0">
        <references count="2">
          <reference field="0" count="5">
            <x v="4"/>
            <x v="5"/>
            <x v="6"/>
            <x v="7"/>
            <x v="8"/>
          </reference>
          <reference field="2" count="1" selected="0">
            <x v="1"/>
          </reference>
        </references>
      </pivotArea>
    </format>
    <format dxfId="1175">
      <pivotArea collapsedLevelsAreSubtotals="1" fieldPosition="0">
        <references count="2">
          <reference field="2" count="1" defaultSubtotal="1">
            <x v="1"/>
          </reference>
          <reference field="5" count="1" selected="0">
            <x v="1"/>
          </reference>
        </references>
      </pivotArea>
    </format>
    <format dxfId="1174">
      <pivotArea field="2" grandCol="1" collapsedLevelsAreSubtotals="1" axis="axisRow" fieldPosition="0">
        <references count="1">
          <reference field="2" count="1" defaultSubtotal="1">
            <x v="1"/>
          </reference>
        </references>
      </pivotArea>
    </format>
    <format dxfId="1173">
      <pivotArea collapsedLevelsAreSubtotals="1" fieldPosition="0">
        <references count="2">
          <reference field="2" count="1">
            <x v="2"/>
          </reference>
          <reference field="5" count="1" selected="0">
            <x v="1"/>
          </reference>
        </references>
      </pivotArea>
    </format>
    <format dxfId="1172">
      <pivotArea field="2" grandCol="1" collapsedLevelsAreSubtotals="1" axis="axisRow" fieldPosition="0">
        <references count="1">
          <reference field="2" count="1">
            <x v="2"/>
          </reference>
        </references>
      </pivotArea>
    </format>
    <format dxfId="1171">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1170">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1169">
      <pivotArea collapsedLevelsAreSubtotals="1" fieldPosition="0">
        <references count="2">
          <reference field="2" count="1" defaultSubtotal="1">
            <x v="2"/>
          </reference>
          <reference field="5" count="1" selected="0">
            <x v="1"/>
          </reference>
        </references>
      </pivotArea>
    </format>
    <format dxfId="1168">
      <pivotArea field="2" grandCol="1" collapsedLevelsAreSubtotals="1" axis="axisRow" fieldPosition="0">
        <references count="1">
          <reference field="2" count="1" defaultSubtotal="1">
            <x v="2"/>
          </reference>
        </references>
      </pivotArea>
    </format>
    <format dxfId="1167">
      <pivotArea collapsedLevelsAreSubtotals="1" fieldPosition="0">
        <references count="2">
          <reference field="2" count="1">
            <x v="3"/>
          </reference>
          <reference field="5" count="1" selected="0">
            <x v="1"/>
          </reference>
        </references>
      </pivotArea>
    </format>
    <format dxfId="1166">
      <pivotArea field="2" grandCol="1" collapsedLevelsAreSubtotals="1" axis="axisRow" fieldPosition="0">
        <references count="1">
          <reference field="2" count="1">
            <x v="3"/>
          </reference>
        </references>
      </pivotArea>
    </format>
    <format dxfId="1165">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1164">
      <pivotArea field="2" grandCol="1" collapsedLevelsAreSubtotals="1" axis="axisRow" fieldPosition="0">
        <references count="2">
          <reference field="0" count="6">
            <x v="19"/>
            <x v="20"/>
            <x v="21"/>
            <x v="22"/>
            <x v="23"/>
            <x v="24"/>
          </reference>
          <reference field="2" count="1" selected="0">
            <x v="3"/>
          </reference>
        </references>
      </pivotArea>
    </format>
    <format dxfId="1163">
      <pivotArea collapsedLevelsAreSubtotals="1" fieldPosition="0">
        <references count="2">
          <reference field="2" count="1" defaultSubtotal="1">
            <x v="3"/>
          </reference>
          <reference field="5" count="1" selected="0">
            <x v="1"/>
          </reference>
        </references>
      </pivotArea>
    </format>
    <format dxfId="1162">
      <pivotArea field="2" grandCol="1" collapsedLevelsAreSubtotals="1" axis="axisRow" fieldPosition="0">
        <references count="1">
          <reference field="2" count="1" defaultSubtotal="1">
            <x v="3"/>
          </reference>
        </references>
      </pivotArea>
    </format>
    <format dxfId="1161">
      <pivotArea collapsedLevelsAreSubtotals="1" fieldPosition="0">
        <references count="2">
          <reference field="2" count="1">
            <x v="4"/>
          </reference>
          <reference field="5" count="1" selected="0">
            <x v="1"/>
          </reference>
        </references>
      </pivotArea>
    </format>
    <format dxfId="1160">
      <pivotArea field="2" grandCol="1" collapsedLevelsAreSubtotals="1" axis="axisRow" fieldPosition="0">
        <references count="1">
          <reference field="2" count="1">
            <x v="4"/>
          </reference>
        </references>
      </pivotArea>
    </format>
    <format dxfId="1159">
      <pivotArea collapsedLevelsAreSubtotals="1" fieldPosition="0">
        <references count="3">
          <reference field="0" count="1">
            <x v="25"/>
          </reference>
          <reference field="2" count="1" selected="0">
            <x v="4"/>
          </reference>
          <reference field="5" count="1" selected="0">
            <x v="1"/>
          </reference>
        </references>
      </pivotArea>
    </format>
    <format dxfId="1158">
      <pivotArea field="2" grandCol="1" collapsedLevelsAreSubtotals="1" axis="axisRow" fieldPosition="0">
        <references count="2">
          <reference field="0" count="1">
            <x v="25"/>
          </reference>
          <reference field="2" count="1" selected="0">
            <x v="4"/>
          </reference>
        </references>
      </pivotArea>
    </format>
    <format dxfId="1157">
      <pivotArea collapsedLevelsAreSubtotals="1" fieldPosition="0">
        <references count="2">
          <reference field="2" count="1" defaultSubtotal="1">
            <x v="4"/>
          </reference>
          <reference field="5" count="1" selected="0">
            <x v="1"/>
          </reference>
        </references>
      </pivotArea>
    </format>
    <format dxfId="1156">
      <pivotArea field="2" grandCol="1" collapsedLevelsAreSubtotals="1" axis="axisRow" fieldPosition="0">
        <references count="1">
          <reference field="2" count="1" defaultSubtotal="1">
            <x v="4"/>
          </reference>
        </references>
      </pivotArea>
    </format>
    <format dxfId="1155">
      <pivotArea collapsedLevelsAreSubtotals="1" fieldPosition="0">
        <references count="2">
          <reference field="2" count="1">
            <x v="5"/>
          </reference>
          <reference field="5" count="1" selected="0">
            <x v="1"/>
          </reference>
        </references>
      </pivotArea>
    </format>
    <format dxfId="1154">
      <pivotArea field="2" grandCol="1" collapsedLevelsAreSubtotals="1" axis="axisRow" fieldPosition="0">
        <references count="1">
          <reference field="2" count="1">
            <x v="5"/>
          </reference>
        </references>
      </pivotArea>
    </format>
    <format dxfId="1153">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1152">
      <pivotArea field="2" grandCol="1" collapsedLevelsAreSubtotals="1" axis="axisRow" fieldPosition="0">
        <references count="2">
          <reference field="0" count="6">
            <x v="26"/>
            <x v="27"/>
            <x v="28"/>
            <x v="29"/>
            <x v="30"/>
            <x v="31"/>
          </reference>
          <reference field="2" count="1" selected="0">
            <x v="5"/>
          </reference>
        </references>
      </pivotArea>
    </format>
    <format dxfId="1151">
      <pivotArea collapsedLevelsAreSubtotals="1" fieldPosition="0">
        <references count="2">
          <reference field="2" count="1" defaultSubtotal="1">
            <x v="5"/>
          </reference>
          <reference field="5" count="1" selected="0">
            <x v="1"/>
          </reference>
        </references>
      </pivotArea>
    </format>
    <format dxfId="1150">
      <pivotArea field="2" grandCol="1" collapsedLevelsAreSubtotals="1" axis="axisRow" fieldPosition="0">
        <references count="1">
          <reference field="2" count="1" defaultSubtotal="1">
            <x v="5"/>
          </reference>
        </references>
      </pivotArea>
    </format>
    <format dxfId="1149">
      <pivotArea collapsedLevelsAreSubtotals="1" fieldPosition="0">
        <references count="2">
          <reference field="2" count="1">
            <x v="6"/>
          </reference>
          <reference field="5" count="1" selected="0">
            <x v="1"/>
          </reference>
        </references>
      </pivotArea>
    </format>
    <format dxfId="1148">
      <pivotArea field="2" grandCol="1" collapsedLevelsAreSubtotals="1" axis="axisRow" fieldPosition="0">
        <references count="1">
          <reference field="2" count="1">
            <x v="6"/>
          </reference>
        </references>
      </pivotArea>
    </format>
    <format dxfId="1147">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1146">
      <pivotArea field="2" grandCol="1" collapsedLevelsAreSubtotals="1" axis="axisRow" fieldPosition="0">
        <references count="2">
          <reference field="0" count="6">
            <x v="32"/>
            <x v="33"/>
            <x v="34"/>
            <x v="35"/>
            <x v="36"/>
            <x v="37"/>
          </reference>
          <reference field="2" count="1" selected="0">
            <x v="6"/>
          </reference>
        </references>
      </pivotArea>
    </format>
    <format dxfId="1145">
      <pivotArea collapsedLevelsAreSubtotals="1" fieldPosition="0">
        <references count="2">
          <reference field="2" count="1" defaultSubtotal="1">
            <x v="6"/>
          </reference>
          <reference field="5" count="1" selected="0">
            <x v="1"/>
          </reference>
        </references>
      </pivotArea>
    </format>
    <format dxfId="1144">
      <pivotArea field="2" grandCol="1" collapsedLevelsAreSubtotals="1" axis="axisRow" fieldPosition="0">
        <references count="1">
          <reference field="2" count="1" defaultSubtotal="1">
            <x v="6"/>
          </reference>
        </references>
      </pivotArea>
    </format>
    <format dxfId="1143">
      <pivotArea field="5" grandRow="1" outline="0" collapsedLevelsAreSubtotals="1" axis="axisCol" fieldPosition="0">
        <references count="1">
          <reference field="5" count="1" selected="0">
            <x v="1"/>
          </reference>
        </references>
      </pivotArea>
    </format>
    <format dxfId="1142">
      <pivotArea grandRow="1" grandCol="1"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58.xml><?xml version="1.0" encoding="utf-8"?>
<pivotTableDefinition xmlns="http://schemas.openxmlformats.org/spreadsheetml/2006/main" xmlns:mc="http://schemas.openxmlformats.org/markup-compatibility/2006" xmlns:xr="http://schemas.microsoft.com/office/spreadsheetml/2014/revision" mc:Ignorable="xr" xr:uid="{A92D2B28-19E3-4E28-BE28-51467500077E}" name="Pivottabell14" cacheId="259"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BQ10:BT57"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21]" cap="2021"/>
  </pageFields>
  <dataFields count="1">
    <dataField fld="3" subtotal="count" showDataAs="percentOfRow" baseField="0" baseItem="1" numFmtId="10"/>
  </dataFields>
  <formats count="56">
    <format dxfId="1253">
      <pivotArea collapsedLevelsAreSubtotals="1" fieldPosition="0">
        <references count="2">
          <reference field="0" count="4">
            <x v="0"/>
            <x v="1"/>
            <x v="2"/>
            <x v="3"/>
          </reference>
          <reference field="2" count="1" selected="0">
            <x v="0"/>
          </reference>
        </references>
      </pivotArea>
    </format>
    <format dxfId="1252">
      <pivotArea collapsedLevelsAreSubtotals="1" fieldPosition="0">
        <references count="1">
          <reference field="2" count="1">
            <x v="1"/>
          </reference>
        </references>
      </pivotArea>
    </format>
    <format dxfId="1251">
      <pivotArea collapsedLevelsAreSubtotals="1" fieldPosition="0">
        <references count="2">
          <reference field="0" count="5">
            <x v="4"/>
            <x v="5"/>
            <x v="6"/>
            <x v="7"/>
            <x v="8"/>
          </reference>
          <reference field="2" count="1" selected="0">
            <x v="1"/>
          </reference>
        </references>
      </pivotArea>
    </format>
    <format dxfId="1250">
      <pivotArea collapsedLevelsAreSubtotals="1" fieldPosition="0">
        <references count="1">
          <reference field="2" count="1">
            <x v="2"/>
          </reference>
        </references>
      </pivotArea>
    </format>
    <format dxfId="1249">
      <pivotArea collapsedLevelsAreSubtotals="1" fieldPosition="0">
        <references count="2">
          <reference field="0" count="10">
            <x v="9"/>
            <x v="10"/>
            <x v="11"/>
            <x v="12"/>
            <x v="13"/>
            <x v="14"/>
            <x v="15"/>
            <x v="16"/>
            <x v="17"/>
            <x v="18"/>
          </reference>
          <reference field="2" count="1" selected="0">
            <x v="2"/>
          </reference>
        </references>
      </pivotArea>
    </format>
    <format dxfId="1248">
      <pivotArea collapsedLevelsAreSubtotals="1" fieldPosition="0">
        <references count="1">
          <reference field="2" count="1">
            <x v="3"/>
          </reference>
        </references>
      </pivotArea>
    </format>
    <format dxfId="1247">
      <pivotArea collapsedLevelsAreSubtotals="1" fieldPosition="0">
        <references count="2">
          <reference field="0" count="6">
            <x v="19"/>
            <x v="20"/>
            <x v="21"/>
            <x v="22"/>
            <x v="23"/>
            <x v="24"/>
          </reference>
          <reference field="2" count="1" selected="0">
            <x v="3"/>
          </reference>
        </references>
      </pivotArea>
    </format>
    <format dxfId="1246">
      <pivotArea collapsedLevelsAreSubtotals="1" fieldPosition="0">
        <references count="1">
          <reference field="2" count="1">
            <x v="4"/>
          </reference>
        </references>
      </pivotArea>
    </format>
    <format dxfId="1245">
      <pivotArea collapsedLevelsAreSubtotals="1" fieldPosition="0">
        <references count="2">
          <reference field="0" count="1">
            <x v="25"/>
          </reference>
          <reference field="2" count="1" selected="0">
            <x v="4"/>
          </reference>
        </references>
      </pivotArea>
    </format>
    <format dxfId="1244">
      <pivotArea collapsedLevelsAreSubtotals="1" fieldPosition="0">
        <references count="1">
          <reference field="2" count="1">
            <x v="5"/>
          </reference>
        </references>
      </pivotArea>
    </format>
    <format dxfId="1243">
      <pivotArea collapsedLevelsAreSubtotals="1" fieldPosition="0">
        <references count="2">
          <reference field="0" count="6">
            <x v="26"/>
            <x v="27"/>
            <x v="28"/>
            <x v="29"/>
            <x v="30"/>
            <x v="31"/>
          </reference>
          <reference field="2" count="1" selected="0">
            <x v="5"/>
          </reference>
        </references>
      </pivotArea>
    </format>
    <format dxfId="1242">
      <pivotArea collapsedLevelsAreSubtotals="1" fieldPosition="0">
        <references count="1">
          <reference field="2" count="1">
            <x v="6"/>
          </reference>
        </references>
      </pivotArea>
    </format>
    <format dxfId="1241">
      <pivotArea collapsedLevelsAreSubtotals="1" fieldPosition="0">
        <references count="2">
          <reference field="0" count="6">
            <x v="32"/>
            <x v="33"/>
            <x v="34"/>
            <x v="35"/>
            <x v="36"/>
            <x v="37"/>
          </reference>
          <reference field="2" count="1" selected="0">
            <x v="6"/>
          </reference>
        </references>
      </pivotArea>
    </format>
    <format dxfId="1240">
      <pivotArea grandRow="1" outline="0" collapsedLevelsAreSubtotals="1" fieldPosition="0"/>
    </format>
    <format dxfId="1239">
      <pivotArea collapsedLevelsAreSubtotals="1" fieldPosition="0">
        <references count="3">
          <reference field="0" count="4">
            <x v="0"/>
            <x v="1"/>
            <x v="2"/>
            <x v="3"/>
          </reference>
          <reference field="2" count="1" selected="0">
            <x v="0"/>
          </reference>
          <reference field="5" count="1" selected="0">
            <x v="1"/>
          </reference>
        </references>
      </pivotArea>
    </format>
    <format dxfId="1238">
      <pivotArea field="2" grandCol="1" collapsedLevelsAreSubtotals="1" axis="axisRow" fieldPosition="0">
        <references count="2">
          <reference field="0" count="4">
            <x v="0"/>
            <x v="1"/>
            <x v="2"/>
            <x v="3"/>
          </reference>
          <reference field="2" count="1" selected="0">
            <x v="0"/>
          </reference>
        </references>
      </pivotArea>
    </format>
    <format dxfId="1237">
      <pivotArea collapsedLevelsAreSubtotals="1" fieldPosition="0">
        <references count="2">
          <reference field="2" count="1" defaultSubtotal="1">
            <x v="0"/>
          </reference>
          <reference field="5" count="1" selected="0">
            <x v="1"/>
          </reference>
        </references>
      </pivotArea>
    </format>
    <format dxfId="1236">
      <pivotArea field="2" grandCol="1" collapsedLevelsAreSubtotals="1" axis="axisRow" fieldPosition="0">
        <references count="1">
          <reference field="2" count="1" defaultSubtotal="1">
            <x v="0"/>
          </reference>
        </references>
      </pivotArea>
    </format>
    <format dxfId="1235">
      <pivotArea collapsedLevelsAreSubtotals="1" fieldPosition="0">
        <references count="2">
          <reference field="2" count="1">
            <x v="1"/>
          </reference>
          <reference field="5" count="1" selected="0">
            <x v="1"/>
          </reference>
        </references>
      </pivotArea>
    </format>
    <format dxfId="1234">
      <pivotArea field="2" grandCol="1" collapsedLevelsAreSubtotals="1" axis="axisRow" fieldPosition="0">
        <references count="1">
          <reference field="2" count="1">
            <x v="1"/>
          </reference>
        </references>
      </pivotArea>
    </format>
    <format dxfId="1233">
      <pivotArea collapsedLevelsAreSubtotals="1" fieldPosition="0">
        <references count="3">
          <reference field="0" count="5">
            <x v="4"/>
            <x v="5"/>
            <x v="6"/>
            <x v="7"/>
            <x v="8"/>
          </reference>
          <reference field="2" count="1" selected="0">
            <x v="1"/>
          </reference>
          <reference field="5" count="1" selected="0">
            <x v="1"/>
          </reference>
        </references>
      </pivotArea>
    </format>
    <format dxfId="1232">
      <pivotArea field="2" grandCol="1" collapsedLevelsAreSubtotals="1" axis="axisRow" fieldPosition="0">
        <references count="2">
          <reference field="0" count="5">
            <x v="4"/>
            <x v="5"/>
            <x v="6"/>
            <x v="7"/>
            <x v="8"/>
          </reference>
          <reference field="2" count="1" selected="0">
            <x v="1"/>
          </reference>
        </references>
      </pivotArea>
    </format>
    <format dxfId="1231">
      <pivotArea collapsedLevelsAreSubtotals="1" fieldPosition="0">
        <references count="2">
          <reference field="2" count="1" defaultSubtotal="1">
            <x v="1"/>
          </reference>
          <reference field="5" count="1" selected="0">
            <x v="1"/>
          </reference>
        </references>
      </pivotArea>
    </format>
    <format dxfId="1230">
      <pivotArea field="2" grandCol="1" collapsedLevelsAreSubtotals="1" axis="axisRow" fieldPosition="0">
        <references count="1">
          <reference field="2" count="1" defaultSubtotal="1">
            <x v="1"/>
          </reference>
        </references>
      </pivotArea>
    </format>
    <format dxfId="1229">
      <pivotArea collapsedLevelsAreSubtotals="1" fieldPosition="0">
        <references count="2">
          <reference field="2" count="1">
            <x v="2"/>
          </reference>
          <reference field="5" count="1" selected="0">
            <x v="1"/>
          </reference>
        </references>
      </pivotArea>
    </format>
    <format dxfId="1228">
      <pivotArea field="2" grandCol="1" collapsedLevelsAreSubtotals="1" axis="axisRow" fieldPosition="0">
        <references count="1">
          <reference field="2" count="1">
            <x v="2"/>
          </reference>
        </references>
      </pivotArea>
    </format>
    <format dxfId="1227">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1226">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1225">
      <pivotArea collapsedLevelsAreSubtotals="1" fieldPosition="0">
        <references count="2">
          <reference field="2" count="1" defaultSubtotal="1">
            <x v="2"/>
          </reference>
          <reference field="5" count="1" selected="0">
            <x v="1"/>
          </reference>
        </references>
      </pivotArea>
    </format>
    <format dxfId="1224">
      <pivotArea field="2" grandCol="1" collapsedLevelsAreSubtotals="1" axis="axisRow" fieldPosition="0">
        <references count="1">
          <reference field="2" count="1" defaultSubtotal="1">
            <x v="2"/>
          </reference>
        </references>
      </pivotArea>
    </format>
    <format dxfId="1223">
      <pivotArea collapsedLevelsAreSubtotals="1" fieldPosition="0">
        <references count="2">
          <reference field="2" count="1">
            <x v="3"/>
          </reference>
          <reference field="5" count="1" selected="0">
            <x v="1"/>
          </reference>
        </references>
      </pivotArea>
    </format>
    <format dxfId="1222">
      <pivotArea field="2" grandCol="1" collapsedLevelsAreSubtotals="1" axis="axisRow" fieldPosition="0">
        <references count="1">
          <reference field="2" count="1">
            <x v="3"/>
          </reference>
        </references>
      </pivotArea>
    </format>
    <format dxfId="1221">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1220">
      <pivotArea field="2" grandCol="1" collapsedLevelsAreSubtotals="1" axis="axisRow" fieldPosition="0">
        <references count="2">
          <reference field="0" count="6">
            <x v="19"/>
            <x v="20"/>
            <x v="21"/>
            <x v="22"/>
            <x v="23"/>
            <x v="24"/>
          </reference>
          <reference field="2" count="1" selected="0">
            <x v="3"/>
          </reference>
        </references>
      </pivotArea>
    </format>
    <format dxfId="1219">
      <pivotArea collapsedLevelsAreSubtotals="1" fieldPosition="0">
        <references count="2">
          <reference field="2" count="1" defaultSubtotal="1">
            <x v="3"/>
          </reference>
          <reference field="5" count="1" selected="0">
            <x v="1"/>
          </reference>
        </references>
      </pivotArea>
    </format>
    <format dxfId="1218">
      <pivotArea field="2" grandCol="1" collapsedLevelsAreSubtotals="1" axis="axisRow" fieldPosition="0">
        <references count="1">
          <reference field="2" count="1" defaultSubtotal="1">
            <x v="3"/>
          </reference>
        </references>
      </pivotArea>
    </format>
    <format dxfId="1217">
      <pivotArea collapsedLevelsAreSubtotals="1" fieldPosition="0">
        <references count="2">
          <reference field="2" count="1">
            <x v="4"/>
          </reference>
          <reference field="5" count="1" selected="0">
            <x v="1"/>
          </reference>
        </references>
      </pivotArea>
    </format>
    <format dxfId="1216">
      <pivotArea field="2" grandCol="1" collapsedLevelsAreSubtotals="1" axis="axisRow" fieldPosition="0">
        <references count="1">
          <reference field="2" count="1">
            <x v="4"/>
          </reference>
        </references>
      </pivotArea>
    </format>
    <format dxfId="1215">
      <pivotArea collapsedLevelsAreSubtotals="1" fieldPosition="0">
        <references count="3">
          <reference field="0" count="1">
            <x v="25"/>
          </reference>
          <reference field="2" count="1" selected="0">
            <x v="4"/>
          </reference>
          <reference field="5" count="1" selected="0">
            <x v="1"/>
          </reference>
        </references>
      </pivotArea>
    </format>
    <format dxfId="1214">
      <pivotArea field="2" grandCol="1" collapsedLevelsAreSubtotals="1" axis="axisRow" fieldPosition="0">
        <references count="2">
          <reference field="0" count="1">
            <x v="25"/>
          </reference>
          <reference field="2" count="1" selected="0">
            <x v="4"/>
          </reference>
        </references>
      </pivotArea>
    </format>
    <format dxfId="1213">
      <pivotArea collapsedLevelsAreSubtotals="1" fieldPosition="0">
        <references count="2">
          <reference field="2" count="1" defaultSubtotal="1">
            <x v="4"/>
          </reference>
          <reference field="5" count="1" selected="0">
            <x v="1"/>
          </reference>
        </references>
      </pivotArea>
    </format>
    <format dxfId="1212">
      <pivotArea field="2" grandCol="1" collapsedLevelsAreSubtotals="1" axis="axisRow" fieldPosition="0">
        <references count="1">
          <reference field="2" count="1" defaultSubtotal="1">
            <x v="4"/>
          </reference>
        </references>
      </pivotArea>
    </format>
    <format dxfId="1211">
      <pivotArea collapsedLevelsAreSubtotals="1" fieldPosition="0">
        <references count="2">
          <reference field="2" count="1">
            <x v="5"/>
          </reference>
          <reference field="5" count="1" selected="0">
            <x v="1"/>
          </reference>
        </references>
      </pivotArea>
    </format>
    <format dxfId="1210">
      <pivotArea field="2" grandCol="1" collapsedLevelsAreSubtotals="1" axis="axisRow" fieldPosition="0">
        <references count="1">
          <reference field="2" count="1">
            <x v="5"/>
          </reference>
        </references>
      </pivotArea>
    </format>
    <format dxfId="1209">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1208">
      <pivotArea field="2" grandCol="1" collapsedLevelsAreSubtotals="1" axis="axisRow" fieldPosition="0">
        <references count="2">
          <reference field="0" count="6">
            <x v="26"/>
            <x v="27"/>
            <x v="28"/>
            <x v="29"/>
            <x v="30"/>
            <x v="31"/>
          </reference>
          <reference field="2" count="1" selected="0">
            <x v="5"/>
          </reference>
        </references>
      </pivotArea>
    </format>
    <format dxfId="1207">
      <pivotArea collapsedLevelsAreSubtotals="1" fieldPosition="0">
        <references count="2">
          <reference field="2" count="1" defaultSubtotal="1">
            <x v="5"/>
          </reference>
          <reference field="5" count="1" selected="0">
            <x v="1"/>
          </reference>
        </references>
      </pivotArea>
    </format>
    <format dxfId="1206">
      <pivotArea field="2" grandCol="1" collapsedLevelsAreSubtotals="1" axis="axisRow" fieldPosition="0">
        <references count="1">
          <reference field="2" count="1" defaultSubtotal="1">
            <x v="5"/>
          </reference>
        </references>
      </pivotArea>
    </format>
    <format dxfId="1205">
      <pivotArea collapsedLevelsAreSubtotals="1" fieldPosition="0">
        <references count="2">
          <reference field="2" count="1">
            <x v="6"/>
          </reference>
          <reference field="5" count="1" selected="0">
            <x v="1"/>
          </reference>
        </references>
      </pivotArea>
    </format>
    <format dxfId="1204">
      <pivotArea field="2" grandCol="1" collapsedLevelsAreSubtotals="1" axis="axisRow" fieldPosition="0">
        <references count="1">
          <reference field="2" count="1">
            <x v="6"/>
          </reference>
        </references>
      </pivotArea>
    </format>
    <format dxfId="1203">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1202">
      <pivotArea field="2" grandCol="1" collapsedLevelsAreSubtotals="1" axis="axisRow" fieldPosition="0">
        <references count="2">
          <reference field="0" count="6">
            <x v="32"/>
            <x v="33"/>
            <x v="34"/>
            <x v="35"/>
            <x v="36"/>
            <x v="37"/>
          </reference>
          <reference field="2" count="1" selected="0">
            <x v="6"/>
          </reference>
        </references>
      </pivotArea>
    </format>
    <format dxfId="1201">
      <pivotArea collapsedLevelsAreSubtotals="1" fieldPosition="0">
        <references count="2">
          <reference field="2" count="1" defaultSubtotal="1">
            <x v="6"/>
          </reference>
          <reference field="5" count="1" selected="0">
            <x v="1"/>
          </reference>
        </references>
      </pivotArea>
    </format>
    <format dxfId="1200">
      <pivotArea field="2" grandCol="1" collapsedLevelsAreSubtotals="1" axis="axisRow" fieldPosition="0">
        <references count="1">
          <reference field="2" count="1" defaultSubtotal="1">
            <x v="6"/>
          </reference>
        </references>
      </pivotArea>
    </format>
    <format dxfId="1199">
      <pivotArea field="5" grandRow="1" outline="0" collapsedLevelsAreSubtotals="1" axis="axisCol" fieldPosition="0">
        <references count="1">
          <reference field="5" count="1" selected="0">
            <x v="1"/>
          </reference>
        </references>
      </pivotArea>
    </format>
    <format dxfId="1198">
      <pivotArea grandRow="1" grandCol="1"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59.xml><?xml version="1.0" encoding="utf-8"?>
<pivotTableDefinition xmlns="http://schemas.openxmlformats.org/spreadsheetml/2006/main" xmlns:mc="http://schemas.openxmlformats.org/markup-compatibility/2006" xmlns:xr="http://schemas.microsoft.com/office/spreadsheetml/2014/revision" mc:Ignorable="xr" xr:uid="{AE25F75C-69EC-40C6-A82D-8E34E6E70DAB}" name="Pivottabell5" cacheId="257"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AH10:AK57"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4]" cap="2014"/>
  </pageFields>
  <dataFields count="1">
    <dataField fld="3" subtotal="count" showDataAs="percentOfRow" baseField="0" baseItem="1" numFmtId="10"/>
  </dataFields>
  <formats count="56">
    <format dxfId="1309">
      <pivotArea collapsedLevelsAreSubtotals="1" fieldPosition="0">
        <references count="2">
          <reference field="0" count="4">
            <x v="0"/>
            <x v="1"/>
            <x v="2"/>
            <x v="3"/>
          </reference>
          <reference field="2" count="1" selected="0">
            <x v="0"/>
          </reference>
        </references>
      </pivotArea>
    </format>
    <format dxfId="1308">
      <pivotArea collapsedLevelsAreSubtotals="1" fieldPosition="0">
        <references count="1">
          <reference field="2" count="1">
            <x v="1"/>
          </reference>
        </references>
      </pivotArea>
    </format>
    <format dxfId="1307">
      <pivotArea collapsedLevelsAreSubtotals="1" fieldPosition="0">
        <references count="2">
          <reference field="0" count="5">
            <x v="4"/>
            <x v="5"/>
            <x v="6"/>
            <x v="7"/>
            <x v="8"/>
          </reference>
          <reference field="2" count="1" selected="0">
            <x v="1"/>
          </reference>
        </references>
      </pivotArea>
    </format>
    <format dxfId="1306">
      <pivotArea collapsedLevelsAreSubtotals="1" fieldPosition="0">
        <references count="1">
          <reference field="2" count="1">
            <x v="2"/>
          </reference>
        </references>
      </pivotArea>
    </format>
    <format dxfId="1305">
      <pivotArea collapsedLevelsAreSubtotals="1" fieldPosition="0">
        <references count="2">
          <reference field="0" count="10">
            <x v="9"/>
            <x v="10"/>
            <x v="11"/>
            <x v="12"/>
            <x v="13"/>
            <x v="14"/>
            <x v="15"/>
            <x v="16"/>
            <x v="17"/>
            <x v="18"/>
          </reference>
          <reference field="2" count="1" selected="0">
            <x v="2"/>
          </reference>
        </references>
      </pivotArea>
    </format>
    <format dxfId="1304">
      <pivotArea collapsedLevelsAreSubtotals="1" fieldPosition="0">
        <references count="1">
          <reference field="2" count="1">
            <x v="3"/>
          </reference>
        </references>
      </pivotArea>
    </format>
    <format dxfId="1303">
      <pivotArea collapsedLevelsAreSubtotals="1" fieldPosition="0">
        <references count="2">
          <reference field="0" count="6">
            <x v="19"/>
            <x v="20"/>
            <x v="21"/>
            <x v="22"/>
            <x v="23"/>
            <x v="24"/>
          </reference>
          <reference field="2" count="1" selected="0">
            <x v="3"/>
          </reference>
        </references>
      </pivotArea>
    </format>
    <format dxfId="1302">
      <pivotArea collapsedLevelsAreSubtotals="1" fieldPosition="0">
        <references count="1">
          <reference field="2" count="1">
            <x v="4"/>
          </reference>
        </references>
      </pivotArea>
    </format>
    <format dxfId="1301">
      <pivotArea collapsedLevelsAreSubtotals="1" fieldPosition="0">
        <references count="2">
          <reference field="0" count="1">
            <x v="25"/>
          </reference>
          <reference field="2" count="1" selected="0">
            <x v="4"/>
          </reference>
        </references>
      </pivotArea>
    </format>
    <format dxfId="1300">
      <pivotArea collapsedLevelsAreSubtotals="1" fieldPosition="0">
        <references count="1">
          <reference field="2" count="1">
            <x v="5"/>
          </reference>
        </references>
      </pivotArea>
    </format>
    <format dxfId="1299">
      <pivotArea collapsedLevelsAreSubtotals="1" fieldPosition="0">
        <references count="2">
          <reference field="0" count="6">
            <x v="26"/>
            <x v="27"/>
            <x v="28"/>
            <x v="29"/>
            <x v="30"/>
            <x v="31"/>
          </reference>
          <reference field="2" count="1" selected="0">
            <x v="5"/>
          </reference>
        </references>
      </pivotArea>
    </format>
    <format dxfId="1298">
      <pivotArea collapsedLevelsAreSubtotals="1" fieldPosition="0">
        <references count="1">
          <reference field="2" count="1">
            <x v="6"/>
          </reference>
        </references>
      </pivotArea>
    </format>
    <format dxfId="1297">
      <pivotArea collapsedLevelsAreSubtotals="1" fieldPosition="0">
        <references count="2">
          <reference field="0" count="6">
            <x v="32"/>
            <x v="33"/>
            <x v="34"/>
            <x v="35"/>
            <x v="36"/>
            <x v="37"/>
          </reference>
          <reference field="2" count="1" selected="0">
            <x v="6"/>
          </reference>
        </references>
      </pivotArea>
    </format>
    <format dxfId="1296">
      <pivotArea grandRow="1" outline="0" collapsedLevelsAreSubtotals="1" fieldPosition="0"/>
    </format>
    <format dxfId="1295">
      <pivotArea collapsedLevelsAreSubtotals="1" fieldPosition="0">
        <references count="3">
          <reference field="0" count="4">
            <x v="0"/>
            <x v="1"/>
            <x v="2"/>
            <x v="3"/>
          </reference>
          <reference field="2" count="1" selected="0">
            <x v="0"/>
          </reference>
          <reference field="5" count="1" selected="0">
            <x v="1"/>
          </reference>
        </references>
      </pivotArea>
    </format>
    <format dxfId="1294">
      <pivotArea field="2" grandCol="1" collapsedLevelsAreSubtotals="1" axis="axisRow" fieldPosition="0">
        <references count="2">
          <reference field="0" count="4">
            <x v="0"/>
            <x v="1"/>
            <x v="2"/>
            <x v="3"/>
          </reference>
          <reference field="2" count="1" selected="0">
            <x v="0"/>
          </reference>
        </references>
      </pivotArea>
    </format>
    <format dxfId="1293">
      <pivotArea collapsedLevelsAreSubtotals="1" fieldPosition="0">
        <references count="2">
          <reference field="2" count="1" defaultSubtotal="1">
            <x v="0"/>
          </reference>
          <reference field="5" count="1" selected="0">
            <x v="1"/>
          </reference>
        </references>
      </pivotArea>
    </format>
    <format dxfId="1292">
      <pivotArea field="2" grandCol="1" collapsedLevelsAreSubtotals="1" axis="axisRow" fieldPosition="0">
        <references count="1">
          <reference field="2" count="1" defaultSubtotal="1">
            <x v="0"/>
          </reference>
        </references>
      </pivotArea>
    </format>
    <format dxfId="1291">
      <pivotArea collapsedLevelsAreSubtotals="1" fieldPosition="0">
        <references count="2">
          <reference field="2" count="1">
            <x v="1"/>
          </reference>
          <reference field="5" count="1" selected="0">
            <x v="1"/>
          </reference>
        </references>
      </pivotArea>
    </format>
    <format dxfId="1290">
      <pivotArea field="2" grandCol="1" collapsedLevelsAreSubtotals="1" axis="axisRow" fieldPosition="0">
        <references count="1">
          <reference field="2" count="1">
            <x v="1"/>
          </reference>
        </references>
      </pivotArea>
    </format>
    <format dxfId="1289">
      <pivotArea collapsedLevelsAreSubtotals="1" fieldPosition="0">
        <references count="3">
          <reference field="0" count="5">
            <x v="4"/>
            <x v="5"/>
            <x v="6"/>
            <x v="7"/>
            <x v="8"/>
          </reference>
          <reference field="2" count="1" selected="0">
            <x v="1"/>
          </reference>
          <reference field="5" count="1" selected="0">
            <x v="1"/>
          </reference>
        </references>
      </pivotArea>
    </format>
    <format dxfId="1288">
      <pivotArea field="2" grandCol="1" collapsedLevelsAreSubtotals="1" axis="axisRow" fieldPosition="0">
        <references count="2">
          <reference field="0" count="5">
            <x v="4"/>
            <x v="5"/>
            <x v="6"/>
            <x v="7"/>
            <x v="8"/>
          </reference>
          <reference field="2" count="1" selected="0">
            <x v="1"/>
          </reference>
        </references>
      </pivotArea>
    </format>
    <format dxfId="1287">
      <pivotArea collapsedLevelsAreSubtotals="1" fieldPosition="0">
        <references count="2">
          <reference field="2" count="1" defaultSubtotal="1">
            <x v="1"/>
          </reference>
          <reference field="5" count="1" selected="0">
            <x v="1"/>
          </reference>
        </references>
      </pivotArea>
    </format>
    <format dxfId="1286">
      <pivotArea field="2" grandCol="1" collapsedLevelsAreSubtotals="1" axis="axisRow" fieldPosition="0">
        <references count="1">
          <reference field="2" count="1" defaultSubtotal="1">
            <x v="1"/>
          </reference>
        </references>
      </pivotArea>
    </format>
    <format dxfId="1285">
      <pivotArea collapsedLevelsAreSubtotals="1" fieldPosition="0">
        <references count="2">
          <reference field="2" count="1">
            <x v="2"/>
          </reference>
          <reference field="5" count="1" selected="0">
            <x v="1"/>
          </reference>
        </references>
      </pivotArea>
    </format>
    <format dxfId="1284">
      <pivotArea field="2" grandCol="1" collapsedLevelsAreSubtotals="1" axis="axisRow" fieldPosition="0">
        <references count="1">
          <reference field="2" count="1">
            <x v="2"/>
          </reference>
        </references>
      </pivotArea>
    </format>
    <format dxfId="1283">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1282">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1281">
      <pivotArea collapsedLevelsAreSubtotals="1" fieldPosition="0">
        <references count="2">
          <reference field="2" count="1" defaultSubtotal="1">
            <x v="2"/>
          </reference>
          <reference field="5" count="1" selected="0">
            <x v="1"/>
          </reference>
        </references>
      </pivotArea>
    </format>
    <format dxfId="1280">
      <pivotArea field="2" grandCol="1" collapsedLevelsAreSubtotals="1" axis="axisRow" fieldPosition="0">
        <references count="1">
          <reference field="2" count="1" defaultSubtotal="1">
            <x v="2"/>
          </reference>
        </references>
      </pivotArea>
    </format>
    <format dxfId="1279">
      <pivotArea collapsedLevelsAreSubtotals="1" fieldPosition="0">
        <references count="2">
          <reference field="2" count="1">
            <x v="3"/>
          </reference>
          <reference field="5" count="1" selected="0">
            <x v="1"/>
          </reference>
        </references>
      </pivotArea>
    </format>
    <format dxfId="1278">
      <pivotArea field="2" grandCol="1" collapsedLevelsAreSubtotals="1" axis="axisRow" fieldPosition="0">
        <references count="1">
          <reference field="2" count="1">
            <x v="3"/>
          </reference>
        </references>
      </pivotArea>
    </format>
    <format dxfId="1277">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1276">
      <pivotArea field="2" grandCol="1" collapsedLevelsAreSubtotals="1" axis="axisRow" fieldPosition="0">
        <references count="2">
          <reference field="0" count="6">
            <x v="19"/>
            <x v="20"/>
            <x v="21"/>
            <x v="22"/>
            <x v="23"/>
            <x v="24"/>
          </reference>
          <reference field="2" count="1" selected="0">
            <x v="3"/>
          </reference>
        </references>
      </pivotArea>
    </format>
    <format dxfId="1275">
      <pivotArea collapsedLevelsAreSubtotals="1" fieldPosition="0">
        <references count="2">
          <reference field="2" count="1" defaultSubtotal="1">
            <x v="3"/>
          </reference>
          <reference field="5" count="1" selected="0">
            <x v="1"/>
          </reference>
        </references>
      </pivotArea>
    </format>
    <format dxfId="1274">
      <pivotArea field="2" grandCol="1" collapsedLevelsAreSubtotals="1" axis="axisRow" fieldPosition="0">
        <references count="1">
          <reference field="2" count="1" defaultSubtotal="1">
            <x v="3"/>
          </reference>
        </references>
      </pivotArea>
    </format>
    <format dxfId="1273">
      <pivotArea collapsedLevelsAreSubtotals="1" fieldPosition="0">
        <references count="2">
          <reference field="2" count="1">
            <x v="4"/>
          </reference>
          <reference field="5" count="1" selected="0">
            <x v="1"/>
          </reference>
        </references>
      </pivotArea>
    </format>
    <format dxfId="1272">
      <pivotArea field="2" grandCol="1" collapsedLevelsAreSubtotals="1" axis="axisRow" fieldPosition="0">
        <references count="1">
          <reference field="2" count="1">
            <x v="4"/>
          </reference>
        </references>
      </pivotArea>
    </format>
    <format dxfId="1271">
      <pivotArea collapsedLevelsAreSubtotals="1" fieldPosition="0">
        <references count="3">
          <reference field="0" count="1">
            <x v="25"/>
          </reference>
          <reference field="2" count="1" selected="0">
            <x v="4"/>
          </reference>
          <reference field="5" count="1" selected="0">
            <x v="1"/>
          </reference>
        </references>
      </pivotArea>
    </format>
    <format dxfId="1270">
      <pivotArea field="2" grandCol="1" collapsedLevelsAreSubtotals="1" axis="axisRow" fieldPosition="0">
        <references count="2">
          <reference field="0" count="1">
            <x v="25"/>
          </reference>
          <reference field="2" count="1" selected="0">
            <x v="4"/>
          </reference>
        </references>
      </pivotArea>
    </format>
    <format dxfId="1269">
      <pivotArea collapsedLevelsAreSubtotals="1" fieldPosition="0">
        <references count="2">
          <reference field="2" count="1" defaultSubtotal="1">
            <x v="4"/>
          </reference>
          <reference field="5" count="1" selected="0">
            <x v="1"/>
          </reference>
        </references>
      </pivotArea>
    </format>
    <format dxfId="1268">
      <pivotArea field="2" grandCol="1" collapsedLevelsAreSubtotals="1" axis="axisRow" fieldPosition="0">
        <references count="1">
          <reference field="2" count="1" defaultSubtotal="1">
            <x v="4"/>
          </reference>
        </references>
      </pivotArea>
    </format>
    <format dxfId="1267">
      <pivotArea collapsedLevelsAreSubtotals="1" fieldPosition="0">
        <references count="2">
          <reference field="2" count="1">
            <x v="5"/>
          </reference>
          <reference field="5" count="1" selected="0">
            <x v="1"/>
          </reference>
        </references>
      </pivotArea>
    </format>
    <format dxfId="1266">
      <pivotArea field="2" grandCol="1" collapsedLevelsAreSubtotals="1" axis="axisRow" fieldPosition="0">
        <references count="1">
          <reference field="2" count="1">
            <x v="5"/>
          </reference>
        </references>
      </pivotArea>
    </format>
    <format dxfId="1265">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1264">
      <pivotArea field="2" grandCol="1" collapsedLevelsAreSubtotals="1" axis="axisRow" fieldPosition="0">
        <references count="2">
          <reference field="0" count="6">
            <x v="26"/>
            <x v="27"/>
            <x v="28"/>
            <x v="29"/>
            <x v="30"/>
            <x v="31"/>
          </reference>
          <reference field="2" count="1" selected="0">
            <x v="5"/>
          </reference>
        </references>
      </pivotArea>
    </format>
    <format dxfId="1263">
      <pivotArea collapsedLevelsAreSubtotals="1" fieldPosition="0">
        <references count="2">
          <reference field="2" count="1" defaultSubtotal="1">
            <x v="5"/>
          </reference>
          <reference field="5" count="1" selected="0">
            <x v="1"/>
          </reference>
        </references>
      </pivotArea>
    </format>
    <format dxfId="1262">
      <pivotArea field="2" grandCol="1" collapsedLevelsAreSubtotals="1" axis="axisRow" fieldPosition="0">
        <references count="1">
          <reference field="2" count="1" defaultSubtotal="1">
            <x v="5"/>
          </reference>
        </references>
      </pivotArea>
    </format>
    <format dxfId="1261">
      <pivotArea collapsedLevelsAreSubtotals="1" fieldPosition="0">
        <references count="2">
          <reference field="2" count="1">
            <x v="6"/>
          </reference>
          <reference field="5" count="1" selected="0">
            <x v="1"/>
          </reference>
        </references>
      </pivotArea>
    </format>
    <format dxfId="1260">
      <pivotArea field="2" grandCol="1" collapsedLevelsAreSubtotals="1" axis="axisRow" fieldPosition="0">
        <references count="1">
          <reference field="2" count="1">
            <x v="6"/>
          </reference>
        </references>
      </pivotArea>
    </format>
    <format dxfId="1259">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1258">
      <pivotArea field="2" grandCol="1" collapsedLevelsAreSubtotals="1" axis="axisRow" fieldPosition="0">
        <references count="2">
          <reference field="0" count="6">
            <x v="32"/>
            <x v="33"/>
            <x v="34"/>
            <x v="35"/>
            <x v="36"/>
            <x v="37"/>
          </reference>
          <reference field="2" count="1" selected="0">
            <x v="6"/>
          </reference>
        </references>
      </pivotArea>
    </format>
    <format dxfId="1257">
      <pivotArea collapsedLevelsAreSubtotals="1" fieldPosition="0">
        <references count="2">
          <reference field="2" count="1" defaultSubtotal="1">
            <x v="6"/>
          </reference>
          <reference field="5" count="1" selected="0">
            <x v="1"/>
          </reference>
        </references>
      </pivotArea>
    </format>
    <format dxfId="1256">
      <pivotArea field="2" grandCol="1" collapsedLevelsAreSubtotals="1" axis="axisRow" fieldPosition="0">
        <references count="1">
          <reference field="2" count="1" defaultSubtotal="1">
            <x v="6"/>
          </reference>
        </references>
      </pivotArea>
    </format>
    <format dxfId="1255">
      <pivotArea field="5" grandRow="1" outline="0" collapsedLevelsAreSubtotals="1" axis="axisCol" fieldPosition="0">
        <references count="1">
          <reference field="5" count="1" selected="0">
            <x v="1"/>
          </reference>
        </references>
      </pivotArea>
    </format>
    <format dxfId="1254">
      <pivotArea grandRow="1" grandCol="1"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31462672-4052-4E61-928A-36F3B472A643}" name="Pivottabell8" cacheId="334" applyNumberFormats="0" applyBorderFormats="0" applyFontFormats="0" applyPatternFormats="0" applyAlignmentFormats="0" applyWidthHeightFormats="1" dataCaption="Verdier" grandTotalCaption="Sum" tag="89039089-ed70-4403-ac34-b49411fef6fa" updatedVersion="7" minRefreshableVersion="3" rowGrandTotals="0" itemPrintTitles="1" createdVersion="7" indent="0" outline="1" outlineData="1" multipleFieldFilters="0" chartFormat="5">
  <location ref="B53:N68" firstHeaderRow="1" firstDataRow="2" firstDataCol="1" rowPageCount="2" colPageCount="1"/>
  <pivotFields count="5">
    <pivotField axis="axisPage" allDrilled="1" subtotalTop="0" showAll="0" dataSourceSort="1" defaultSubtotal="0" defaultAttributeDrillState="1"/>
    <pivotField axis="axisCol" allDrilled="1" subtotalTop="0" showAll="0" dataSourceSort="1" defaultSubtotal="0" defaultAttributeDrillState="1">
      <items count="11">
        <item n="Finans - tjenste-næringer" x="0"/>
        <item x="1"/>
        <item x="2"/>
        <item x="3"/>
        <item x="4"/>
        <item x="5"/>
        <item x="6"/>
        <item x="7"/>
        <item x="8"/>
        <item x="9"/>
        <item x="10"/>
      </items>
    </pivotField>
    <pivotField axis="axisRow" allDrilled="1" subtotalTop="0" showAll="0" dataSourceSort="1" defaultSubtotal="0" defaultAttributeDrillState="1">
      <items count="14">
        <item x="0"/>
        <item x="1"/>
        <item x="2"/>
        <item x="3"/>
        <item x="4"/>
        <item x="5"/>
        <item x="6"/>
        <item x="7"/>
        <item x="8"/>
        <item x="9"/>
        <item x="10"/>
        <item x="11"/>
        <item x="12"/>
        <item x="13"/>
      </items>
    </pivotField>
    <pivotField dataField="1" subtotalTop="0" showAll="0" defaultSubtotal="0"/>
    <pivotField axis="axisPage" allDrilled="1" subtotalTop="0" showAll="0" dataSourceSort="1" defaultSubtotal="0" defaultAttributeDrillState="1"/>
  </pivotFields>
  <rowFields count="1">
    <field x="2"/>
  </rowFields>
  <rowItems count="14">
    <i>
      <x/>
    </i>
    <i>
      <x v="1"/>
    </i>
    <i>
      <x v="2"/>
    </i>
    <i>
      <x v="3"/>
    </i>
    <i>
      <x v="4"/>
    </i>
    <i>
      <x v="5"/>
    </i>
    <i>
      <x v="6"/>
    </i>
    <i>
      <x v="7"/>
    </i>
    <i>
      <x v="8"/>
    </i>
    <i>
      <x v="9"/>
    </i>
    <i>
      <x v="10"/>
    </i>
    <i>
      <x v="11"/>
    </i>
    <i>
      <x v="12"/>
    </i>
    <i>
      <x v="13"/>
    </i>
  </rowItems>
  <colFields count="1">
    <field x="1"/>
  </colFields>
  <colItems count="12">
    <i>
      <x/>
    </i>
    <i>
      <x v="1"/>
    </i>
    <i>
      <x v="2"/>
    </i>
    <i>
      <x v="3"/>
    </i>
    <i>
      <x v="4"/>
    </i>
    <i>
      <x v="5"/>
    </i>
    <i>
      <x v="6"/>
    </i>
    <i>
      <x v="7"/>
    </i>
    <i>
      <x v="8"/>
    </i>
    <i>
      <x v="9"/>
    </i>
    <i>
      <x v="10"/>
    </i>
    <i t="grand">
      <x/>
    </i>
  </colItems>
  <pageFields count="2">
    <pageField fld="0" hier="14" name="[Tab_kommune].[fylke].&amp;[Trøndelag]" cap="Trøndelag"/>
    <pageField fld="4" hier="13" name="[Tab_kommune].[kommune].[All]" cap="All"/>
  </pageFields>
  <dataFields count="1">
    <dataField fld="3" subtotal="count" showDataAs="percent" baseField="2" baseItem="0" numFmtId="9"/>
  </dataFields>
  <formats count="1">
    <format dxfId="1699">
      <pivotArea outline="0" collapsedLevelsAreSubtotals="1" fieldPosition="0"/>
    </format>
  </formats>
  <conditionalFormats count="1">
    <conditionalFormat priority="1">
      <pivotAreas count="1">
        <pivotArea type="data" outline="0" collapsedLevelsAreSubtotals="1" fieldPosition="0">
          <references count="2">
            <reference field="4294967294" count="1" selected="0">
              <x v="0"/>
            </reference>
            <reference field="1" count="11" selected="0">
              <x v="0"/>
              <x v="1"/>
              <x v="2"/>
              <x v="3"/>
              <x v="4"/>
              <x v="5"/>
              <x v="6"/>
              <x v="7"/>
              <x v="8"/>
              <x v="9"/>
              <x v="10"/>
            </reference>
          </references>
        </pivotArea>
      </pivotAreas>
    </conditionalFormat>
  </conditionalFormats>
  <chartFormats count="22">
    <chartFormat chart="0" format="0" series="1">
      <pivotArea type="data" outline="0" fieldPosition="0">
        <references count="2">
          <reference field="4294967294" count="1" selected="0">
            <x v="0"/>
          </reference>
          <reference field="1" count="1" selected="0">
            <x v="0"/>
          </reference>
        </references>
      </pivotArea>
    </chartFormat>
    <chartFormat chart="0" format="1" series="1">
      <pivotArea type="data" outline="0" fieldPosition="0">
        <references count="2">
          <reference field="4294967294" count="1" selected="0">
            <x v="0"/>
          </reference>
          <reference field="1" count="1" selected="0">
            <x v="1"/>
          </reference>
        </references>
      </pivotArea>
    </chartFormat>
    <chartFormat chart="0" format="2" series="1">
      <pivotArea type="data" outline="0" fieldPosition="0">
        <references count="2">
          <reference field="4294967294" count="1" selected="0">
            <x v="0"/>
          </reference>
          <reference field="1" count="1" selected="0">
            <x v="2"/>
          </reference>
        </references>
      </pivotArea>
    </chartFormat>
    <chartFormat chart="0" format="3" series="1">
      <pivotArea type="data" outline="0" fieldPosition="0">
        <references count="2">
          <reference field="4294967294" count="1" selected="0">
            <x v="0"/>
          </reference>
          <reference field="1"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 chart="0" format="5" series="1">
      <pivotArea type="data" outline="0" fieldPosition="0">
        <references count="2">
          <reference field="4294967294" count="1" selected="0">
            <x v="0"/>
          </reference>
          <reference field="1" count="1" selected="0">
            <x v="5"/>
          </reference>
        </references>
      </pivotArea>
    </chartFormat>
    <chartFormat chart="0" format="6" series="1">
      <pivotArea type="data" outline="0" fieldPosition="0">
        <references count="2">
          <reference field="4294967294" count="1" selected="0">
            <x v="0"/>
          </reference>
          <reference field="1" count="1" selected="0">
            <x v="6"/>
          </reference>
        </references>
      </pivotArea>
    </chartFormat>
    <chartFormat chart="0" format="7" series="1">
      <pivotArea type="data" outline="0" fieldPosition="0">
        <references count="2">
          <reference field="4294967294" count="1" selected="0">
            <x v="0"/>
          </reference>
          <reference field="1" count="1" selected="0">
            <x v="7"/>
          </reference>
        </references>
      </pivotArea>
    </chartFormat>
    <chartFormat chart="0" format="8" series="1">
      <pivotArea type="data" outline="0" fieldPosition="0">
        <references count="2">
          <reference field="4294967294" count="1" selected="0">
            <x v="0"/>
          </reference>
          <reference field="1" count="1" selected="0">
            <x v="8"/>
          </reference>
        </references>
      </pivotArea>
    </chartFormat>
    <chartFormat chart="0" format="9" series="1">
      <pivotArea type="data" outline="0" fieldPosition="0">
        <references count="2">
          <reference field="4294967294" count="1" selected="0">
            <x v="0"/>
          </reference>
          <reference field="1" count="1" selected="0">
            <x v="9"/>
          </reference>
        </references>
      </pivotArea>
    </chartFormat>
    <chartFormat chart="0" format="10" series="1">
      <pivotArea type="data" outline="0" fieldPosition="0">
        <references count="2">
          <reference field="4294967294" count="1" selected="0">
            <x v="0"/>
          </reference>
          <reference field="1" count="1" selected="0">
            <x v="10"/>
          </reference>
        </references>
      </pivotArea>
    </chartFormat>
    <chartFormat chart="4" format="22" series="1">
      <pivotArea type="data" outline="0" fieldPosition="0">
        <references count="2">
          <reference field="4294967294" count="1" selected="0">
            <x v="0"/>
          </reference>
          <reference field="1" count="1" selected="0">
            <x v="0"/>
          </reference>
        </references>
      </pivotArea>
    </chartFormat>
    <chartFormat chart="4" format="23" series="1">
      <pivotArea type="data" outline="0" fieldPosition="0">
        <references count="2">
          <reference field="4294967294" count="1" selected="0">
            <x v="0"/>
          </reference>
          <reference field="1" count="1" selected="0">
            <x v="1"/>
          </reference>
        </references>
      </pivotArea>
    </chartFormat>
    <chartFormat chart="4" format="24" series="1">
      <pivotArea type="data" outline="0" fieldPosition="0">
        <references count="2">
          <reference field="4294967294" count="1" selected="0">
            <x v="0"/>
          </reference>
          <reference field="1" count="1" selected="0">
            <x v="2"/>
          </reference>
        </references>
      </pivotArea>
    </chartFormat>
    <chartFormat chart="4" format="25" series="1">
      <pivotArea type="data" outline="0" fieldPosition="0">
        <references count="2">
          <reference field="4294967294" count="1" selected="0">
            <x v="0"/>
          </reference>
          <reference field="1" count="1" selected="0">
            <x v="3"/>
          </reference>
        </references>
      </pivotArea>
    </chartFormat>
    <chartFormat chart="4" format="26" series="1">
      <pivotArea type="data" outline="0" fieldPosition="0">
        <references count="2">
          <reference field="4294967294" count="1" selected="0">
            <x v="0"/>
          </reference>
          <reference field="1" count="1" selected="0">
            <x v="4"/>
          </reference>
        </references>
      </pivotArea>
    </chartFormat>
    <chartFormat chart="4" format="27" series="1">
      <pivotArea type="data" outline="0" fieldPosition="0">
        <references count="2">
          <reference field="4294967294" count="1" selected="0">
            <x v="0"/>
          </reference>
          <reference field="1" count="1" selected="0">
            <x v="5"/>
          </reference>
        </references>
      </pivotArea>
    </chartFormat>
    <chartFormat chart="4" format="28" series="1">
      <pivotArea type="data" outline="0" fieldPosition="0">
        <references count="2">
          <reference field="4294967294" count="1" selected="0">
            <x v="0"/>
          </reference>
          <reference field="1" count="1" selected="0">
            <x v="6"/>
          </reference>
        </references>
      </pivotArea>
    </chartFormat>
    <chartFormat chart="4" format="29" series="1">
      <pivotArea type="data" outline="0" fieldPosition="0">
        <references count="2">
          <reference field="4294967294" count="1" selected="0">
            <x v="0"/>
          </reference>
          <reference field="1" count="1" selected="0">
            <x v="7"/>
          </reference>
        </references>
      </pivotArea>
    </chartFormat>
    <chartFormat chart="4" format="30" series="1">
      <pivotArea type="data" outline="0" fieldPosition="0">
        <references count="2">
          <reference field="4294967294" count="1" selected="0">
            <x v="0"/>
          </reference>
          <reference field="1" count="1" selected="0">
            <x v="8"/>
          </reference>
        </references>
      </pivotArea>
    </chartFormat>
    <chartFormat chart="4" format="31" series="1">
      <pivotArea type="data" outline="0" fieldPosition="0">
        <references count="2">
          <reference field="4294967294" count="1" selected="0">
            <x v="0"/>
          </reference>
          <reference field="1" count="1" selected="0">
            <x v="9"/>
          </reference>
        </references>
      </pivotArea>
    </chartFormat>
    <chartFormat chart="4" format="32" series="1">
      <pivotArea type="data" outline="0" fieldPosition="0">
        <references count="2">
          <reference field="4294967294" count="1" selected="0">
            <x v="0"/>
          </reference>
          <reference field="1" count="1" selected="0">
            <x v="1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0"/>
  </rowHierarchiesUsage>
  <colHierarchiesUsage count="1">
    <colHierarchyUsage hierarchyUsage="2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0.xml><?xml version="1.0" encoding="utf-8"?>
<pivotTableDefinition xmlns="http://schemas.openxmlformats.org/spreadsheetml/2006/main" xmlns:mc="http://schemas.openxmlformats.org/markup-compatibility/2006" xmlns:xr="http://schemas.microsoft.com/office/spreadsheetml/2014/revision" mc:Ignorable="xr" xr:uid="{EE5D99A1-94CA-4B1E-8725-C66BE239BAEB}" name="Pivottabell11" cacheId="264"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BL71:BO118"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20]" cap="2020"/>
  </pageFields>
  <dataFields count="1">
    <dataField fld="3" subtotal="count" baseField="0" baseItem="1"/>
  </dataFields>
  <formats count="57">
    <format dxfId="1366">
      <pivotArea collapsedLevelsAreSubtotals="1" fieldPosition="0">
        <references count="2">
          <reference field="0" count="4">
            <x v="0"/>
            <x v="1"/>
            <x v="2"/>
            <x v="3"/>
          </reference>
          <reference field="2" count="1" selected="0">
            <x v="0"/>
          </reference>
        </references>
      </pivotArea>
    </format>
    <format dxfId="1365">
      <pivotArea collapsedLevelsAreSubtotals="1" fieldPosition="0">
        <references count="1">
          <reference field="2" count="1">
            <x v="1"/>
          </reference>
        </references>
      </pivotArea>
    </format>
    <format dxfId="1364">
      <pivotArea collapsedLevelsAreSubtotals="1" fieldPosition="0">
        <references count="2">
          <reference field="0" count="5">
            <x v="4"/>
            <x v="5"/>
            <x v="6"/>
            <x v="7"/>
            <x v="8"/>
          </reference>
          <reference field="2" count="1" selected="0">
            <x v="1"/>
          </reference>
        </references>
      </pivotArea>
    </format>
    <format dxfId="1363">
      <pivotArea collapsedLevelsAreSubtotals="1" fieldPosition="0">
        <references count="1">
          <reference field="2" count="1">
            <x v="2"/>
          </reference>
        </references>
      </pivotArea>
    </format>
    <format dxfId="1362">
      <pivotArea collapsedLevelsAreSubtotals="1" fieldPosition="0">
        <references count="2">
          <reference field="0" count="10">
            <x v="9"/>
            <x v="10"/>
            <x v="11"/>
            <x v="12"/>
            <x v="13"/>
            <x v="14"/>
            <x v="15"/>
            <x v="16"/>
            <x v="17"/>
            <x v="18"/>
          </reference>
          <reference field="2" count="1" selected="0">
            <x v="2"/>
          </reference>
        </references>
      </pivotArea>
    </format>
    <format dxfId="1361">
      <pivotArea collapsedLevelsAreSubtotals="1" fieldPosition="0">
        <references count="1">
          <reference field="2" count="1">
            <x v="3"/>
          </reference>
        </references>
      </pivotArea>
    </format>
    <format dxfId="1360">
      <pivotArea collapsedLevelsAreSubtotals="1" fieldPosition="0">
        <references count="2">
          <reference field="0" count="6">
            <x v="19"/>
            <x v="20"/>
            <x v="21"/>
            <x v="22"/>
            <x v="23"/>
            <x v="24"/>
          </reference>
          <reference field="2" count="1" selected="0">
            <x v="3"/>
          </reference>
        </references>
      </pivotArea>
    </format>
    <format dxfId="1359">
      <pivotArea collapsedLevelsAreSubtotals="1" fieldPosition="0">
        <references count="1">
          <reference field="2" count="1">
            <x v="4"/>
          </reference>
        </references>
      </pivotArea>
    </format>
    <format dxfId="1358">
      <pivotArea collapsedLevelsAreSubtotals="1" fieldPosition="0">
        <references count="2">
          <reference field="0" count="1">
            <x v="25"/>
          </reference>
          <reference field="2" count="1" selected="0">
            <x v="4"/>
          </reference>
        </references>
      </pivotArea>
    </format>
    <format dxfId="1357">
      <pivotArea collapsedLevelsAreSubtotals="1" fieldPosition="0">
        <references count="1">
          <reference field="2" count="1">
            <x v="5"/>
          </reference>
        </references>
      </pivotArea>
    </format>
    <format dxfId="1356">
      <pivotArea collapsedLevelsAreSubtotals="1" fieldPosition="0">
        <references count="2">
          <reference field="0" count="6">
            <x v="26"/>
            <x v="27"/>
            <x v="28"/>
            <x v="29"/>
            <x v="30"/>
            <x v="31"/>
          </reference>
          <reference field="2" count="1" selected="0">
            <x v="5"/>
          </reference>
        </references>
      </pivotArea>
    </format>
    <format dxfId="1355">
      <pivotArea collapsedLevelsAreSubtotals="1" fieldPosition="0">
        <references count="1">
          <reference field="2" count="1">
            <x v="6"/>
          </reference>
        </references>
      </pivotArea>
    </format>
    <format dxfId="1354">
      <pivotArea collapsedLevelsAreSubtotals="1" fieldPosition="0">
        <references count="2">
          <reference field="0" count="6">
            <x v="32"/>
            <x v="33"/>
            <x v="34"/>
            <x v="35"/>
            <x v="36"/>
            <x v="37"/>
          </reference>
          <reference field="2" count="1" selected="0">
            <x v="6"/>
          </reference>
        </references>
      </pivotArea>
    </format>
    <format dxfId="1353">
      <pivotArea grandRow="1" outline="0" collapsedLevelsAreSubtotals="1" fieldPosition="0"/>
    </format>
    <format dxfId="1352">
      <pivotArea collapsedLevelsAreSubtotals="1" fieldPosition="0">
        <references count="3">
          <reference field="0" count="4">
            <x v="0"/>
            <x v="1"/>
            <x v="2"/>
            <x v="3"/>
          </reference>
          <reference field="2" count="1" selected="0">
            <x v="0"/>
          </reference>
          <reference field="5" count="1" selected="0">
            <x v="1"/>
          </reference>
        </references>
      </pivotArea>
    </format>
    <format dxfId="1351">
      <pivotArea field="2" grandCol="1" collapsedLevelsAreSubtotals="1" axis="axisRow" fieldPosition="0">
        <references count="2">
          <reference field="0" count="4">
            <x v="0"/>
            <x v="1"/>
            <x v="2"/>
            <x v="3"/>
          </reference>
          <reference field="2" count="1" selected="0">
            <x v="0"/>
          </reference>
        </references>
      </pivotArea>
    </format>
    <format dxfId="1350">
      <pivotArea collapsedLevelsAreSubtotals="1" fieldPosition="0">
        <references count="2">
          <reference field="2" count="1" defaultSubtotal="1">
            <x v="0"/>
          </reference>
          <reference field="5" count="1" selected="0">
            <x v="1"/>
          </reference>
        </references>
      </pivotArea>
    </format>
    <format dxfId="1349">
      <pivotArea field="2" grandCol="1" collapsedLevelsAreSubtotals="1" axis="axisRow" fieldPosition="0">
        <references count="1">
          <reference field="2" count="1" defaultSubtotal="1">
            <x v="0"/>
          </reference>
        </references>
      </pivotArea>
    </format>
    <format dxfId="1348">
      <pivotArea collapsedLevelsAreSubtotals="1" fieldPosition="0">
        <references count="2">
          <reference field="2" count="1">
            <x v="1"/>
          </reference>
          <reference field="5" count="1" selected="0">
            <x v="1"/>
          </reference>
        </references>
      </pivotArea>
    </format>
    <format dxfId="1347">
      <pivotArea field="2" grandCol="1" collapsedLevelsAreSubtotals="1" axis="axisRow" fieldPosition="0">
        <references count="1">
          <reference field="2" count="1">
            <x v="1"/>
          </reference>
        </references>
      </pivotArea>
    </format>
    <format dxfId="1346">
      <pivotArea collapsedLevelsAreSubtotals="1" fieldPosition="0">
        <references count="3">
          <reference field="0" count="5">
            <x v="4"/>
            <x v="5"/>
            <x v="6"/>
            <x v="7"/>
            <x v="8"/>
          </reference>
          <reference field="2" count="1" selected="0">
            <x v="1"/>
          </reference>
          <reference field="5" count="1" selected="0">
            <x v="1"/>
          </reference>
        </references>
      </pivotArea>
    </format>
    <format dxfId="1345">
      <pivotArea field="2" grandCol="1" collapsedLevelsAreSubtotals="1" axis="axisRow" fieldPosition="0">
        <references count="2">
          <reference field="0" count="5">
            <x v="4"/>
            <x v="5"/>
            <x v="6"/>
            <x v="7"/>
            <x v="8"/>
          </reference>
          <reference field="2" count="1" selected="0">
            <x v="1"/>
          </reference>
        </references>
      </pivotArea>
    </format>
    <format dxfId="1344">
      <pivotArea collapsedLevelsAreSubtotals="1" fieldPosition="0">
        <references count="2">
          <reference field="2" count="1" defaultSubtotal="1">
            <x v="1"/>
          </reference>
          <reference field="5" count="1" selected="0">
            <x v="1"/>
          </reference>
        </references>
      </pivotArea>
    </format>
    <format dxfId="1343">
      <pivotArea field="2" grandCol="1" collapsedLevelsAreSubtotals="1" axis="axisRow" fieldPosition="0">
        <references count="1">
          <reference field="2" count="1" defaultSubtotal="1">
            <x v="1"/>
          </reference>
        </references>
      </pivotArea>
    </format>
    <format dxfId="1342">
      <pivotArea collapsedLevelsAreSubtotals="1" fieldPosition="0">
        <references count="2">
          <reference field="2" count="1">
            <x v="2"/>
          </reference>
          <reference field="5" count="1" selected="0">
            <x v="1"/>
          </reference>
        </references>
      </pivotArea>
    </format>
    <format dxfId="1341">
      <pivotArea field="2" grandCol="1" collapsedLevelsAreSubtotals="1" axis="axisRow" fieldPosition="0">
        <references count="1">
          <reference field="2" count="1">
            <x v="2"/>
          </reference>
        </references>
      </pivotArea>
    </format>
    <format dxfId="1340">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1339">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1338">
      <pivotArea collapsedLevelsAreSubtotals="1" fieldPosition="0">
        <references count="2">
          <reference field="2" count="1" defaultSubtotal="1">
            <x v="2"/>
          </reference>
          <reference field="5" count="1" selected="0">
            <x v="1"/>
          </reference>
        </references>
      </pivotArea>
    </format>
    <format dxfId="1337">
      <pivotArea field="2" grandCol="1" collapsedLevelsAreSubtotals="1" axis="axisRow" fieldPosition="0">
        <references count="1">
          <reference field="2" count="1" defaultSubtotal="1">
            <x v="2"/>
          </reference>
        </references>
      </pivotArea>
    </format>
    <format dxfId="1336">
      <pivotArea collapsedLevelsAreSubtotals="1" fieldPosition="0">
        <references count="2">
          <reference field="2" count="1">
            <x v="3"/>
          </reference>
          <reference field="5" count="1" selected="0">
            <x v="1"/>
          </reference>
        </references>
      </pivotArea>
    </format>
    <format dxfId="1335">
      <pivotArea field="2" grandCol="1" collapsedLevelsAreSubtotals="1" axis="axisRow" fieldPosition="0">
        <references count="1">
          <reference field="2" count="1">
            <x v="3"/>
          </reference>
        </references>
      </pivotArea>
    </format>
    <format dxfId="1334">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1333">
      <pivotArea field="2" grandCol="1" collapsedLevelsAreSubtotals="1" axis="axisRow" fieldPosition="0">
        <references count="2">
          <reference field="0" count="6">
            <x v="19"/>
            <x v="20"/>
            <x v="21"/>
            <x v="22"/>
            <x v="23"/>
            <x v="24"/>
          </reference>
          <reference field="2" count="1" selected="0">
            <x v="3"/>
          </reference>
        </references>
      </pivotArea>
    </format>
    <format dxfId="1332">
      <pivotArea collapsedLevelsAreSubtotals="1" fieldPosition="0">
        <references count="2">
          <reference field="2" count="1" defaultSubtotal="1">
            <x v="3"/>
          </reference>
          <reference field="5" count="1" selected="0">
            <x v="1"/>
          </reference>
        </references>
      </pivotArea>
    </format>
    <format dxfId="1331">
      <pivotArea field="2" grandCol="1" collapsedLevelsAreSubtotals="1" axis="axisRow" fieldPosition="0">
        <references count="1">
          <reference field="2" count="1" defaultSubtotal="1">
            <x v="3"/>
          </reference>
        </references>
      </pivotArea>
    </format>
    <format dxfId="1330">
      <pivotArea collapsedLevelsAreSubtotals="1" fieldPosition="0">
        <references count="2">
          <reference field="2" count="1">
            <x v="4"/>
          </reference>
          <reference field="5" count="1" selected="0">
            <x v="1"/>
          </reference>
        </references>
      </pivotArea>
    </format>
    <format dxfId="1329">
      <pivotArea field="2" grandCol="1" collapsedLevelsAreSubtotals="1" axis="axisRow" fieldPosition="0">
        <references count="1">
          <reference field="2" count="1">
            <x v="4"/>
          </reference>
        </references>
      </pivotArea>
    </format>
    <format dxfId="1328">
      <pivotArea collapsedLevelsAreSubtotals="1" fieldPosition="0">
        <references count="3">
          <reference field="0" count="1">
            <x v="25"/>
          </reference>
          <reference field="2" count="1" selected="0">
            <x v="4"/>
          </reference>
          <reference field="5" count="1" selected="0">
            <x v="1"/>
          </reference>
        </references>
      </pivotArea>
    </format>
    <format dxfId="1327">
      <pivotArea field="2" grandCol="1" collapsedLevelsAreSubtotals="1" axis="axisRow" fieldPosition="0">
        <references count="2">
          <reference field="0" count="1">
            <x v="25"/>
          </reference>
          <reference field="2" count="1" selected="0">
            <x v="4"/>
          </reference>
        </references>
      </pivotArea>
    </format>
    <format dxfId="1326">
      <pivotArea collapsedLevelsAreSubtotals="1" fieldPosition="0">
        <references count="2">
          <reference field="2" count="1" defaultSubtotal="1">
            <x v="4"/>
          </reference>
          <reference field="5" count="1" selected="0">
            <x v="1"/>
          </reference>
        </references>
      </pivotArea>
    </format>
    <format dxfId="1325">
      <pivotArea field="2" grandCol="1" collapsedLevelsAreSubtotals="1" axis="axisRow" fieldPosition="0">
        <references count="1">
          <reference field="2" count="1" defaultSubtotal="1">
            <x v="4"/>
          </reference>
        </references>
      </pivotArea>
    </format>
    <format dxfId="1324">
      <pivotArea collapsedLevelsAreSubtotals="1" fieldPosition="0">
        <references count="2">
          <reference field="2" count="1">
            <x v="5"/>
          </reference>
          <reference field="5" count="1" selected="0">
            <x v="1"/>
          </reference>
        </references>
      </pivotArea>
    </format>
    <format dxfId="1323">
      <pivotArea field="2" grandCol="1" collapsedLevelsAreSubtotals="1" axis="axisRow" fieldPosition="0">
        <references count="1">
          <reference field="2" count="1">
            <x v="5"/>
          </reference>
        </references>
      </pivotArea>
    </format>
    <format dxfId="1322">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1321">
      <pivotArea field="2" grandCol="1" collapsedLevelsAreSubtotals="1" axis="axisRow" fieldPosition="0">
        <references count="2">
          <reference field="0" count="6">
            <x v="26"/>
            <x v="27"/>
            <x v="28"/>
            <x v="29"/>
            <x v="30"/>
            <x v="31"/>
          </reference>
          <reference field="2" count="1" selected="0">
            <x v="5"/>
          </reference>
        </references>
      </pivotArea>
    </format>
    <format dxfId="1320">
      <pivotArea collapsedLevelsAreSubtotals="1" fieldPosition="0">
        <references count="2">
          <reference field="2" count="1" defaultSubtotal="1">
            <x v="5"/>
          </reference>
          <reference field="5" count="1" selected="0">
            <x v="1"/>
          </reference>
        </references>
      </pivotArea>
    </format>
    <format dxfId="1319">
      <pivotArea field="2" grandCol="1" collapsedLevelsAreSubtotals="1" axis="axisRow" fieldPosition="0">
        <references count="1">
          <reference field="2" count="1" defaultSubtotal="1">
            <x v="5"/>
          </reference>
        </references>
      </pivotArea>
    </format>
    <format dxfId="1318">
      <pivotArea collapsedLevelsAreSubtotals="1" fieldPosition="0">
        <references count="2">
          <reference field="2" count="1">
            <x v="6"/>
          </reference>
          <reference field="5" count="1" selected="0">
            <x v="1"/>
          </reference>
        </references>
      </pivotArea>
    </format>
    <format dxfId="1317">
      <pivotArea field="2" grandCol="1" collapsedLevelsAreSubtotals="1" axis="axisRow" fieldPosition="0">
        <references count="1">
          <reference field="2" count="1">
            <x v="6"/>
          </reference>
        </references>
      </pivotArea>
    </format>
    <format dxfId="1316">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1315">
      <pivotArea field="2" grandCol="1" collapsedLevelsAreSubtotals="1" axis="axisRow" fieldPosition="0">
        <references count="2">
          <reference field="0" count="6">
            <x v="32"/>
            <x v="33"/>
            <x v="34"/>
            <x v="35"/>
            <x v="36"/>
            <x v="37"/>
          </reference>
          <reference field="2" count="1" selected="0">
            <x v="6"/>
          </reference>
        </references>
      </pivotArea>
    </format>
    <format dxfId="1314">
      <pivotArea collapsedLevelsAreSubtotals="1" fieldPosition="0">
        <references count="2">
          <reference field="2" count="1" defaultSubtotal="1">
            <x v="6"/>
          </reference>
          <reference field="5" count="1" selected="0">
            <x v="1"/>
          </reference>
        </references>
      </pivotArea>
    </format>
    <format dxfId="1313">
      <pivotArea field="2" grandCol="1" collapsedLevelsAreSubtotals="1" axis="axisRow" fieldPosition="0">
        <references count="1">
          <reference field="2" count="1" defaultSubtotal="1">
            <x v="6"/>
          </reference>
        </references>
      </pivotArea>
    </format>
    <format dxfId="1312">
      <pivotArea field="5" grandRow="1" outline="0" collapsedLevelsAreSubtotals="1" axis="axisCol" fieldPosition="0">
        <references count="1">
          <reference field="5" count="1" selected="0">
            <x v="1"/>
          </reference>
        </references>
      </pivotArea>
    </format>
    <format dxfId="1311">
      <pivotArea grandRow="1" grandCol="1" outline="0" collapsedLevelsAreSubtotals="1" fieldPosition="0"/>
    </format>
    <format dxfId="1310">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61.xml><?xml version="1.0" encoding="utf-8"?>
<pivotTableDefinition xmlns="http://schemas.openxmlformats.org/spreadsheetml/2006/main" xmlns:mc="http://schemas.openxmlformats.org/markup-compatibility/2006" xmlns:xr="http://schemas.microsoft.com/office/spreadsheetml/2014/revision" mc:Ignorable="xr" xr:uid="{FEBA61ED-2B35-4D35-9382-D203F438B8A7}" name="Pivottabell29" cacheId="245"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D71:G118" firstHeaderRow="1" firstDataRow="2" firstDataCol="1" rowPageCount="2" colPageCount="1"/>
  <pivotFields count="6">
    <pivotField axis="axisRow" allDrilled="1" showAll="0" dataSourceSort="1"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 axis="axisPage" allDrilled="1" showAll="0" dataSourceSort="1" defaultSubtotal="0" defaultAttributeDrillState="1"/>
    <pivotField axis="axisRow" allDrilled="1" showAll="0" dataSourceSort="1" defaultSubtotal="0" defaultAttributeDrillState="1">
      <items count="7">
        <item x="0"/>
        <item x="1"/>
        <item x="2"/>
        <item x="3"/>
        <item x="4"/>
        <item x="5"/>
        <item x="6"/>
      </items>
    </pivotField>
    <pivotField dataField="1" subtotalTop="0" showAll="0" defaultSubtotal="0"/>
    <pivotField axis="axisPage" allDrilled="1" showAll="0" dataSourceSort="1" defaultSubtotal="0" defaultAttributeDrillState="1"/>
    <pivotField axis="axisCol" allDrilled="1" showAll="0" defaultSubtotal="0" defaultAttributeDrillState="1">
      <items count="2">
        <item x="1"/>
        <item x="0"/>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08]" cap="2008"/>
  </pageFields>
  <dataFields count="1">
    <dataField fld="3" subtotal="count" baseField="0" baseItem="1"/>
  </dataFields>
  <formats count="57">
    <format dxfId="1423">
      <pivotArea collapsedLevelsAreSubtotals="1" fieldPosition="0">
        <references count="2">
          <reference field="0" count="4">
            <x v="0"/>
            <x v="1"/>
            <x v="2"/>
            <x v="3"/>
          </reference>
          <reference field="2" count="1" selected="0">
            <x v="0"/>
          </reference>
        </references>
      </pivotArea>
    </format>
    <format dxfId="1422">
      <pivotArea collapsedLevelsAreSubtotals="1" fieldPosition="0">
        <references count="1">
          <reference field="2" count="1">
            <x v="1"/>
          </reference>
        </references>
      </pivotArea>
    </format>
    <format dxfId="1421">
      <pivotArea collapsedLevelsAreSubtotals="1" fieldPosition="0">
        <references count="2">
          <reference field="0" count="5">
            <x v="4"/>
            <x v="5"/>
            <x v="6"/>
            <x v="7"/>
            <x v="8"/>
          </reference>
          <reference field="2" count="1" selected="0">
            <x v="1"/>
          </reference>
        </references>
      </pivotArea>
    </format>
    <format dxfId="1420">
      <pivotArea collapsedLevelsAreSubtotals="1" fieldPosition="0">
        <references count="1">
          <reference field="2" count="1">
            <x v="2"/>
          </reference>
        </references>
      </pivotArea>
    </format>
    <format dxfId="1419">
      <pivotArea collapsedLevelsAreSubtotals="1" fieldPosition="0">
        <references count="2">
          <reference field="0" count="10">
            <x v="9"/>
            <x v="10"/>
            <x v="11"/>
            <x v="12"/>
            <x v="13"/>
            <x v="14"/>
            <x v="15"/>
            <x v="16"/>
            <x v="17"/>
            <x v="18"/>
          </reference>
          <reference field="2" count="1" selected="0">
            <x v="2"/>
          </reference>
        </references>
      </pivotArea>
    </format>
    <format dxfId="1418">
      <pivotArea collapsedLevelsAreSubtotals="1" fieldPosition="0">
        <references count="1">
          <reference field="2" count="1">
            <x v="3"/>
          </reference>
        </references>
      </pivotArea>
    </format>
    <format dxfId="1417">
      <pivotArea collapsedLevelsAreSubtotals="1" fieldPosition="0">
        <references count="2">
          <reference field="0" count="6">
            <x v="19"/>
            <x v="20"/>
            <x v="21"/>
            <x v="22"/>
            <x v="23"/>
            <x v="24"/>
          </reference>
          <reference field="2" count="1" selected="0">
            <x v="3"/>
          </reference>
        </references>
      </pivotArea>
    </format>
    <format dxfId="1416">
      <pivotArea collapsedLevelsAreSubtotals="1" fieldPosition="0">
        <references count="1">
          <reference field="2" count="1">
            <x v="4"/>
          </reference>
        </references>
      </pivotArea>
    </format>
    <format dxfId="1415">
      <pivotArea collapsedLevelsAreSubtotals="1" fieldPosition="0">
        <references count="2">
          <reference field="0" count="1">
            <x v="25"/>
          </reference>
          <reference field="2" count="1" selected="0">
            <x v="4"/>
          </reference>
        </references>
      </pivotArea>
    </format>
    <format dxfId="1414">
      <pivotArea collapsedLevelsAreSubtotals="1" fieldPosition="0">
        <references count="1">
          <reference field="2" count="1">
            <x v="5"/>
          </reference>
        </references>
      </pivotArea>
    </format>
    <format dxfId="1413">
      <pivotArea collapsedLevelsAreSubtotals="1" fieldPosition="0">
        <references count="2">
          <reference field="0" count="6">
            <x v="26"/>
            <x v="27"/>
            <x v="28"/>
            <x v="29"/>
            <x v="30"/>
            <x v="31"/>
          </reference>
          <reference field="2" count="1" selected="0">
            <x v="5"/>
          </reference>
        </references>
      </pivotArea>
    </format>
    <format dxfId="1412">
      <pivotArea collapsedLevelsAreSubtotals="1" fieldPosition="0">
        <references count="1">
          <reference field="2" count="1">
            <x v="6"/>
          </reference>
        </references>
      </pivotArea>
    </format>
    <format dxfId="1411">
      <pivotArea collapsedLevelsAreSubtotals="1" fieldPosition="0">
        <references count="2">
          <reference field="0" count="6">
            <x v="32"/>
            <x v="33"/>
            <x v="34"/>
            <x v="35"/>
            <x v="36"/>
            <x v="37"/>
          </reference>
          <reference field="2" count="1" selected="0">
            <x v="6"/>
          </reference>
        </references>
      </pivotArea>
    </format>
    <format dxfId="1410">
      <pivotArea grandRow="1" outline="0" collapsedLevelsAreSubtotals="1" fieldPosition="0"/>
    </format>
    <format dxfId="1409">
      <pivotArea collapsedLevelsAreSubtotals="1" fieldPosition="0">
        <references count="3">
          <reference field="0" count="4">
            <x v="0"/>
            <x v="1"/>
            <x v="2"/>
            <x v="3"/>
          </reference>
          <reference field="2" count="1" selected="0">
            <x v="0"/>
          </reference>
          <reference field="5" count="1" selected="0">
            <x v="1"/>
          </reference>
        </references>
      </pivotArea>
    </format>
    <format dxfId="1408">
      <pivotArea field="2" grandCol="1" collapsedLevelsAreSubtotals="1" axis="axisRow" fieldPosition="0">
        <references count="2">
          <reference field="0" count="4">
            <x v="0"/>
            <x v="1"/>
            <x v="2"/>
            <x v="3"/>
          </reference>
          <reference field="2" count="1" selected="0">
            <x v="0"/>
          </reference>
        </references>
      </pivotArea>
    </format>
    <format dxfId="1407">
      <pivotArea collapsedLevelsAreSubtotals="1" fieldPosition="0">
        <references count="2">
          <reference field="2" count="1" defaultSubtotal="1">
            <x v="0"/>
          </reference>
          <reference field="5" count="1" selected="0">
            <x v="1"/>
          </reference>
        </references>
      </pivotArea>
    </format>
    <format dxfId="1406">
      <pivotArea field="2" grandCol="1" collapsedLevelsAreSubtotals="1" axis="axisRow" fieldPosition="0">
        <references count="1">
          <reference field="2" count="1" defaultSubtotal="1">
            <x v="0"/>
          </reference>
        </references>
      </pivotArea>
    </format>
    <format dxfId="1405">
      <pivotArea collapsedLevelsAreSubtotals="1" fieldPosition="0">
        <references count="2">
          <reference field="2" count="1">
            <x v="1"/>
          </reference>
          <reference field="5" count="1" selected="0">
            <x v="1"/>
          </reference>
        </references>
      </pivotArea>
    </format>
    <format dxfId="1404">
      <pivotArea field="2" grandCol="1" collapsedLevelsAreSubtotals="1" axis="axisRow" fieldPosition="0">
        <references count="1">
          <reference field="2" count="1">
            <x v="1"/>
          </reference>
        </references>
      </pivotArea>
    </format>
    <format dxfId="1403">
      <pivotArea collapsedLevelsAreSubtotals="1" fieldPosition="0">
        <references count="3">
          <reference field="0" count="5">
            <x v="4"/>
            <x v="5"/>
            <x v="6"/>
            <x v="7"/>
            <x v="8"/>
          </reference>
          <reference field="2" count="1" selected="0">
            <x v="1"/>
          </reference>
          <reference field="5" count="1" selected="0">
            <x v="1"/>
          </reference>
        </references>
      </pivotArea>
    </format>
    <format dxfId="1402">
      <pivotArea field="2" grandCol="1" collapsedLevelsAreSubtotals="1" axis="axisRow" fieldPosition="0">
        <references count="2">
          <reference field="0" count="5">
            <x v="4"/>
            <x v="5"/>
            <x v="6"/>
            <x v="7"/>
            <x v="8"/>
          </reference>
          <reference field="2" count="1" selected="0">
            <x v="1"/>
          </reference>
        </references>
      </pivotArea>
    </format>
    <format dxfId="1401">
      <pivotArea collapsedLevelsAreSubtotals="1" fieldPosition="0">
        <references count="2">
          <reference field="2" count="1" defaultSubtotal="1">
            <x v="1"/>
          </reference>
          <reference field="5" count="1" selected="0">
            <x v="1"/>
          </reference>
        </references>
      </pivotArea>
    </format>
    <format dxfId="1400">
      <pivotArea field="2" grandCol="1" collapsedLevelsAreSubtotals="1" axis="axisRow" fieldPosition="0">
        <references count="1">
          <reference field="2" count="1" defaultSubtotal="1">
            <x v="1"/>
          </reference>
        </references>
      </pivotArea>
    </format>
    <format dxfId="1399">
      <pivotArea collapsedLevelsAreSubtotals="1" fieldPosition="0">
        <references count="2">
          <reference field="2" count="1">
            <x v="2"/>
          </reference>
          <reference field="5" count="1" selected="0">
            <x v="1"/>
          </reference>
        </references>
      </pivotArea>
    </format>
    <format dxfId="1398">
      <pivotArea field="2" grandCol="1" collapsedLevelsAreSubtotals="1" axis="axisRow" fieldPosition="0">
        <references count="1">
          <reference field="2" count="1">
            <x v="2"/>
          </reference>
        </references>
      </pivotArea>
    </format>
    <format dxfId="1397">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1396">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1395">
      <pivotArea collapsedLevelsAreSubtotals="1" fieldPosition="0">
        <references count="2">
          <reference field="2" count="1" defaultSubtotal="1">
            <x v="2"/>
          </reference>
          <reference field="5" count="1" selected="0">
            <x v="1"/>
          </reference>
        </references>
      </pivotArea>
    </format>
    <format dxfId="1394">
      <pivotArea field="2" grandCol="1" collapsedLevelsAreSubtotals="1" axis="axisRow" fieldPosition="0">
        <references count="1">
          <reference field="2" count="1" defaultSubtotal="1">
            <x v="2"/>
          </reference>
        </references>
      </pivotArea>
    </format>
    <format dxfId="1393">
      <pivotArea collapsedLevelsAreSubtotals="1" fieldPosition="0">
        <references count="2">
          <reference field="2" count="1">
            <x v="3"/>
          </reference>
          <reference field="5" count="1" selected="0">
            <x v="1"/>
          </reference>
        </references>
      </pivotArea>
    </format>
    <format dxfId="1392">
      <pivotArea field="2" grandCol="1" collapsedLevelsAreSubtotals="1" axis="axisRow" fieldPosition="0">
        <references count="1">
          <reference field="2" count="1">
            <x v="3"/>
          </reference>
        </references>
      </pivotArea>
    </format>
    <format dxfId="1391">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1390">
      <pivotArea field="2" grandCol="1" collapsedLevelsAreSubtotals="1" axis="axisRow" fieldPosition="0">
        <references count="2">
          <reference field="0" count="6">
            <x v="19"/>
            <x v="20"/>
            <x v="21"/>
            <x v="22"/>
            <x v="23"/>
            <x v="24"/>
          </reference>
          <reference field="2" count="1" selected="0">
            <x v="3"/>
          </reference>
        </references>
      </pivotArea>
    </format>
    <format dxfId="1389">
      <pivotArea collapsedLevelsAreSubtotals="1" fieldPosition="0">
        <references count="2">
          <reference field="2" count="1" defaultSubtotal="1">
            <x v="3"/>
          </reference>
          <reference field="5" count="1" selected="0">
            <x v="1"/>
          </reference>
        </references>
      </pivotArea>
    </format>
    <format dxfId="1388">
      <pivotArea field="2" grandCol="1" collapsedLevelsAreSubtotals="1" axis="axisRow" fieldPosition="0">
        <references count="1">
          <reference field="2" count="1" defaultSubtotal="1">
            <x v="3"/>
          </reference>
        </references>
      </pivotArea>
    </format>
    <format dxfId="1387">
      <pivotArea collapsedLevelsAreSubtotals="1" fieldPosition="0">
        <references count="2">
          <reference field="2" count="1">
            <x v="4"/>
          </reference>
          <reference field="5" count="1" selected="0">
            <x v="1"/>
          </reference>
        </references>
      </pivotArea>
    </format>
    <format dxfId="1386">
      <pivotArea field="2" grandCol="1" collapsedLevelsAreSubtotals="1" axis="axisRow" fieldPosition="0">
        <references count="1">
          <reference field="2" count="1">
            <x v="4"/>
          </reference>
        </references>
      </pivotArea>
    </format>
    <format dxfId="1385">
      <pivotArea collapsedLevelsAreSubtotals="1" fieldPosition="0">
        <references count="3">
          <reference field="0" count="1">
            <x v="25"/>
          </reference>
          <reference field="2" count="1" selected="0">
            <x v="4"/>
          </reference>
          <reference field="5" count="1" selected="0">
            <x v="1"/>
          </reference>
        </references>
      </pivotArea>
    </format>
    <format dxfId="1384">
      <pivotArea field="2" grandCol="1" collapsedLevelsAreSubtotals="1" axis="axisRow" fieldPosition="0">
        <references count="2">
          <reference field="0" count="1">
            <x v="25"/>
          </reference>
          <reference field="2" count="1" selected="0">
            <x v="4"/>
          </reference>
        </references>
      </pivotArea>
    </format>
    <format dxfId="1383">
      <pivotArea collapsedLevelsAreSubtotals="1" fieldPosition="0">
        <references count="2">
          <reference field="2" count="1" defaultSubtotal="1">
            <x v="4"/>
          </reference>
          <reference field="5" count="1" selected="0">
            <x v="1"/>
          </reference>
        </references>
      </pivotArea>
    </format>
    <format dxfId="1382">
      <pivotArea field="2" grandCol="1" collapsedLevelsAreSubtotals="1" axis="axisRow" fieldPosition="0">
        <references count="1">
          <reference field="2" count="1" defaultSubtotal="1">
            <x v="4"/>
          </reference>
        </references>
      </pivotArea>
    </format>
    <format dxfId="1381">
      <pivotArea collapsedLevelsAreSubtotals="1" fieldPosition="0">
        <references count="2">
          <reference field="2" count="1">
            <x v="5"/>
          </reference>
          <reference field="5" count="1" selected="0">
            <x v="1"/>
          </reference>
        </references>
      </pivotArea>
    </format>
    <format dxfId="1380">
      <pivotArea field="2" grandCol="1" collapsedLevelsAreSubtotals="1" axis="axisRow" fieldPosition="0">
        <references count="1">
          <reference field="2" count="1">
            <x v="5"/>
          </reference>
        </references>
      </pivotArea>
    </format>
    <format dxfId="1379">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1378">
      <pivotArea field="2" grandCol="1" collapsedLevelsAreSubtotals="1" axis="axisRow" fieldPosition="0">
        <references count="2">
          <reference field="0" count="6">
            <x v="26"/>
            <x v="27"/>
            <x v="28"/>
            <x v="29"/>
            <x v="30"/>
            <x v="31"/>
          </reference>
          <reference field="2" count="1" selected="0">
            <x v="5"/>
          </reference>
        </references>
      </pivotArea>
    </format>
    <format dxfId="1377">
      <pivotArea collapsedLevelsAreSubtotals="1" fieldPosition="0">
        <references count="2">
          <reference field="2" count="1" defaultSubtotal="1">
            <x v="5"/>
          </reference>
          <reference field="5" count="1" selected="0">
            <x v="1"/>
          </reference>
        </references>
      </pivotArea>
    </format>
    <format dxfId="1376">
      <pivotArea field="2" grandCol="1" collapsedLevelsAreSubtotals="1" axis="axisRow" fieldPosition="0">
        <references count="1">
          <reference field="2" count="1" defaultSubtotal="1">
            <x v="5"/>
          </reference>
        </references>
      </pivotArea>
    </format>
    <format dxfId="1375">
      <pivotArea collapsedLevelsAreSubtotals="1" fieldPosition="0">
        <references count="2">
          <reference field="2" count="1">
            <x v="6"/>
          </reference>
          <reference field="5" count="1" selected="0">
            <x v="1"/>
          </reference>
        </references>
      </pivotArea>
    </format>
    <format dxfId="1374">
      <pivotArea field="2" grandCol="1" collapsedLevelsAreSubtotals="1" axis="axisRow" fieldPosition="0">
        <references count="1">
          <reference field="2" count="1">
            <x v="6"/>
          </reference>
        </references>
      </pivotArea>
    </format>
    <format dxfId="1373">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1372">
      <pivotArea field="2" grandCol="1" collapsedLevelsAreSubtotals="1" axis="axisRow" fieldPosition="0">
        <references count="2">
          <reference field="0" count="6">
            <x v="32"/>
            <x v="33"/>
            <x v="34"/>
            <x v="35"/>
            <x v="36"/>
            <x v="37"/>
          </reference>
          <reference field="2" count="1" selected="0">
            <x v="6"/>
          </reference>
        </references>
      </pivotArea>
    </format>
    <format dxfId="1371">
      <pivotArea collapsedLevelsAreSubtotals="1" fieldPosition="0">
        <references count="2">
          <reference field="2" count="1" defaultSubtotal="1">
            <x v="6"/>
          </reference>
          <reference field="5" count="1" selected="0">
            <x v="1"/>
          </reference>
        </references>
      </pivotArea>
    </format>
    <format dxfId="1370">
      <pivotArea field="2" grandCol="1" collapsedLevelsAreSubtotals="1" axis="axisRow" fieldPosition="0">
        <references count="1">
          <reference field="2" count="1" defaultSubtotal="1">
            <x v="6"/>
          </reference>
        </references>
      </pivotArea>
    </format>
    <format dxfId="1369">
      <pivotArea field="5" grandRow="1" outline="0" collapsedLevelsAreSubtotals="1" axis="axisCol" fieldPosition="0">
        <references count="1">
          <reference field="5" count="1" selected="0">
            <x v="1"/>
          </reference>
        </references>
      </pivotArea>
    </format>
    <format dxfId="1368">
      <pivotArea grandRow="1" grandCol="1" outline="0" collapsedLevelsAreSubtotals="1" fieldPosition="0"/>
    </format>
    <format dxfId="1367">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2.xml><?xml version="1.0" encoding="utf-8"?>
<pivotTableDefinition xmlns="http://schemas.openxmlformats.org/spreadsheetml/2006/main" xmlns:mc="http://schemas.openxmlformats.org/markup-compatibility/2006" xmlns:xr="http://schemas.microsoft.com/office/spreadsheetml/2014/revision" mc:Ignorable="xr" xr:uid="{48980333-7B76-41F6-AFB0-A6FC6101DF47}" name="Pivottabell12" cacheId="256"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BG10:BJ57"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9]" cap="2019"/>
  </pageFields>
  <dataFields count="1">
    <dataField fld="3" subtotal="count" showDataAs="percentOfRow" baseField="0" baseItem="1" numFmtId="10"/>
  </dataFields>
  <formats count="56">
    <format dxfId="1479">
      <pivotArea collapsedLevelsAreSubtotals="1" fieldPosition="0">
        <references count="2">
          <reference field="0" count="4">
            <x v="0"/>
            <x v="1"/>
            <x v="2"/>
            <x v="3"/>
          </reference>
          <reference field="2" count="1" selected="0">
            <x v="0"/>
          </reference>
        </references>
      </pivotArea>
    </format>
    <format dxfId="1478">
      <pivotArea collapsedLevelsAreSubtotals="1" fieldPosition="0">
        <references count="1">
          <reference field="2" count="1">
            <x v="1"/>
          </reference>
        </references>
      </pivotArea>
    </format>
    <format dxfId="1477">
      <pivotArea collapsedLevelsAreSubtotals="1" fieldPosition="0">
        <references count="2">
          <reference field="0" count="5">
            <x v="4"/>
            <x v="5"/>
            <x v="6"/>
            <x v="7"/>
            <x v="8"/>
          </reference>
          <reference field="2" count="1" selected="0">
            <x v="1"/>
          </reference>
        </references>
      </pivotArea>
    </format>
    <format dxfId="1476">
      <pivotArea collapsedLevelsAreSubtotals="1" fieldPosition="0">
        <references count="1">
          <reference field="2" count="1">
            <x v="2"/>
          </reference>
        </references>
      </pivotArea>
    </format>
    <format dxfId="1475">
      <pivotArea collapsedLevelsAreSubtotals="1" fieldPosition="0">
        <references count="2">
          <reference field="0" count="10">
            <x v="9"/>
            <x v="10"/>
            <x v="11"/>
            <x v="12"/>
            <x v="13"/>
            <x v="14"/>
            <x v="15"/>
            <x v="16"/>
            <x v="17"/>
            <x v="18"/>
          </reference>
          <reference field="2" count="1" selected="0">
            <x v="2"/>
          </reference>
        </references>
      </pivotArea>
    </format>
    <format dxfId="1474">
      <pivotArea collapsedLevelsAreSubtotals="1" fieldPosition="0">
        <references count="1">
          <reference field="2" count="1">
            <x v="3"/>
          </reference>
        </references>
      </pivotArea>
    </format>
    <format dxfId="1473">
      <pivotArea collapsedLevelsAreSubtotals="1" fieldPosition="0">
        <references count="2">
          <reference field="0" count="6">
            <x v="19"/>
            <x v="20"/>
            <x v="21"/>
            <x v="22"/>
            <x v="23"/>
            <x v="24"/>
          </reference>
          <reference field="2" count="1" selected="0">
            <x v="3"/>
          </reference>
        </references>
      </pivotArea>
    </format>
    <format dxfId="1472">
      <pivotArea collapsedLevelsAreSubtotals="1" fieldPosition="0">
        <references count="1">
          <reference field="2" count="1">
            <x v="4"/>
          </reference>
        </references>
      </pivotArea>
    </format>
    <format dxfId="1471">
      <pivotArea collapsedLevelsAreSubtotals="1" fieldPosition="0">
        <references count="2">
          <reference field="0" count="1">
            <x v="25"/>
          </reference>
          <reference field="2" count="1" selected="0">
            <x v="4"/>
          </reference>
        </references>
      </pivotArea>
    </format>
    <format dxfId="1470">
      <pivotArea collapsedLevelsAreSubtotals="1" fieldPosition="0">
        <references count="1">
          <reference field="2" count="1">
            <x v="5"/>
          </reference>
        </references>
      </pivotArea>
    </format>
    <format dxfId="1469">
      <pivotArea collapsedLevelsAreSubtotals="1" fieldPosition="0">
        <references count="2">
          <reference field="0" count="6">
            <x v="26"/>
            <x v="27"/>
            <x v="28"/>
            <x v="29"/>
            <x v="30"/>
            <x v="31"/>
          </reference>
          <reference field="2" count="1" selected="0">
            <x v="5"/>
          </reference>
        </references>
      </pivotArea>
    </format>
    <format dxfId="1468">
      <pivotArea collapsedLevelsAreSubtotals="1" fieldPosition="0">
        <references count="1">
          <reference field="2" count="1">
            <x v="6"/>
          </reference>
        </references>
      </pivotArea>
    </format>
    <format dxfId="1467">
      <pivotArea collapsedLevelsAreSubtotals="1" fieldPosition="0">
        <references count="2">
          <reference field="0" count="6">
            <x v="32"/>
            <x v="33"/>
            <x v="34"/>
            <x v="35"/>
            <x v="36"/>
            <x v="37"/>
          </reference>
          <reference field="2" count="1" selected="0">
            <x v="6"/>
          </reference>
        </references>
      </pivotArea>
    </format>
    <format dxfId="1466">
      <pivotArea grandRow="1" outline="0" collapsedLevelsAreSubtotals="1" fieldPosition="0"/>
    </format>
    <format dxfId="1465">
      <pivotArea collapsedLevelsAreSubtotals="1" fieldPosition="0">
        <references count="3">
          <reference field="0" count="4">
            <x v="0"/>
            <x v="1"/>
            <x v="2"/>
            <x v="3"/>
          </reference>
          <reference field="2" count="1" selected="0">
            <x v="0"/>
          </reference>
          <reference field="5" count="1" selected="0">
            <x v="1"/>
          </reference>
        </references>
      </pivotArea>
    </format>
    <format dxfId="1464">
      <pivotArea field="2" grandCol="1" collapsedLevelsAreSubtotals="1" axis="axisRow" fieldPosition="0">
        <references count="2">
          <reference field="0" count="4">
            <x v="0"/>
            <x v="1"/>
            <x v="2"/>
            <x v="3"/>
          </reference>
          <reference field="2" count="1" selected="0">
            <x v="0"/>
          </reference>
        </references>
      </pivotArea>
    </format>
    <format dxfId="1463">
      <pivotArea collapsedLevelsAreSubtotals="1" fieldPosition="0">
        <references count="2">
          <reference field="2" count="1" defaultSubtotal="1">
            <x v="0"/>
          </reference>
          <reference field="5" count="1" selected="0">
            <x v="1"/>
          </reference>
        </references>
      </pivotArea>
    </format>
    <format dxfId="1462">
      <pivotArea field="2" grandCol="1" collapsedLevelsAreSubtotals="1" axis="axisRow" fieldPosition="0">
        <references count="1">
          <reference field="2" count="1" defaultSubtotal="1">
            <x v="0"/>
          </reference>
        </references>
      </pivotArea>
    </format>
    <format dxfId="1461">
      <pivotArea collapsedLevelsAreSubtotals="1" fieldPosition="0">
        <references count="2">
          <reference field="2" count="1">
            <x v="1"/>
          </reference>
          <reference field="5" count="1" selected="0">
            <x v="1"/>
          </reference>
        </references>
      </pivotArea>
    </format>
    <format dxfId="1460">
      <pivotArea field="2" grandCol="1" collapsedLevelsAreSubtotals="1" axis="axisRow" fieldPosition="0">
        <references count="1">
          <reference field="2" count="1">
            <x v="1"/>
          </reference>
        </references>
      </pivotArea>
    </format>
    <format dxfId="1459">
      <pivotArea collapsedLevelsAreSubtotals="1" fieldPosition="0">
        <references count="3">
          <reference field="0" count="5">
            <x v="4"/>
            <x v="5"/>
            <x v="6"/>
            <x v="7"/>
            <x v="8"/>
          </reference>
          <reference field="2" count="1" selected="0">
            <x v="1"/>
          </reference>
          <reference field="5" count="1" selected="0">
            <x v="1"/>
          </reference>
        </references>
      </pivotArea>
    </format>
    <format dxfId="1458">
      <pivotArea field="2" grandCol="1" collapsedLevelsAreSubtotals="1" axis="axisRow" fieldPosition="0">
        <references count="2">
          <reference field="0" count="5">
            <x v="4"/>
            <x v="5"/>
            <x v="6"/>
            <x v="7"/>
            <x v="8"/>
          </reference>
          <reference field="2" count="1" selected="0">
            <x v="1"/>
          </reference>
        </references>
      </pivotArea>
    </format>
    <format dxfId="1457">
      <pivotArea collapsedLevelsAreSubtotals="1" fieldPosition="0">
        <references count="2">
          <reference field="2" count="1" defaultSubtotal="1">
            <x v="1"/>
          </reference>
          <reference field="5" count="1" selected="0">
            <x v="1"/>
          </reference>
        </references>
      </pivotArea>
    </format>
    <format dxfId="1456">
      <pivotArea field="2" grandCol="1" collapsedLevelsAreSubtotals="1" axis="axisRow" fieldPosition="0">
        <references count="1">
          <reference field="2" count="1" defaultSubtotal="1">
            <x v="1"/>
          </reference>
        </references>
      </pivotArea>
    </format>
    <format dxfId="1455">
      <pivotArea collapsedLevelsAreSubtotals="1" fieldPosition="0">
        <references count="2">
          <reference field="2" count="1">
            <x v="2"/>
          </reference>
          <reference field="5" count="1" selected="0">
            <x v="1"/>
          </reference>
        </references>
      </pivotArea>
    </format>
    <format dxfId="1454">
      <pivotArea field="2" grandCol="1" collapsedLevelsAreSubtotals="1" axis="axisRow" fieldPosition="0">
        <references count="1">
          <reference field="2" count="1">
            <x v="2"/>
          </reference>
        </references>
      </pivotArea>
    </format>
    <format dxfId="1453">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1452">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1451">
      <pivotArea collapsedLevelsAreSubtotals="1" fieldPosition="0">
        <references count="2">
          <reference field="2" count="1" defaultSubtotal="1">
            <x v="2"/>
          </reference>
          <reference field="5" count="1" selected="0">
            <x v="1"/>
          </reference>
        </references>
      </pivotArea>
    </format>
    <format dxfId="1450">
      <pivotArea field="2" grandCol="1" collapsedLevelsAreSubtotals="1" axis="axisRow" fieldPosition="0">
        <references count="1">
          <reference field="2" count="1" defaultSubtotal="1">
            <x v="2"/>
          </reference>
        </references>
      </pivotArea>
    </format>
    <format dxfId="1449">
      <pivotArea collapsedLevelsAreSubtotals="1" fieldPosition="0">
        <references count="2">
          <reference field="2" count="1">
            <x v="3"/>
          </reference>
          <reference field="5" count="1" selected="0">
            <x v="1"/>
          </reference>
        </references>
      </pivotArea>
    </format>
    <format dxfId="1448">
      <pivotArea field="2" grandCol="1" collapsedLevelsAreSubtotals="1" axis="axisRow" fieldPosition="0">
        <references count="1">
          <reference field="2" count="1">
            <x v="3"/>
          </reference>
        </references>
      </pivotArea>
    </format>
    <format dxfId="1447">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1446">
      <pivotArea field="2" grandCol="1" collapsedLevelsAreSubtotals="1" axis="axisRow" fieldPosition="0">
        <references count="2">
          <reference field="0" count="6">
            <x v="19"/>
            <x v="20"/>
            <x v="21"/>
            <x v="22"/>
            <x v="23"/>
            <x v="24"/>
          </reference>
          <reference field="2" count="1" selected="0">
            <x v="3"/>
          </reference>
        </references>
      </pivotArea>
    </format>
    <format dxfId="1445">
      <pivotArea collapsedLevelsAreSubtotals="1" fieldPosition="0">
        <references count="2">
          <reference field="2" count="1" defaultSubtotal="1">
            <x v="3"/>
          </reference>
          <reference field="5" count="1" selected="0">
            <x v="1"/>
          </reference>
        </references>
      </pivotArea>
    </format>
    <format dxfId="1444">
      <pivotArea field="2" grandCol="1" collapsedLevelsAreSubtotals="1" axis="axisRow" fieldPosition="0">
        <references count="1">
          <reference field="2" count="1" defaultSubtotal="1">
            <x v="3"/>
          </reference>
        </references>
      </pivotArea>
    </format>
    <format dxfId="1443">
      <pivotArea collapsedLevelsAreSubtotals="1" fieldPosition="0">
        <references count="2">
          <reference field="2" count="1">
            <x v="4"/>
          </reference>
          <reference field="5" count="1" selected="0">
            <x v="1"/>
          </reference>
        </references>
      </pivotArea>
    </format>
    <format dxfId="1442">
      <pivotArea field="2" grandCol="1" collapsedLevelsAreSubtotals="1" axis="axisRow" fieldPosition="0">
        <references count="1">
          <reference field="2" count="1">
            <x v="4"/>
          </reference>
        </references>
      </pivotArea>
    </format>
    <format dxfId="1441">
      <pivotArea collapsedLevelsAreSubtotals="1" fieldPosition="0">
        <references count="3">
          <reference field="0" count="1">
            <x v="25"/>
          </reference>
          <reference field="2" count="1" selected="0">
            <x v="4"/>
          </reference>
          <reference field="5" count="1" selected="0">
            <x v="1"/>
          </reference>
        </references>
      </pivotArea>
    </format>
    <format dxfId="1440">
      <pivotArea field="2" grandCol="1" collapsedLevelsAreSubtotals="1" axis="axisRow" fieldPosition="0">
        <references count="2">
          <reference field="0" count="1">
            <x v="25"/>
          </reference>
          <reference field="2" count="1" selected="0">
            <x v="4"/>
          </reference>
        </references>
      </pivotArea>
    </format>
    <format dxfId="1439">
      <pivotArea collapsedLevelsAreSubtotals="1" fieldPosition="0">
        <references count="2">
          <reference field="2" count="1" defaultSubtotal="1">
            <x v="4"/>
          </reference>
          <reference field="5" count="1" selected="0">
            <x v="1"/>
          </reference>
        </references>
      </pivotArea>
    </format>
    <format dxfId="1438">
      <pivotArea field="2" grandCol="1" collapsedLevelsAreSubtotals="1" axis="axisRow" fieldPosition="0">
        <references count="1">
          <reference field="2" count="1" defaultSubtotal="1">
            <x v="4"/>
          </reference>
        </references>
      </pivotArea>
    </format>
    <format dxfId="1437">
      <pivotArea collapsedLevelsAreSubtotals="1" fieldPosition="0">
        <references count="2">
          <reference field="2" count="1">
            <x v="5"/>
          </reference>
          <reference field="5" count="1" selected="0">
            <x v="1"/>
          </reference>
        </references>
      </pivotArea>
    </format>
    <format dxfId="1436">
      <pivotArea field="2" grandCol="1" collapsedLevelsAreSubtotals="1" axis="axisRow" fieldPosition="0">
        <references count="1">
          <reference field="2" count="1">
            <x v="5"/>
          </reference>
        </references>
      </pivotArea>
    </format>
    <format dxfId="1435">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1434">
      <pivotArea field="2" grandCol="1" collapsedLevelsAreSubtotals="1" axis="axisRow" fieldPosition="0">
        <references count="2">
          <reference field="0" count="6">
            <x v="26"/>
            <x v="27"/>
            <x v="28"/>
            <x v="29"/>
            <x v="30"/>
            <x v="31"/>
          </reference>
          <reference field="2" count="1" selected="0">
            <x v="5"/>
          </reference>
        </references>
      </pivotArea>
    </format>
    <format dxfId="1433">
      <pivotArea collapsedLevelsAreSubtotals="1" fieldPosition="0">
        <references count="2">
          <reference field="2" count="1" defaultSubtotal="1">
            <x v="5"/>
          </reference>
          <reference field="5" count="1" selected="0">
            <x v="1"/>
          </reference>
        </references>
      </pivotArea>
    </format>
    <format dxfId="1432">
      <pivotArea field="2" grandCol="1" collapsedLevelsAreSubtotals="1" axis="axisRow" fieldPosition="0">
        <references count="1">
          <reference field="2" count="1" defaultSubtotal="1">
            <x v="5"/>
          </reference>
        </references>
      </pivotArea>
    </format>
    <format dxfId="1431">
      <pivotArea collapsedLevelsAreSubtotals="1" fieldPosition="0">
        <references count="2">
          <reference field="2" count="1">
            <x v="6"/>
          </reference>
          <reference field="5" count="1" selected="0">
            <x v="1"/>
          </reference>
        </references>
      </pivotArea>
    </format>
    <format dxfId="1430">
      <pivotArea field="2" grandCol="1" collapsedLevelsAreSubtotals="1" axis="axisRow" fieldPosition="0">
        <references count="1">
          <reference field="2" count="1">
            <x v="6"/>
          </reference>
        </references>
      </pivotArea>
    </format>
    <format dxfId="1429">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1428">
      <pivotArea field="2" grandCol="1" collapsedLevelsAreSubtotals="1" axis="axisRow" fieldPosition="0">
        <references count="2">
          <reference field="0" count="6">
            <x v="32"/>
            <x v="33"/>
            <x v="34"/>
            <x v="35"/>
            <x v="36"/>
            <x v="37"/>
          </reference>
          <reference field="2" count="1" selected="0">
            <x v="6"/>
          </reference>
        </references>
      </pivotArea>
    </format>
    <format dxfId="1427">
      <pivotArea collapsedLevelsAreSubtotals="1" fieldPosition="0">
        <references count="2">
          <reference field="2" count="1" defaultSubtotal="1">
            <x v="6"/>
          </reference>
          <reference field="5" count="1" selected="0">
            <x v="1"/>
          </reference>
        </references>
      </pivotArea>
    </format>
    <format dxfId="1426">
      <pivotArea field="2" grandCol="1" collapsedLevelsAreSubtotals="1" axis="axisRow" fieldPosition="0">
        <references count="1">
          <reference field="2" count="1" defaultSubtotal="1">
            <x v="6"/>
          </reference>
        </references>
      </pivotArea>
    </format>
    <format dxfId="1425">
      <pivotArea field="5" grandRow="1" outline="0" collapsedLevelsAreSubtotals="1" axis="axisCol" fieldPosition="0">
        <references count="1">
          <reference field="5" count="1" selected="0">
            <x v="1"/>
          </reference>
        </references>
      </pivotArea>
    </format>
    <format dxfId="1424">
      <pivotArea grandRow="1" grandCol="1"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63.xml><?xml version="1.0" encoding="utf-8"?>
<pivotTableDefinition xmlns="http://schemas.openxmlformats.org/spreadsheetml/2006/main" xmlns:mc="http://schemas.openxmlformats.org/markup-compatibility/2006" xmlns:xr="http://schemas.microsoft.com/office/spreadsheetml/2014/revision" mc:Ignorable="xr" xr:uid="{02661CBD-5A66-412C-902C-7A0E8FFF0BC5}" name="Pivottabell13" cacheId="253"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BL10:BO57"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20]" cap="2020"/>
  </pageFields>
  <dataFields count="1">
    <dataField fld="3" subtotal="count" showDataAs="percentOfRow" baseField="0" baseItem="1" numFmtId="10"/>
  </dataFields>
  <formats count="56">
    <format dxfId="1535">
      <pivotArea collapsedLevelsAreSubtotals="1" fieldPosition="0">
        <references count="2">
          <reference field="0" count="4">
            <x v="0"/>
            <x v="1"/>
            <x v="2"/>
            <x v="3"/>
          </reference>
          <reference field="2" count="1" selected="0">
            <x v="0"/>
          </reference>
        </references>
      </pivotArea>
    </format>
    <format dxfId="1534">
      <pivotArea collapsedLevelsAreSubtotals="1" fieldPosition="0">
        <references count="1">
          <reference field="2" count="1">
            <x v="1"/>
          </reference>
        </references>
      </pivotArea>
    </format>
    <format dxfId="1533">
      <pivotArea collapsedLevelsAreSubtotals="1" fieldPosition="0">
        <references count="2">
          <reference field="0" count="5">
            <x v="4"/>
            <x v="5"/>
            <x v="6"/>
            <x v="7"/>
            <x v="8"/>
          </reference>
          <reference field="2" count="1" selected="0">
            <x v="1"/>
          </reference>
        </references>
      </pivotArea>
    </format>
    <format dxfId="1532">
      <pivotArea collapsedLevelsAreSubtotals="1" fieldPosition="0">
        <references count="1">
          <reference field="2" count="1">
            <x v="2"/>
          </reference>
        </references>
      </pivotArea>
    </format>
    <format dxfId="1531">
      <pivotArea collapsedLevelsAreSubtotals="1" fieldPosition="0">
        <references count="2">
          <reference field="0" count="10">
            <x v="9"/>
            <x v="10"/>
            <x v="11"/>
            <x v="12"/>
            <x v="13"/>
            <x v="14"/>
            <x v="15"/>
            <x v="16"/>
            <x v="17"/>
            <x v="18"/>
          </reference>
          <reference field="2" count="1" selected="0">
            <x v="2"/>
          </reference>
        </references>
      </pivotArea>
    </format>
    <format dxfId="1530">
      <pivotArea collapsedLevelsAreSubtotals="1" fieldPosition="0">
        <references count="1">
          <reference field="2" count="1">
            <x v="3"/>
          </reference>
        </references>
      </pivotArea>
    </format>
    <format dxfId="1529">
      <pivotArea collapsedLevelsAreSubtotals="1" fieldPosition="0">
        <references count="2">
          <reference field="0" count="6">
            <x v="19"/>
            <x v="20"/>
            <x v="21"/>
            <x v="22"/>
            <x v="23"/>
            <x v="24"/>
          </reference>
          <reference field="2" count="1" selected="0">
            <x v="3"/>
          </reference>
        </references>
      </pivotArea>
    </format>
    <format dxfId="1528">
      <pivotArea collapsedLevelsAreSubtotals="1" fieldPosition="0">
        <references count="1">
          <reference field="2" count="1">
            <x v="4"/>
          </reference>
        </references>
      </pivotArea>
    </format>
    <format dxfId="1527">
      <pivotArea collapsedLevelsAreSubtotals="1" fieldPosition="0">
        <references count="2">
          <reference field="0" count="1">
            <x v="25"/>
          </reference>
          <reference field="2" count="1" selected="0">
            <x v="4"/>
          </reference>
        </references>
      </pivotArea>
    </format>
    <format dxfId="1526">
      <pivotArea collapsedLevelsAreSubtotals="1" fieldPosition="0">
        <references count="1">
          <reference field="2" count="1">
            <x v="5"/>
          </reference>
        </references>
      </pivotArea>
    </format>
    <format dxfId="1525">
      <pivotArea collapsedLevelsAreSubtotals="1" fieldPosition="0">
        <references count="2">
          <reference field="0" count="6">
            <x v="26"/>
            <x v="27"/>
            <x v="28"/>
            <x v="29"/>
            <x v="30"/>
            <x v="31"/>
          </reference>
          <reference field="2" count="1" selected="0">
            <x v="5"/>
          </reference>
        </references>
      </pivotArea>
    </format>
    <format dxfId="1524">
      <pivotArea collapsedLevelsAreSubtotals="1" fieldPosition="0">
        <references count="1">
          <reference field="2" count="1">
            <x v="6"/>
          </reference>
        </references>
      </pivotArea>
    </format>
    <format dxfId="1523">
      <pivotArea collapsedLevelsAreSubtotals="1" fieldPosition="0">
        <references count="2">
          <reference field="0" count="6">
            <x v="32"/>
            <x v="33"/>
            <x v="34"/>
            <x v="35"/>
            <x v="36"/>
            <x v="37"/>
          </reference>
          <reference field="2" count="1" selected="0">
            <x v="6"/>
          </reference>
        </references>
      </pivotArea>
    </format>
    <format dxfId="1522">
      <pivotArea grandRow="1" outline="0" collapsedLevelsAreSubtotals="1" fieldPosition="0"/>
    </format>
    <format dxfId="1521">
      <pivotArea collapsedLevelsAreSubtotals="1" fieldPosition="0">
        <references count="3">
          <reference field="0" count="4">
            <x v="0"/>
            <x v="1"/>
            <x v="2"/>
            <x v="3"/>
          </reference>
          <reference field="2" count="1" selected="0">
            <x v="0"/>
          </reference>
          <reference field="5" count="1" selected="0">
            <x v="1"/>
          </reference>
        </references>
      </pivotArea>
    </format>
    <format dxfId="1520">
      <pivotArea field="2" grandCol="1" collapsedLevelsAreSubtotals="1" axis="axisRow" fieldPosition="0">
        <references count="2">
          <reference field="0" count="4">
            <x v="0"/>
            <x v="1"/>
            <x v="2"/>
            <x v="3"/>
          </reference>
          <reference field="2" count="1" selected="0">
            <x v="0"/>
          </reference>
        </references>
      </pivotArea>
    </format>
    <format dxfId="1519">
      <pivotArea collapsedLevelsAreSubtotals="1" fieldPosition="0">
        <references count="2">
          <reference field="2" count="1" defaultSubtotal="1">
            <x v="0"/>
          </reference>
          <reference field="5" count="1" selected="0">
            <x v="1"/>
          </reference>
        </references>
      </pivotArea>
    </format>
    <format dxfId="1518">
      <pivotArea field="2" grandCol="1" collapsedLevelsAreSubtotals="1" axis="axisRow" fieldPosition="0">
        <references count="1">
          <reference field="2" count="1" defaultSubtotal="1">
            <x v="0"/>
          </reference>
        </references>
      </pivotArea>
    </format>
    <format dxfId="1517">
      <pivotArea collapsedLevelsAreSubtotals="1" fieldPosition="0">
        <references count="2">
          <reference field="2" count="1">
            <x v="1"/>
          </reference>
          <reference field="5" count="1" selected="0">
            <x v="1"/>
          </reference>
        </references>
      </pivotArea>
    </format>
    <format dxfId="1516">
      <pivotArea field="2" grandCol="1" collapsedLevelsAreSubtotals="1" axis="axisRow" fieldPosition="0">
        <references count="1">
          <reference field="2" count="1">
            <x v="1"/>
          </reference>
        </references>
      </pivotArea>
    </format>
    <format dxfId="1515">
      <pivotArea collapsedLevelsAreSubtotals="1" fieldPosition="0">
        <references count="3">
          <reference field="0" count="5">
            <x v="4"/>
            <x v="5"/>
            <x v="6"/>
            <x v="7"/>
            <x v="8"/>
          </reference>
          <reference field="2" count="1" selected="0">
            <x v="1"/>
          </reference>
          <reference field="5" count="1" selected="0">
            <x v="1"/>
          </reference>
        </references>
      </pivotArea>
    </format>
    <format dxfId="1514">
      <pivotArea field="2" grandCol="1" collapsedLevelsAreSubtotals="1" axis="axisRow" fieldPosition="0">
        <references count="2">
          <reference field="0" count="5">
            <x v="4"/>
            <x v="5"/>
            <x v="6"/>
            <x v="7"/>
            <x v="8"/>
          </reference>
          <reference field="2" count="1" selected="0">
            <x v="1"/>
          </reference>
        </references>
      </pivotArea>
    </format>
    <format dxfId="1513">
      <pivotArea collapsedLevelsAreSubtotals="1" fieldPosition="0">
        <references count="2">
          <reference field="2" count="1" defaultSubtotal="1">
            <x v="1"/>
          </reference>
          <reference field="5" count="1" selected="0">
            <x v="1"/>
          </reference>
        </references>
      </pivotArea>
    </format>
    <format dxfId="1512">
      <pivotArea field="2" grandCol="1" collapsedLevelsAreSubtotals="1" axis="axisRow" fieldPosition="0">
        <references count="1">
          <reference field="2" count="1" defaultSubtotal="1">
            <x v="1"/>
          </reference>
        </references>
      </pivotArea>
    </format>
    <format dxfId="1511">
      <pivotArea collapsedLevelsAreSubtotals="1" fieldPosition="0">
        <references count="2">
          <reference field="2" count="1">
            <x v="2"/>
          </reference>
          <reference field="5" count="1" selected="0">
            <x v="1"/>
          </reference>
        </references>
      </pivotArea>
    </format>
    <format dxfId="1510">
      <pivotArea field="2" grandCol="1" collapsedLevelsAreSubtotals="1" axis="axisRow" fieldPosition="0">
        <references count="1">
          <reference field="2" count="1">
            <x v="2"/>
          </reference>
        </references>
      </pivotArea>
    </format>
    <format dxfId="1509">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1508">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1507">
      <pivotArea collapsedLevelsAreSubtotals="1" fieldPosition="0">
        <references count="2">
          <reference field="2" count="1" defaultSubtotal="1">
            <x v="2"/>
          </reference>
          <reference field="5" count="1" selected="0">
            <x v="1"/>
          </reference>
        </references>
      </pivotArea>
    </format>
    <format dxfId="1506">
      <pivotArea field="2" grandCol="1" collapsedLevelsAreSubtotals="1" axis="axisRow" fieldPosition="0">
        <references count="1">
          <reference field="2" count="1" defaultSubtotal="1">
            <x v="2"/>
          </reference>
        </references>
      </pivotArea>
    </format>
    <format dxfId="1505">
      <pivotArea collapsedLevelsAreSubtotals="1" fieldPosition="0">
        <references count="2">
          <reference field="2" count="1">
            <x v="3"/>
          </reference>
          <reference field="5" count="1" selected="0">
            <x v="1"/>
          </reference>
        </references>
      </pivotArea>
    </format>
    <format dxfId="1504">
      <pivotArea field="2" grandCol="1" collapsedLevelsAreSubtotals="1" axis="axisRow" fieldPosition="0">
        <references count="1">
          <reference field="2" count="1">
            <x v="3"/>
          </reference>
        </references>
      </pivotArea>
    </format>
    <format dxfId="1503">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1502">
      <pivotArea field="2" grandCol="1" collapsedLevelsAreSubtotals="1" axis="axisRow" fieldPosition="0">
        <references count="2">
          <reference field="0" count="6">
            <x v="19"/>
            <x v="20"/>
            <x v="21"/>
            <x v="22"/>
            <x v="23"/>
            <x v="24"/>
          </reference>
          <reference field="2" count="1" selected="0">
            <x v="3"/>
          </reference>
        </references>
      </pivotArea>
    </format>
    <format dxfId="1501">
      <pivotArea collapsedLevelsAreSubtotals="1" fieldPosition="0">
        <references count="2">
          <reference field="2" count="1" defaultSubtotal="1">
            <x v="3"/>
          </reference>
          <reference field="5" count="1" selected="0">
            <x v="1"/>
          </reference>
        </references>
      </pivotArea>
    </format>
    <format dxfId="1500">
      <pivotArea field="2" grandCol="1" collapsedLevelsAreSubtotals="1" axis="axisRow" fieldPosition="0">
        <references count="1">
          <reference field="2" count="1" defaultSubtotal="1">
            <x v="3"/>
          </reference>
        </references>
      </pivotArea>
    </format>
    <format dxfId="1499">
      <pivotArea collapsedLevelsAreSubtotals="1" fieldPosition="0">
        <references count="2">
          <reference field="2" count="1">
            <x v="4"/>
          </reference>
          <reference field="5" count="1" selected="0">
            <x v="1"/>
          </reference>
        </references>
      </pivotArea>
    </format>
    <format dxfId="1498">
      <pivotArea field="2" grandCol="1" collapsedLevelsAreSubtotals="1" axis="axisRow" fieldPosition="0">
        <references count="1">
          <reference field="2" count="1">
            <x v="4"/>
          </reference>
        </references>
      </pivotArea>
    </format>
    <format dxfId="1497">
      <pivotArea collapsedLevelsAreSubtotals="1" fieldPosition="0">
        <references count="3">
          <reference field="0" count="1">
            <x v="25"/>
          </reference>
          <reference field="2" count="1" selected="0">
            <x v="4"/>
          </reference>
          <reference field="5" count="1" selected="0">
            <x v="1"/>
          </reference>
        </references>
      </pivotArea>
    </format>
    <format dxfId="1496">
      <pivotArea field="2" grandCol="1" collapsedLevelsAreSubtotals="1" axis="axisRow" fieldPosition="0">
        <references count="2">
          <reference field="0" count="1">
            <x v="25"/>
          </reference>
          <reference field="2" count="1" selected="0">
            <x v="4"/>
          </reference>
        </references>
      </pivotArea>
    </format>
    <format dxfId="1495">
      <pivotArea collapsedLevelsAreSubtotals="1" fieldPosition="0">
        <references count="2">
          <reference field="2" count="1" defaultSubtotal="1">
            <x v="4"/>
          </reference>
          <reference field="5" count="1" selected="0">
            <x v="1"/>
          </reference>
        </references>
      </pivotArea>
    </format>
    <format dxfId="1494">
      <pivotArea field="2" grandCol="1" collapsedLevelsAreSubtotals="1" axis="axisRow" fieldPosition="0">
        <references count="1">
          <reference field="2" count="1" defaultSubtotal="1">
            <x v="4"/>
          </reference>
        </references>
      </pivotArea>
    </format>
    <format dxfId="1493">
      <pivotArea collapsedLevelsAreSubtotals="1" fieldPosition="0">
        <references count="2">
          <reference field="2" count="1">
            <x v="5"/>
          </reference>
          <reference field="5" count="1" selected="0">
            <x v="1"/>
          </reference>
        </references>
      </pivotArea>
    </format>
    <format dxfId="1492">
      <pivotArea field="2" grandCol="1" collapsedLevelsAreSubtotals="1" axis="axisRow" fieldPosition="0">
        <references count="1">
          <reference field="2" count="1">
            <x v="5"/>
          </reference>
        </references>
      </pivotArea>
    </format>
    <format dxfId="1491">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1490">
      <pivotArea field="2" grandCol="1" collapsedLevelsAreSubtotals="1" axis="axisRow" fieldPosition="0">
        <references count="2">
          <reference field="0" count="6">
            <x v="26"/>
            <x v="27"/>
            <x v="28"/>
            <x v="29"/>
            <x v="30"/>
            <x v="31"/>
          </reference>
          <reference field="2" count="1" selected="0">
            <x v="5"/>
          </reference>
        </references>
      </pivotArea>
    </format>
    <format dxfId="1489">
      <pivotArea collapsedLevelsAreSubtotals="1" fieldPosition="0">
        <references count="2">
          <reference field="2" count="1" defaultSubtotal="1">
            <x v="5"/>
          </reference>
          <reference field="5" count="1" selected="0">
            <x v="1"/>
          </reference>
        </references>
      </pivotArea>
    </format>
    <format dxfId="1488">
      <pivotArea field="2" grandCol="1" collapsedLevelsAreSubtotals="1" axis="axisRow" fieldPosition="0">
        <references count="1">
          <reference field="2" count="1" defaultSubtotal="1">
            <x v="5"/>
          </reference>
        </references>
      </pivotArea>
    </format>
    <format dxfId="1487">
      <pivotArea collapsedLevelsAreSubtotals="1" fieldPosition="0">
        <references count="2">
          <reference field="2" count="1">
            <x v="6"/>
          </reference>
          <reference field="5" count="1" selected="0">
            <x v="1"/>
          </reference>
        </references>
      </pivotArea>
    </format>
    <format dxfId="1486">
      <pivotArea field="2" grandCol="1" collapsedLevelsAreSubtotals="1" axis="axisRow" fieldPosition="0">
        <references count="1">
          <reference field="2" count="1">
            <x v="6"/>
          </reference>
        </references>
      </pivotArea>
    </format>
    <format dxfId="1485">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1484">
      <pivotArea field="2" grandCol="1" collapsedLevelsAreSubtotals="1" axis="axisRow" fieldPosition="0">
        <references count="2">
          <reference field="0" count="6">
            <x v="32"/>
            <x v="33"/>
            <x v="34"/>
            <x v="35"/>
            <x v="36"/>
            <x v="37"/>
          </reference>
          <reference field="2" count="1" selected="0">
            <x v="6"/>
          </reference>
        </references>
      </pivotArea>
    </format>
    <format dxfId="1483">
      <pivotArea collapsedLevelsAreSubtotals="1" fieldPosition="0">
        <references count="2">
          <reference field="2" count="1" defaultSubtotal="1">
            <x v="6"/>
          </reference>
          <reference field="5" count="1" selected="0">
            <x v="1"/>
          </reference>
        </references>
      </pivotArea>
    </format>
    <format dxfId="1482">
      <pivotArea field="2" grandCol="1" collapsedLevelsAreSubtotals="1" axis="axisRow" fieldPosition="0">
        <references count="1">
          <reference field="2" count="1" defaultSubtotal="1">
            <x v="6"/>
          </reference>
        </references>
      </pivotArea>
    </format>
    <format dxfId="1481">
      <pivotArea field="5" grandRow="1" outline="0" collapsedLevelsAreSubtotals="1" axis="axisCol" fieldPosition="0">
        <references count="1">
          <reference field="5" count="1" selected="0">
            <x v="1"/>
          </reference>
        </references>
      </pivotArea>
    </format>
    <format dxfId="1480">
      <pivotArea grandRow="1" grandCol="1"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64.xml><?xml version="1.0" encoding="utf-8"?>
<pivotTableDefinition xmlns="http://schemas.openxmlformats.org/spreadsheetml/2006/main" xmlns:mc="http://schemas.openxmlformats.org/markup-compatibility/2006" xmlns:xr="http://schemas.microsoft.com/office/spreadsheetml/2014/revision" mc:Ignorable="xr" xr:uid="{E090933C-1187-465A-8F7C-72F86B499570}" name="Pivottabell25" cacheId="260" applyNumberFormats="0" applyBorderFormats="0" applyFontFormats="0" applyPatternFormats="0" applyAlignmentFormats="0" applyWidthHeightFormats="1" dataCaption="Verdier" updatedVersion="7" minRefreshableVersion="3" itemPrintTitles="1" createdVersion="7" indent="0" outline="1" outlineData="1" multipleFieldFilters="0">
  <location ref="N71:Q118" firstHeaderRow="1" firstDataRow="2" firstDataCol="1" rowPageCount="2" colPageCount="1"/>
  <pivotFields count="6">
    <pivotField axis="axisRow" allDrilled="1" showAll="0" dataSourceSort="1" defaultAttributeDrillState="1">
      <items count="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t="default"/>
      </items>
    </pivotField>
    <pivotField axis="axisPage" allDrilled="1" showAll="0" dataSourceSort="1" defaultAttributeDrillState="1">
      <items count="1">
        <item t="default"/>
      </items>
    </pivotField>
    <pivotField axis="axisRow" allDrilled="1" showAll="0" dataSourceSort="1" defaultAttributeDrillState="1">
      <items count="8">
        <item x="0"/>
        <item x="1"/>
        <item x="2"/>
        <item x="3"/>
        <item x="4"/>
        <item x="5"/>
        <item x="6"/>
        <item t="default"/>
      </items>
    </pivotField>
    <pivotField dataField="1" subtotalTop="0" showAll="0" defaultSubtotal="0"/>
    <pivotField axis="axisPage" allDrilled="1" showAll="0" dataSourceSort="1" defaultAttributeDrillState="1">
      <items count="1">
        <item t="default"/>
      </items>
    </pivotField>
    <pivotField axis="axisCol" allDrilled="1" showAll="0" defaultAttributeDrillState="1">
      <items count="3">
        <item x="1"/>
        <item x="0"/>
        <item t="default"/>
      </items>
    </pivotField>
  </pivotFields>
  <rowFields count="2">
    <field x="2"/>
    <field x="0"/>
  </rowFields>
  <rowItems count="46">
    <i>
      <x/>
    </i>
    <i r="1">
      <x/>
    </i>
    <i r="1">
      <x v="1"/>
    </i>
    <i r="1">
      <x v="2"/>
    </i>
    <i r="1">
      <x v="3"/>
    </i>
    <i>
      <x v="1"/>
    </i>
    <i r="1">
      <x v="4"/>
    </i>
    <i r="1">
      <x v="5"/>
    </i>
    <i r="1">
      <x v="6"/>
    </i>
    <i r="1">
      <x v="7"/>
    </i>
    <i r="1">
      <x v="8"/>
    </i>
    <i>
      <x v="2"/>
    </i>
    <i r="1">
      <x v="9"/>
    </i>
    <i r="1">
      <x v="10"/>
    </i>
    <i r="1">
      <x v="11"/>
    </i>
    <i r="1">
      <x v="12"/>
    </i>
    <i r="1">
      <x v="13"/>
    </i>
    <i r="1">
      <x v="14"/>
    </i>
    <i r="1">
      <x v="15"/>
    </i>
    <i r="1">
      <x v="16"/>
    </i>
    <i r="1">
      <x v="17"/>
    </i>
    <i r="1">
      <x v="18"/>
    </i>
    <i>
      <x v="3"/>
    </i>
    <i r="1">
      <x v="19"/>
    </i>
    <i r="1">
      <x v="20"/>
    </i>
    <i r="1">
      <x v="21"/>
    </i>
    <i r="1">
      <x v="22"/>
    </i>
    <i r="1">
      <x v="23"/>
    </i>
    <i r="1">
      <x v="24"/>
    </i>
    <i>
      <x v="4"/>
    </i>
    <i r="1">
      <x v="25"/>
    </i>
    <i>
      <x v="5"/>
    </i>
    <i r="1">
      <x v="26"/>
    </i>
    <i r="1">
      <x v="27"/>
    </i>
    <i r="1">
      <x v="28"/>
    </i>
    <i r="1">
      <x v="29"/>
    </i>
    <i r="1">
      <x v="30"/>
    </i>
    <i r="1">
      <x v="31"/>
    </i>
    <i>
      <x v="6"/>
    </i>
    <i r="1">
      <x v="32"/>
    </i>
    <i r="1">
      <x v="33"/>
    </i>
    <i r="1">
      <x v="34"/>
    </i>
    <i r="1">
      <x v="35"/>
    </i>
    <i r="1">
      <x v="36"/>
    </i>
    <i r="1">
      <x v="37"/>
    </i>
    <i t="grand">
      <x/>
    </i>
  </rowItems>
  <colFields count="1">
    <field x="5"/>
  </colFields>
  <colItems count="3">
    <i>
      <x/>
    </i>
    <i>
      <x v="1"/>
    </i>
    <i t="grand">
      <x/>
    </i>
  </colItems>
  <pageFields count="2">
    <pageField fld="1" hier="14" name="[Tab_kommune].[fylke].&amp;[Trøndelag]" cap="Trøndelag"/>
    <pageField fld="4" hier="10" name="[T_samla_sysselsatte].[aar].&amp;[2010]" cap="2010"/>
  </pageFields>
  <dataFields count="1">
    <dataField fld="3" subtotal="count" baseField="0" baseItem="1"/>
  </dataFields>
  <formats count="57">
    <format dxfId="1592">
      <pivotArea collapsedLevelsAreSubtotals="1" fieldPosition="0">
        <references count="2">
          <reference field="0" count="4">
            <x v="0"/>
            <x v="1"/>
            <x v="2"/>
            <x v="3"/>
          </reference>
          <reference field="2" count="1" selected="0">
            <x v="0"/>
          </reference>
        </references>
      </pivotArea>
    </format>
    <format dxfId="1591">
      <pivotArea collapsedLevelsAreSubtotals="1" fieldPosition="0">
        <references count="1">
          <reference field="2" count="1">
            <x v="1"/>
          </reference>
        </references>
      </pivotArea>
    </format>
    <format dxfId="1590">
      <pivotArea collapsedLevelsAreSubtotals="1" fieldPosition="0">
        <references count="2">
          <reference field="0" count="5">
            <x v="4"/>
            <x v="5"/>
            <x v="6"/>
            <x v="7"/>
            <x v="8"/>
          </reference>
          <reference field="2" count="1" selected="0">
            <x v="1"/>
          </reference>
        </references>
      </pivotArea>
    </format>
    <format dxfId="1589">
      <pivotArea collapsedLevelsAreSubtotals="1" fieldPosition="0">
        <references count="1">
          <reference field="2" count="1">
            <x v="2"/>
          </reference>
        </references>
      </pivotArea>
    </format>
    <format dxfId="1588">
      <pivotArea collapsedLevelsAreSubtotals="1" fieldPosition="0">
        <references count="2">
          <reference field="0" count="10">
            <x v="9"/>
            <x v="10"/>
            <x v="11"/>
            <x v="12"/>
            <x v="13"/>
            <x v="14"/>
            <x v="15"/>
            <x v="16"/>
            <x v="17"/>
            <x v="18"/>
          </reference>
          <reference field="2" count="1" selected="0">
            <x v="2"/>
          </reference>
        </references>
      </pivotArea>
    </format>
    <format dxfId="1587">
      <pivotArea collapsedLevelsAreSubtotals="1" fieldPosition="0">
        <references count="1">
          <reference field="2" count="1">
            <x v="3"/>
          </reference>
        </references>
      </pivotArea>
    </format>
    <format dxfId="1586">
      <pivotArea collapsedLevelsAreSubtotals="1" fieldPosition="0">
        <references count="2">
          <reference field="0" count="6">
            <x v="19"/>
            <x v="20"/>
            <x v="21"/>
            <x v="22"/>
            <x v="23"/>
            <x v="24"/>
          </reference>
          <reference field="2" count="1" selected="0">
            <x v="3"/>
          </reference>
        </references>
      </pivotArea>
    </format>
    <format dxfId="1585">
      <pivotArea collapsedLevelsAreSubtotals="1" fieldPosition="0">
        <references count="1">
          <reference field="2" count="1">
            <x v="4"/>
          </reference>
        </references>
      </pivotArea>
    </format>
    <format dxfId="1584">
      <pivotArea collapsedLevelsAreSubtotals="1" fieldPosition="0">
        <references count="2">
          <reference field="0" count="1">
            <x v="25"/>
          </reference>
          <reference field="2" count="1" selected="0">
            <x v="4"/>
          </reference>
        </references>
      </pivotArea>
    </format>
    <format dxfId="1583">
      <pivotArea collapsedLevelsAreSubtotals="1" fieldPosition="0">
        <references count="1">
          <reference field="2" count="1">
            <x v="5"/>
          </reference>
        </references>
      </pivotArea>
    </format>
    <format dxfId="1582">
      <pivotArea collapsedLevelsAreSubtotals="1" fieldPosition="0">
        <references count="2">
          <reference field="0" count="6">
            <x v="26"/>
            <x v="27"/>
            <x v="28"/>
            <x v="29"/>
            <x v="30"/>
            <x v="31"/>
          </reference>
          <reference field="2" count="1" selected="0">
            <x v="5"/>
          </reference>
        </references>
      </pivotArea>
    </format>
    <format dxfId="1581">
      <pivotArea collapsedLevelsAreSubtotals="1" fieldPosition="0">
        <references count="1">
          <reference field="2" count="1">
            <x v="6"/>
          </reference>
        </references>
      </pivotArea>
    </format>
    <format dxfId="1580">
      <pivotArea collapsedLevelsAreSubtotals="1" fieldPosition="0">
        <references count="2">
          <reference field="0" count="6">
            <x v="32"/>
            <x v="33"/>
            <x v="34"/>
            <x v="35"/>
            <x v="36"/>
            <x v="37"/>
          </reference>
          <reference field="2" count="1" selected="0">
            <x v="6"/>
          </reference>
        </references>
      </pivotArea>
    </format>
    <format dxfId="1579">
      <pivotArea grandRow="1" outline="0" collapsedLevelsAreSubtotals="1" fieldPosition="0"/>
    </format>
    <format dxfId="1578">
      <pivotArea collapsedLevelsAreSubtotals="1" fieldPosition="0">
        <references count="3">
          <reference field="0" count="4">
            <x v="0"/>
            <x v="1"/>
            <x v="2"/>
            <x v="3"/>
          </reference>
          <reference field="2" count="1" selected="0">
            <x v="0"/>
          </reference>
          <reference field="5" count="1" selected="0">
            <x v="1"/>
          </reference>
        </references>
      </pivotArea>
    </format>
    <format dxfId="1577">
      <pivotArea field="2" grandCol="1" collapsedLevelsAreSubtotals="1" axis="axisRow" fieldPosition="0">
        <references count="2">
          <reference field="0" count="4">
            <x v="0"/>
            <x v="1"/>
            <x v="2"/>
            <x v="3"/>
          </reference>
          <reference field="2" count="1" selected="0">
            <x v="0"/>
          </reference>
        </references>
      </pivotArea>
    </format>
    <format dxfId="1576">
      <pivotArea collapsedLevelsAreSubtotals="1" fieldPosition="0">
        <references count="2">
          <reference field="2" count="1" defaultSubtotal="1">
            <x v="0"/>
          </reference>
          <reference field="5" count="1" selected="0">
            <x v="1"/>
          </reference>
        </references>
      </pivotArea>
    </format>
    <format dxfId="1575">
      <pivotArea field="2" grandCol="1" collapsedLevelsAreSubtotals="1" axis="axisRow" fieldPosition="0">
        <references count="1">
          <reference field="2" count="1" defaultSubtotal="1">
            <x v="0"/>
          </reference>
        </references>
      </pivotArea>
    </format>
    <format dxfId="1574">
      <pivotArea collapsedLevelsAreSubtotals="1" fieldPosition="0">
        <references count="2">
          <reference field="2" count="1">
            <x v="1"/>
          </reference>
          <reference field="5" count="1" selected="0">
            <x v="1"/>
          </reference>
        </references>
      </pivotArea>
    </format>
    <format dxfId="1573">
      <pivotArea field="2" grandCol="1" collapsedLevelsAreSubtotals="1" axis="axisRow" fieldPosition="0">
        <references count="1">
          <reference field="2" count="1">
            <x v="1"/>
          </reference>
        </references>
      </pivotArea>
    </format>
    <format dxfId="1572">
      <pivotArea collapsedLevelsAreSubtotals="1" fieldPosition="0">
        <references count="3">
          <reference field="0" count="5">
            <x v="4"/>
            <x v="5"/>
            <x v="6"/>
            <x v="7"/>
            <x v="8"/>
          </reference>
          <reference field="2" count="1" selected="0">
            <x v="1"/>
          </reference>
          <reference field="5" count="1" selected="0">
            <x v="1"/>
          </reference>
        </references>
      </pivotArea>
    </format>
    <format dxfId="1571">
      <pivotArea field="2" grandCol="1" collapsedLevelsAreSubtotals="1" axis="axisRow" fieldPosition="0">
        <references count="2">
          <reference field="0" count="5">
            <x v="4"/>
            <x v="5"/>
            <x v="6"/>
            <x v="7"/>
            <x v="8"/>
          </reference>
          <reference field="2" count="1" selected="0">
            <x v="1"/>
          </reference>
        </references>
      </pivotArea>
    </format>
    <format dxfId="1570">
      <pivotArea collapsedLevelsAreSubtotals="1" fieldPosition="0">
        <references count="2">
          <reference field="2" count="1" defaultSubtotal="1">
            <x v="1"/>
          </reference>
          <reference field="5" count="1" selected="0">
            <x v="1"/>
          </reference>
        </references>
      </pivotArea>
    </format>
    <format dxfId="1569">
      <pivotArea field="2" grandCol="1" collapsedLevelsAreSubtotals="1" axis="axisRow" fieldPosition="0">
        <references count="1">
          <reference field="2" count="1" defaultSubtotal="1">
            <x v="1"/>
          </reference>
        </references>
      </pivotArea>
    </format>
    <format dxfId="1568">
      <pivotArea collapsedLevelsAreSubtotals="1" fieldPosition="0">
        <references count="2">
          <reference field="2" count="1">
            <x v="2"/>
          </reference>
          <reference field="5" count="1" selected="0">
            <x v="1"/>
          </reference>
        </references>
      </pivotArea>
    </format>
    <format dxfId="1567">
      <pivotArea field="2" grandCol="1" collapsedLevelsAreSubtotals="1" axis="axisRow" fieldPosition="0">
        <references count="1">
          <reference field="2" count="1">
            <x v="2"/>
          </reference>
        </references>
      </pivotArea>
    </format>
    <format dxfId="1566">
      <pivotArea collapsedLevelsAreSubtotals="1" fieldPosition="0">
        <references count="3">
          <reference field="0" count="10">
            <x v="9"/>
            <x v="10"/>
            <x v="11"/>
            <x v="12"/>
            <x v="13"/>
            <x v="14"/>
            <x v="15"/>
            <x v="16"/>
            <x v="17"/>
            <x v="18"/>
          </reference>
          <reference field="2" count="1" selected="0">
            <x v="2"/>
          </reference>
          <reference field="5" count="1" selected="0">
            <x v="1"/>
          </reference>
        </references>
      </pivotArea>
    </format>
    <format dxfId="1565">
      <pivotArea field="2" grandCol="1" collapsedLevelsAreSubtotals="1" axis="axisRow" fieldPosition="0">
        <references count="2">
          <reference field="0" count="10">
            <x v="9"/>
            <x v="10"/>
            <x v="11"/>
            <x v="12"/>
            <x v="13"/>
            <x v="14"/>
            <x v="15"/>
            <x v="16"/>
            <x v="17"/>
            <x v="18"/>
          </reference>
          <reference field="2" count="1" selected="0">
            <x v="2"/>
          </reference>
        </references>
      </pivotArea>
    </format>
    <format dxfId="1564">
      <pivotArea collapsedLevelsAreSubtotals="1" fieldPosition="0">
        <references count="2">
          <reference field="2" count="1" defaultSubtotal="1">
            <x v="2"/>
          </reference>
          <reference field="5" count="1" selected="0">
            <x v="1"/>
          </reference>
        </references>
      </pivotArea>
    </format>
    <format dxfId="1563">
      <pivotArea field="2" grandCol="1" collapsedLevelsAreSubtotals="1" axis="axisRow" fieldPosition="0">
        <references count="1">
          <reference field="2" count="1" defaultSubtotal="1">
            <x v="2"/>
          </reference>
        </references>
      </pivotArea>
    </format>
    <format dxfId="1562">
      <pivotArea collapsedLevelsAreSubtotals="1" fieldPosition="0">
        <references count="2">
          <reference field="2" count="1">
            <x v="3"/>
          </reference>
          <reference field="5" count="1" selected="0">
            <x v="1"/>
          </reference>
        </references>
      </pivotArea>
    </format>
    <format dxfId="1561">
      <pivotArea field="2" grandCol="1" collapsedLevelsAreSubtotals="1" axis="axisRow" fieldPosition="0">
        <references count="1">
          <reference field="2" count="1">
            <x v="3"/>
          </reference>
        </references>
      </pivotArea>
    </format>
    <format dxfId="1560">
      <pivotArea collapsedLevelsAreSubtotals="1" fieldPosition="0">
        <references count="3">
          <reference field="0" count="6">
            <x v="19"/>
            <x v="20"/>
            <x v="21"/>
            <x v="22"/>
            <x v="23"/>
            <x v="24"/>
          </reference>
          <reference field="2" count="1" selected="0">
            <x v="3"/>
          </reference>
          <reference field="5" count="1" selected="0">
            <x v="1"/>
          </reference>
        </references>
      </pivotArea>
    </format>
    <format dxfId="1559">
      <pivotArea field="2" grandCol="1" collapsedLevelsAreSubtotals="1" axis="axisRow" fieldPosition="0">
        <references count="2">
          <reference field="0" count="6">
            <x v="19"/>
            <x v="20"/>
            <x v="21"/>
            <x v="22"/>
            <x v="23"/>
            <x v="24"/>
          </reference>
          <reference field="2" count="1" selected="0">
            <x v="3"/>
          </reference>
        </references>
      </pivotArea>
    </format>
    <format dxfId="1558">
      <pivotArea collapsedLevelsAreSubtotals="1" fieldPosition="0">
        <references count="2">
          <reference field="2" count="1" defaultSubtotal="1">
            <x v="3"/>
          </reference>
          <reference field="5" count="1" selected="0">
            <x v="1"/>
          </reference>
        </references>
      </pivotArea>
    </format>
    <format dxfId="1557">
      <pivotArea field="2" grandCol="1" collapsedLevelsAreSubtotals="1" axis="axisRow" fieldPosition="0">
        <references count="1">
          <reference field="2" count="1" defaultSubtotal="1">
            <x v="3"/>
          </reference>
        </references>
      </pivotArea>
    </format>
    <format dxfId="1556">
      <pivotArea collapsedLevelsAreSubtotals="1" fieldPosition="0">
        <references count="2">
          <reference field="2" count="1">
            <x v="4"/>
          </reference>
          <reference field="5" count="1" selected="0">
            <x v="1"/>
          </reference>
        </references>
      </pivotArea>
    </format>
    <format dxfId="1555">
      <pivotArea field="2" grandCol="1" collapsedLevelsAreSubtotals="1" axis="axisRow" fieldPosition="0">
        <references count="1">
          <reference field="2" count="1">
            <x v="4"/>
          </reference>
        </references>
      </pivotArea>
    </format>
    <format dxfId="1554">
      <pivotArea collapsedLevelsAreSubtotals="1" fieldPosition="0">
        <references count="3">
          <reference field="0" count="1">
            <x v="25"/>
          </reference>
          <reference field="2" count="1" selected="0">
            <x v="4"/>
          </reference>
          <reference field="5" count="1" selected="0">
            <x v="1"/>
          </reference>
        </references>
      </pivotArea>
    </format>
    <format dxfId="1553">
      <pivotArea field="2" grandCol="1" collapsedLevelsAreSubtotals="1" axis="axisRow" fieldPosition="0">
        <references count="2">
          <reference field="0" count="1">
            <x v="25"/>
          </reference>
          <reference field="2" count="1" selected="0">
            <x v="4"/>
          </reference>
        </references>
      </pivotArea>
    </format>
    <format dxfId="1552">
      <pivotArea collapsedLevelsAreSubtotals="1" fieldPosition="0">
        <references count="2">
          <reference field="2" count="1" defaultSubtotal="1">
            <x v="4"/>
          </reference>
          <reference field="5" count="1" selected="0">
            <x v="1"/>
          </reference>
        </references>
      </pivotArea>
    </format>
    <format dxfId="1551">
      <pivotArea field="2" grandCol="1" collapsedLevelsAreSubtotals="1" axis="axisRow" fieldPosition="0">
        <references count="1">
          <reference field="2" count="1" defaultSubtotal="1">
            <x v="4"/>
          </reference>
        </references>
      </pivotArea>
    </format>
    <format dxfId="1550">
      <pivotArea collapsedLevelsAreSubtotals="1" fieldPosition="0">
        <references count="2">
          <reference field="2" count="1">
            <x v="5"/>
          </reference>
          <reference field="5" count="1" selected="0">
            <x v="1"/>
          </reference>
        </references>
      </pivotArea>
    </format>
    <format dxfId="1549">
      <pivotArea field="2" grandCol="1" collapsedLevelsAreSubtotals="1" axis="axisRow" fieldPosition="0">
        <references count="1">
          <reference field="2" count="1">
            <x v="5"/>
          </reference>
        </references>
      </pivotArea>
    </format>
    <format dxfId="1548">
      <pivotArea collapsedLevelsAreSubtotals="1" fieldPosition="0">
        <references count="3">
          <reference field="0" count="6">
            <x v="26"/>
            <x v="27"/>
            <x v="28"/>
            <x v="29"/>
            <x v="30"/>
            <x v="31"/>
          </reference>
          <reference field="2" count="1" selected="0">
            <x v="5"/>
          </reference>
          <reference field="5" count="1" selected="0">
            <x v="1"/>
          </reference>
        </references>
      </pivotArea>
    </format>
    <format dxfId="1547">
      <pivotArea field="2" grandCol="1" collapsedLevelsAreSubtotals="1" axis="axisRow" fieldPosition="0">
        <references count="2">
          <reference field="0" count="6">
            <x v="26"/>
            <x v="27"/>
            <x v="28"/>
            <x v="29"/>
            <x v="30"/>
            <x v="31"/>
          </reference>
          <reference field="2" count="1" selected="0">
            <x v="5"/>
          </reference>
        </references>
      </pivotArea>
    </format>
    <format dxfId="1546">
      <pivotArea collapsedLevelsAreSubtotals="1" fieldPosition="0">
        <references count="2">
          <reference field="2" count="1" defaultSubtotal="1">
            <x v="5"/>
          </reference>
          <reference field="5" count="1" selected="0">
            <x v="1"/>
          </reference>
        </references>
      </pivotArea>
    </format>
    <format dxfId="1545">
      <pivotArea field="2" grandCol="1" collapsedLevelsAreSubtotals="1" axis="axisRow" fieldPosition="0">
        <references count="1">
          <reference field="2" count="1" defaultSubtotal="1">
            <x v="5"/>
          </reference>
        </references>
      </pivotArea>
    </format>
    <format dxfId="1544">
      <pivotArea collapsedLevelsAreSubtotals="1" fieldPosition="0">
        <references count="2">
          <reference field="2" count="1">
            <x v="6"/>
          </reference>
          <reference field="5" count="1" selected="0">
            <x v="1"/>
          </reference>
        </references>
      </pivotArea>
    </format>
    <format dxfId="1543">
      <pivotArea field="2" grandCol="1" collapsedLevelsAreSubtotals="1" axis="axisRow" fieldPosition="0">
        <references count="1">
          <reference field="2" count="1">
            <x v="6"/>
          </reference>
        </references>
      </pivotArea>
    </format>
    <format dxfId="1542">
      <pivotArea collapsedLevelsAreSubtotals="1" fieldPosition="0">
        <references count="3">
          <reference field="0" count="6">
            <x v="32"/>
            <x v="33"/>
            <x v="34"/>
            <x v="35"/>
            <x v="36"/>
            <x v="37"/>
          </reference>
          <reference field="2" count="1" selected="0">
            <x v="6"/>
          </reference>
          <reference field="5" count="1" selected="0">
            <x v="1"/>
          </reference>
        </references>
      </pivotArea>
    </format>
    <format dxfId="1541">
      <pivotArea field="2" grandCol="1" collapsedLevelsAreSubtotals="1" axis="axisRow" fieldPosition="0">
        <references count="2">
          <reference field="0" count="6">
            <x v="32"/>
            <x v="33"/>
            <x v="34"/>
            <x v="35"/>
            <x v="36"/>
            <x v="37"/>
          </reference>
          <reference field="2" count="1" selected="0">
            <x v="6"/>
          </reference>
        </references>
      </pivotArea>
    </format>
    <format dxfId="1540">
      <pivotArea collapsedLevelsAreSubtotals="1" fieldPosition="0">
        <references count="2">
          <reference field="2" count="1" defaultSubtotal="1">
            <x v="6"/>
          </reference>
          <reference field="5" count="1" selected="0">
            <x v="1"/>
          </reference>
        </references>
      </pivotArea>
    </format>
    <format dxfId="1539">
      <pivotArea field="2" grandCol="1" collapsedLevelsAreSubtotals="1" axis="axisRow" fieldPosition="0">
        <references count="1">
          <reference field="2" count="1" defaultSubtotal="1">
            <x v="6"/>
          </reference>
        </references>
      </pivotArea>
    </format>
    <format dxfId="1538">
      <pivotArea field="5" grandRow="1" outline="0" collapsedLevelsAreSubtotals="1" axis="axisCol" fieldPosition="0">
        <references count="1">
          <reference field="5" count="1" selected="0">
            <x v="1"/>
          </reference>
        </references>
      </pivotArea>
    </format>
    <format dxfId="1537">
      <pivotArea grandRow="1" grandCol="1" outline="0" collapsedLevelsAreSubtotals="1" fieldPosition="0"/>
    </format>
    <format dxfId="1536">
      <pivotArea outline="0" fieldPosition="0">
        <references count="1">
          <reference field="4294967294" count="1">
            <x v="0"/>
          </reference>
        </references>
      </pivotArea>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2">
    <rowHierarchyUsage hierarchyUsage="15"/>
    <rowHierarchyUsage hierarchyUsage="13"/>
  </rowHierarchiesUsage>
  <colHierarchiesUsage count="1">
    <colHierarchyUsage hierarchyUsage="2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kommune]"/>
        <x15:activeTabTopLevelEntity name="[T_samla_sysselsatte]"/>
        <x15:activeTabTopLevelEntity name="[Tab_næringer]"/>
      </x15:pivotTableUISettings>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9068947-3F43-4C34-95A8-C87025EA9EB5}" name="Pivottabell1" cacheId="337" applyNumberFormats="0" applyBorderFormats="0" applyFontFormats="0" applyPatternFormats="0" applyAlignmentFormats="0" applyWidthHeightFormats="1" dataCaption="Verdier" grandTotalCaption="Sum sysselsatte" tag="d78f98e6-386c-4472-8d7e-896c1c93f560" updatedVersion="7" minRefreshableVersion="3" rowGrandTotals="0" itemPrintTitles="1" createdVersion="7" indent="0" outline="1" outlineData="1" multipleFieldFilters="0" chartFormat="9">
  <location ref="P12:Q26" firstHeaderRow="1" firstDataRow="1" firstDataCol="1" rowPageCount="3" colPageCount="1"/>
  <pivotFields count="5">
    <pivotField axis="axisPage" allDrilled="1" subtotalTop="0" showAll="0" dataSourceSort="1" defaultSubtotal="0" defaultAttributeDrillState="1"/>
    <pivotField axis="axisRow" allDrilled="1" subtotalTop="0" showAll="0" dataSourceSort="1" defaultSubtotal="0" defaultAttributeDrillState="1">
      <items count="14">
        <item x="0"/>
        <item x="1"/>
        <item x="2"/>
        <item x="3"/>
        <item x="4"/>
        <item x="5"/>
        <item x="6"/>
        <item x="7"/>
        <item x="8"/>
        <item x="9"/>
        <item x="10"/>
        <item x="11"/>
        <item x="12"/>
        <item x="13"/>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items count="11">
        <item n="Finans - tjenste-næringer" x="0"/>
        <item x="1"/>
        <item x="2"/>
        <item x="3"/>
        <item x="4"/>
        <item x="5"/>
        <item x="6"/>
        <item x="7"/>
        <item x="8"/>
        <item x="9"/>
        <item x="10"/>
      </items>
    </pivotField>
  </pivotFields>
  <rowFields count="1">
    <field x="1"/>
  </rowFields>
  <rowItems count="14">
    <i>
      <x/>
    </i>
    <i>
      <x v="1"/>
    </i>
    <i>
      <x v="2"/>
    </i>
    <i>
      <x v="3"/>
    </i>
    <i>
      <x v="4"/>
    </i>
    <i>
      <x v="5"/>
    </i>
    <i>
      <x v="6"/>
    </i>
    <i>
      <x v="7"/>
    </i>
    <i>
      <x v="8"/>
    </i>
    <i>
      <x v="9"/>
    </i>
    <i>
      <x v="10"/>
    </i>
    <i>
      <x v="11"/>
    </i>
    <i>
      <x v="12"/>
    </i>
    <i>
      <x v="13"/>
    </i>
  </rowItems>
  <colItems count="1">
    <i/>
  </colItems>
  <pageFields count="3">
    <pageField fld="0" hier="14" name="[Tab_kommune].[fylke].&amp;[Trøndelag]" cap="Trøndelag"/>
    <pageField fld="3" hier="13" name="[Tab_kommune].[kommune].[All]" cap="All"/>
    <pageField fld="4" hier="24" name="[Tab_næringer].[Hovedgrupper].[All]" cap="All"/>
  </pageFields>
  <dataFields count="1">
    <dataField fld="2" subtotal="count" baseField="0" baseItem="0"/>
  </dataFields>
  <chartFormats count="12">
    <chartFormat chart="4" format="35" series="1">
      <pivotArea type="data" outline="0" fieldPosition="0">
        <references count="2">
          <reference field="4294967294" count="1" selected="0">
            <x v="0"/>
          </reference>
          <reference field="4" count="1" selected="0">
            <x v="0"/>
          </reference>
        </references>
      </pivotArea>
    </chartFormat>
    <chartFormat chart="4" format="36" series="1">
      <pivotArea type="data" outline="0" fieldPosition="0">
        <references count="2">
          <reference field="4294967294" count="1" selected="0">
            <x v="0"/>
          </reference>
          <reference field="4" count="1" selected="0">
            <x v="1"/>
          </reference>
        </references>
      </pivotArea>
    </chartFormat>
    <chartFormat chart="4" format="37" series="1">
      <pivotArea type="data" outline="0" fieldPosition="0">
        <references count="2">
          <reference field="4294967294" count="1" selected="0">
            <x v="0"/>
          </reference>
          <reference field="4" count="1" selected="0">
            <x v="2"/>
          </reference>
        </references>
      </pivotArea>
    </chartFormat>
    <chartFormat chart="4" format="38" series="1">
      <pivotArea type="data" outline="0" fieldPosition="0">
        <references count="2">
          <reference field="4294967294" count="1" selected="0">
            <x v="0"/>
          </reference>
          <reference field="4" count="1" selected="0">
            <x v="3"/>
          </reference>
        </references>
      </pivotArea>
    </chartFormat>
    <chartFormat chart="4" format="39" series="1">
      <pivotArea type="data" outline="0" fieldPosition="0">
        <references count="2">
          <reference field="4294967294" count="1" selected="0">
            <x v="0"/>
          </reference>
          <reference field="4" count="1" selected="0">
            <x v="4"/>
          </reference>
        </references>
      </pivotArea>
    </chartFormat>
    <chartFormat chart="4" format="40" series="1">
      <pivotArea type="data" outline="0" fieldPosition="0">
        <references count="2">
          <reference field="4294967294" count="1" selected="0">
            <x v="0"/>
          </reference>
          <reference field="4" count="1" selected="0">
            <x v="5"/>
          </reference>
        </references>
      </pivotArea>
    </chartFormat>
    <chartFormat chart="4" format="41" series="1">
      <pivotArea type="data" outline="0" fieldPosition="0">
        <references count="2">
          <reference field="4294967294" count="1" selected="0">
            <x v="0"/>
          </reference>
          <reference field="4" count="1" selected="0">
            <x v="6"/>
          </reference>
        </references>
      </pivotArea>
    </chartFormat>
    <chartFormat chart="4" format="42" series="1">
      <pivotArea type="data" outline="0" fieldPosition="0">
        <references count="2">
          <reference field="4294967294" count="1" selected="0">
            <x v="0"/>
          </reference>
          <reference field="4" count="1" selected="0">
            <x v="7"/>
          </reference>
        </references>
      </pivotArea>
    </chartFormat>
    <chartFormat chart="4" format="43" series="1">
      <pivotArea type="data" outline="0" fieldPosition="0">
        <references count="2">
          <reference field="4294967294" count="1" selected="0">
            <x v="0"/>
          </reference>
          <reference field="4" count="1" selected="0">
            <x v="8"/>
          </reference>
        </references>
      </pivotArea>
    </chartFormat>
    <chartFormat chart="4" format="44" series="1">
      <pivotArea type="data" outline="0" fieldPosition="0">
        <references count="2">
          <reference field="4294967294" count="1" selected="0">
            <x v="0"/>
          </reference>
          <reference field="4" count="1" selected="0">
            <x v="9"/>
          </reference>
        </references>
      </pivotArea>
    </chartFormat>
    <chartFormat chart="4" format="45" series="1">
      <pivotArea type="data" outline="0" fieldPosition="0">
        <references count="2">
          <reference field="4294967294" count="1" selected="0">
            <x v="0"/>
          </reference>
          <reference field="4" count="1" selected="0">
            <x v="10"/>
          </reference>
        </references>
      </pivotArea>
    </chartFormat>
    <chartFormat chart="8" format="2" series="1">
      <pivotArea type="data" outline="0" fieldPosition="0">
        <references count="1">
          <reference field="4294967294" count="1" selected="0">
            <x v="0"/>
          </reference>
        </references>
      </pivotArea>
    </chartFormat>
  </chart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_næringer]"/>
        <x15:activeTabTopLevelEntity name="[Tab_kommune]"/>
        <x15:activeTabTopLevelEntity name="[T_samla_sysselsatt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8A9C3DB1-8B79-48C5-A15A-4E25EB10F9F4}" name="Pivottabell5" cacheId="284" applyNumberFormats="0" applyBorderFormats="0" applyFontFormats="0" applyPatternFormats="0" applyAlignmentFormats="0" applyWidthHeightFormats="1" dataCaption="Verdier" updatedVersion="7" minRefreshableVersion="3" subtotalHiddenItems="1" colGrandTotals="0" itemPrintTitles="1" createdVersion="7" indent="0" outline="1" outlineData="1" multipleFieldFilters="0">
  <location ref="H12:I52" firstHeaderRow="1" firstDataRow="2" firstDataCol="1" rowPageCount="2" colPageCount="1"/>
  <pivotFields count="6">
    <pivotField axis="axisRow" allDrilled="1" subtotalTop="0" showAll="0" measureFilter="1" sortType="descending" defaultSubtotal="0" defaultAttributeDrillState="1">
      <items count="3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s>
      <autoSortScope>
        <pivotArea dataOnly="0" outline="0" fieldPosition="0">
          <references count="2">
            <reference field="4294967294" count="1" selected="0">
              <x v="0"/>
            </reference>
            <reference field="5" count="1" selected="0">
              <x v="0"/>
            </reference>
          </references>
        </pivotArea>
      </autoSortScope>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llDrilled="1" subtotalTop="0" showAll="0" dataSourceSort="1" defaultSubtotal="0" defaultAttributeDrillState="1">
      <items count="2">
        <item s="1" x="0"/>
        <item s="1" x="1"/>
      </items>
    </pivotField>
    <pivotField axis="axisCol" allDrilled="1" subtotalTop="0" showAll="0" dataSourceSort="1" defaultSubtotal="0" defaultAttributeDrillState="1">
      <items count="1">
        <item s="1" x="0"/>
      </items>
    </pivotField>
  </pivotFields>
  <rowFields count="1">
    <field x="0"/>
  </rowFields>
  <rowItems count="39">
    <i>
      <x v="2"/>
    </i>
    <i>
      <x v="19"/>
    </i>
    <i>
      <x/>
    </i>
    <i>
      <x v="4"/>
    </i>
    <i>
      <x v="37"/>
    </i>
    <i>
      <x v="33"/>
    </i>
    <i>
      <x v="5"/>
    </i>
    <i>
      <x v="36"/>
    </i>
    <i>
      <x v="21"/>
    </i>
    <i>
      <x v="17"/>
    </i>
    <i>
      <x v="22"/>
    </i>
    <i>
      <x v="9"/>
    </i>
    <i>
      <x v="31"/>
    </i>
    <i>
      <x v="10"/>
    </i>
    <i>
      <x v="12"/>
    </i>
    <i>
      <x v="11"/>
    </i>
    <i>
      <x v="32"/>
    </i>
    <i>
      <x v="7"/>
    </i>
    <i>
      <x v="14"/>
    </i>
    <i>
      <x v="20"/>
    </i>
    <i>
      <x v="26"/>
    </i>
    <i>
      <x v="35"/>
    </i>
    <i>
      <x v="29"/>
    </i>
    <i>
      <x v="15"/>
    </i>
    <i>
      <x v="34"/>
    </i>
    <i>
      <x v="13"/>
    </i>
    <i>
      <x v="28"/>
    </i>
    <i>
      <x v="25"/>
    </i>
    <i>
      <x v="30"/>
    </i>
    <i>
      <x v="6"/>
    </i>
    <i>
      <x v="27"/>
    </i>
    <i>
      <x v="23"/>
    </i>
    <i>
      <x v="16"/>
    </i>
    <i>
      <x v="24"/>
    </i>
    <i>
      <x v="8"/>
    </i>
    <i>
      <x v="3"/>
    </i>
    <i>
      <x v="1"/>
    </i>
    <i>
      <x v="18"/>
    </i>
    <i t="grand">
      <x/>
    </i>
  </rowItems>
  <colFields count="1">
    <field x="5"/>
  </colFields>
  <colItems count="1">
    <i>
      <x/>
    </i>
  </colItems>
  <pageFields count="2">
    <pageField fld="2" hier="14" name="[Tab_kommune].[fylke].&amp;[Trøndelag]" cap="Trøndelag"/>
    <pageField fld="3" hier="10" name="[T_samla_sysselsatte].[aar].&amp;[2021]" cap="2021"/>
  </pageFields>
  <dataFields count="1">
    <dataField fld="1" subtotal="count" baseField="0" baseItem="1" numFmtId="165"/>
  </dataFields>
  <formats count="17">
    <format dxfId="1646">
      <pivotArea outline="0" collapsedLevelsAreSubtotals="1" fieldPosition="0"/>
    </format>
    <format dxfId="1645">
      <pivotArea type="all" dataOnly="0" outline="0" fieldPosition="0"/>
    </format>
    <format dxfId="1644">
      <pivotArea outline="0" collapsedLevelsAreSubtotals="1" fieldPosition="0"/>
    </format>
    <format dxfId="1643">
      <pivotArea type="origin" dataOnly="0" labelOnly="1" outline="0" fieldPosition="0"/>
    </format>
    <format dxfId="1642">
      <pivotArea type="topRight" dataOnly="0" labelOnly="1" outline="0" fieldPosition="0"/>
    </format>
    <format dxfId="1641">
      <pivotArea field="0" type="button" dataOnly="0" labelOnly="1" outline="0" axis="axisRow" fieldPosition="0"/>
    </format>
    <format dxfId="1640">
      <pivotArea dataOnly="0" labelOnly="1" fieldPosition="0">
        <references count="1">
          <reference field="0" count="50">
            <x v="38"/>
            <x v="39"/>
            <x v="40"/>
            <x v="41"/>
            <x v="42"/>
            <x v="43"/>
            <x v="44"/>
            <x v="45"/>
            <x v="46"/>
            <x v="47"/>
            <x v="48"/>
            <x v="81"/>
            <x v="82"/>
            <x v="83"/>
            <x v="84"/>
            <x v="85"/>
            <x v="107"/>
            <x v="115"/>
            <x v="116"/>
            <x v="131"/>
            <x v="137"/>
            <x v="138"/>
            <x v="142"/>
            <x v="151"/>
            <x v="158"/>
            <x v="159"/>
            <x v="160"/>
            <x v="161"/>
            <x v="162"/>
            <x v="163"/>
            <x v="164"/>
            <x v="165"/>
            <x v="166"/>
            <x v="167"/>
            <x v="168"/>
            <x v="169"/>
            <x v="170"/>
            <x v="171"/>
            <x v="172"/>
            <x v="173"/>
            <x v="174"/>
            <x v="175"/>
            <x v="176"/>
            <x v="177"/>
            <x v="178"/>
            <x v="179"/>
            <x v="180"/>
            <x v="181"/>
            <x v="182"/>
            <x v="183"/>
          </reference>
        </references>
      </pivotArea>
    </format>
    <format dxfId="1639">
      <pivotArea dataOnly="0" labelOnly="1" fieldPosition="0">
        <references count="1">
          <reference field="0" count="50">
            <x v="0"/>
            <x v="1"/>
            <x v="2"/>
            <x v="3"/>
            <x v="49"/>
            <x v="50"/>
            <x v="51"/>
            <x v="52"/>
            <x v="53"/>
            <x v="86"/>
            <x v="87"/>
            <x v="88"/>
            <x v="89"/>
            <x v="117"/>
            <x v="118"/>
            <x v="143"/>
            <x v="152"/>
            <x v="184"/>
            <x v="185"/>
            <x v="186"/>
            <x v="187"/>
            <x v="188"/>
            <x v="189"/>
            <x v="190"/>
            <x v="191"/>
            <x v="192"/>
            <x v="193"/>
            <x v="194"/>
            <x v="195"/>
            <x v="196"/>
            <x v="197"/>
            <x v="198"/>
            <x v="199"/>
            <x v="200"/>
            <x v="201"/>
            <x v="202"/>
            <x v="203"/>
            <x v="204"/>
            <x v="205"/>
            <x v="206"/>
            <x v="207"/>
            <x v="208"/>
            <x v="209"/>
            <x v="210"/>
            <x v="211"/>
            <x v="212"/>
            <x v="213"/>
            <x v="214"/>
            <x v="215"/>
            <x v="216"/>
          </reference>
        </references>
      </pivotArea>
    </format>
    <format dxfId="1638">
      <pivotArea dataOnly="0" labelOnly="1" fieldPosition="0">
        <references count="1">
          <reference field="0" count="50">
            <x v="4"/>
            <x v="5"/>
            <x v="6"/>
            <x v="7"/>
            <x v="8"/>
            <x v="9"/>
            <x v="54"/>
            <x v="55"/>
            <x v="56"/>
            <x v="57"/>
            <x v="58"/>
            <x v="59"/>
            <x v="60"/>
            <x v="61"/>
            <x v="90"/>
            <x v="91"/>
            <x v="92"/>
            <x v="108"/>
            <x v="119"/>
            <x v="120"/>
            <x v="121"/>
            <x v="132"/>
            <x v="139"/>
            <x v="144"/>
            <x v="153"/>
            <x v="154"/>
            <x v="217"/>
            <x v="218"/>
            <x v="219"/>
            <x v="220"/>
            <x v="221"/>
            <x v="222"/>
            <x v="223"/>
            <x v="224"/>
            <x v="225"/>
            <x v="226"/>
            <x v="227"/>
            <x v="228"/>
            <x v="229"/>
            <x v="230"/>
            <x v="231"/>
            <x v="232"/>
            <x v="233"/>
            <x v="234"/>
            <x v="235"/>
            <x v="236"/>
            <x v="237"/>
            <x v="238"/>
            <x v="239"/>
            <x v="240"/>
          </reference>
        </references>
      </pivotArea>
    </format>
    <format dxfId="1637">
      <pivotArea dataOnly="0" labelOnly="1" fieldPosition="0">
        <references count="1">
          <reference field="0" count="50">
            <x v="10"/>
            <x v="11"/>
            <x v="12"/>
            <x v="13"/>
            <x v="14"/>
            <x v="15"/>
            <x v="16"/>
            <x v="17"/>
            <x v="18"/>
            <x v="62"/>
            <x v="63"/>
            <x v="64"/>
            <x v="93"/>
            <x v="94"/>
            <x v="95"/>
            <x v="96"/>
            <x v="97"/>
            <x v="109"/>
            <x v="110"/>
            <x v="122"/>
            <x v="145"/>
            <x v="155"/>
            <x v="156"/>
            <x v="241"/>
            <x v="242"/>
            <x v="243"/>
            <x v="244"/>
            <x v="245"/>
            <x v="246"/>
            <x v="247"/>
            <x v="248"/>
            <x v="249"/>
            <x v="250"/>
            <x v="251"/>
            <x v="252"/>
            <x v="253"/>
            <x v="254"/>
            <x v="255"/>
            <x v="256"/>
            <x v="257"/>
            <x v="258"/>
            <x v="259"/>
            <x v="260"/>
            <x v="261"/>
            <x v="262"/>
            <x v="263"/>
            <x v="264"/>
            <x v="265"/>
            <x v="266"/>
            <x v="267"/>
          </reference>
        </references>
      </pivotArea>
    </format>
    <format dxfId="1636">
      <pivotArea dataOnly="0" labelOnly="1" fieldPosition="0">
        <references count="1">
          <reference field="0" count="50">
            <x v="19"/>
            <x v="20"/>
            <x v="21"/>
            <x v="22"/>
            <x v="23"/>
            <x v="24"/>
            <x v="25"/>
            <x v="26"/>
            <x v="27"/>
            <x v="28"/>
            <x v="65"/>
            <x v="66"/>
            <x v="67"/>
            <x v="98"/>
            <x v="99"/>
            <x v="111"/>
            <x v="112"/>
            <x v="123"/>
            <x v="124"/>
            <x v="125"/>
            <x v="133"/>
            <x v="146"/>
            <x v="147"/>
            <x v="268"/>
            <x v="269"/>
            <x v="270"/>
            <x v="271"/>
            <x v="272"/>
            <x v="273"/>
            <x v="274"/>
            <x v="275"/>
            <x v="276"/>
            <x v="277"/>
            <x v="278"/>
            <x v="279"/>
            <x v="280"/>
            <x v="281"/>
            <x v="282"/>
            <x v="283"/>
            <x v="284"/>
            <x v="285"/>
            <x v="286"/>
            <x v="287"/>
            <x v="288"/>
            <x v="289"/>
            <x v="290"/>
            <x v="291"/>
            <x v="292"/>
            <x v="293"/>
            <x v="294"/>
          </reference>
        </references>
      </pivotArea>
    </format>
    <format dxfId="1635">
      <pivotArea dataOnly="0" labelOnly="1" fieldPosition="0">
        <references count="1">
          <reference field="0" count="50">
            <x v="29"/>
            <x v="30"/>
            <x v="31"/>
            <x v="32"/>
            <x v="33"/>
            <x v="68"/>
            <x v="69"/>
            <x v="70"/>
            <x v="71"/>
            <x v="72"/>
            <x v="73"/>
            <x v="74"/>
            <x v="100"/>
            <x v="101"/>
            <x v="102"/>
            <x v="103"/>
            <x v="126"/>
            <x v="127"/>
            <x v="128"/>
            <x v="129"/>
            <x v="134"/>
            <x v="135"/>
            <x v="148"/>
            <x v="157"/>
            <x v="295"/>
            <x v="296"/>
            <x v="297"/>
            <x v="298"/>
            <x v="299"/>
            <x v="300"/>
            <x v="301"/>
            <x v="302"/>
            <x v="303"/>
            <x v="304"/>
            <x v="305"/>
            <x v="306"/>
            <x v="307"/>
            <x v="308"/>
            <x v="309"/>
            <x v="310"/>
            <x v="311"/>
            <x v="312"/>
            <x v="313"/>
            <x v="314"/>
            <x v="315"/>
            <x v="316"/>
            <x v="317"/>
            <x v="318"/>
            <x v="319"/>
            <x v="320"/>
          </reference>
        </references>
      </pivotArea>
    </format>
    <format dxfId="1634">
      <pivotArea dataOnly="0" labelOnly="1" fieldPosition="0">
        <references count="1">
          <reference field="0" count="50">
            <x v="34"/>
            <x v="35"/>
            <x v="36"/>
            <x v="37"/>
            <x v="75"/>
            <x v="76"/>
            <x v="77"/>
            <x v="78"/>
            <x v="79"/>
            <x v="80"/>
            <x v="104"/>
            <x v="105"/>
            <x v="106"/>
            <x v="113"/>
            <x v="114"/>
            <x v="130"/>
            <x v="136"/>
            <x v="140"/>
            <x v="141"/>
            <x v="149"/>
            <x v="150"/>
            <x v="321"/>
            <x v="322"/>
            <x v="323"/>
            <x v="324"/>
            <x v="325"/>
            <x v="326"/>
            <x v="327"/>
            <x v="328"/>
            <x v="329"/>
            <x v="330"/>
            <x v="331"/>
            <x v="332"/>
            <x v="333"/>
            <x v="334"/>
            <x v="335"/>
            <x v="336"/>
            <x v="337"/>
            <x v="338"/>
            <x v="339"/>
            <x v="340"/>
            <x v="341"/>
            <x v="342"/>
            <x v="343"/>
            <x v="344"/>
            <x v="345"/>
            <x v="346"/>
            <x v="347"/>
            <x v="348"/>
            <x v="349"/>
          </reference>
        </references>
      </pivotArea>
    </format>
    <format dxfId="1633">
      <pivotArea dataOnly="0" labelOnly="1" fieldPosition="0">
        <references count="1">
          <reference field="0" count="6">
            <x v="350"/>
            <x v="351"/>
            <x v="352"/>
            <x v="353"/>
            <x v="354"/>
            <x v="355"/>
          </reference>
        </references>
      </pivotArea>
    </format>
    <format dxfId="1632">
      <pivotArea dataOnly="0" labelOnly="1" grandRow="1" outline="0" fieldPosition="0"/>
    </format>
    <format dxfId="1631">
      <pivotArea outline="0" fieldPosition="0">
        <references count="1">
          <reference field="4294967294" count="1">
            <x v="0"/>
          </reference>
        </references>
      </pivotArea>
    </format>
    <format dxfId="1630">
      <pivotArea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samla_sysselsatte].[aar].&amp;[2021]"/>
      </members>
    </pivotHierarchy>
    <pivotHierarchy multipleItemSelectionAllowed="1"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0" type="count" id="1" iMeasureHier="38">
      <autoFilter ref="A1">
        <filterColumn colId="0">
          <top10 val="50" filterVal="50"/>
        </filterColumn>
      </autoFilter>
    </filter>
  </filters>
  <rowHierarchiesUsage count="1">
    <rowHierarchyUsage hierarchyUsage="13"/>
  </rowHierarchiesUsage>
  <colHierarchiesUsage count="1">
    <colHierarchyUsage hierarchyUsage="2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4C55EC4B-2D2C-45A8-A8F8-B40262205647}" name="Pivottabell1" cacheId="283" applyNumberFormats="0" applyBorderFormats="0" applyFontFormats="0" applyPatternFormats="0" applyAlignmentFormats="0" applyWidthHeightFormats="1" dataCaption="Verdier" updatedVersion="7" minRefreshableVersion="3" useAutoFormatting="1" colGrandTotals="0" itemPrintTitles="1" createdVersion="7" indent="0" outline="1" outlineData="1" multipleFieldFilters="0">
  <location ref="E12:F52" firstHeaderRow="1" firstDataRow="2" firstDataCol="1" rowPageCount="2" colPageCount="1"/>
  <pivotFields count="5">
    <pivotField axis="axisRow" allDrilled="1" subtotalTop="0" showAll="0" measureFilter="1" sortType="descending" defaultSubtotal="0" defaultAttributeDrillState="1">
      <items count="3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s>
      <autoSortScope>
        <pivotArea dataOnly="0" outline="0" fieldPosition="0">
          <references count="2">
            <reference field="4294967294" count="1" selected="0">
              <x v="0"/>
            </reference>
            <reference field="4" count="1" selected="0">
              <x v="0"/>
            </reference>
          </references>
        </pivotArea>
      </autoSortScope>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 axis="axisCol" allDrilled="1" subtotalTop="0" showAll="0" dataSourceSort="1" defaultSubtotal="0" defaultAttributeDrillState="1">
      <items count="1">
        <item s="1" x="0"/>
      </items>
    </pivotField>
  </pivotFields>
  <rowFields count="1">
    <field x="0"/>
  </rowFields>
  <rowItems count="39">
    <i>
      <x v="31"/>
    </i>
    <i>
      <x v="32"/>
    </i>
    <i>
      <x v="17"/>
    </i>
    <i>
      <x v="12"/>
    </i>
    <i>
      <x v="33"/>
    </i>
    <i>
      <x v="14"/>
    </i>
    <i>
      <x v="23"/>
    </i>
    <i>
      <x v="28"/>
    </i>
    <i>
      <x v="21"/>
    </i>
    <i>
      <x v="11"/>
    </i>
    <i>
      <x v="16"/>
    </i>
    <i>
      <x v="15"/>
    </i>
    <i>
      <x v="29"/>
    </i>
    <i>
      <x v="8"/>
    </i>
    <i>
      <x v="24"/>
    </i>
    <i>
      <x v="35"/>
    </i>
    <i>
      <x v="3"/>
    </i>
    <i>
      <x v="30"/>
    </i>
    <i>
      <x v="9"/>
    </i>
    <i>
      <x v="4"/>
    </i>
    <i>
      <x v="18"/>
    </i>
    <i>
      <x v="7"/>
    </i>
    <i>
      <x v="37"/>
    </i>
    <i>
      <x v="36"/>
    </i>
    <i>
      <x v="25"/>
    </i>
    <i>
      <x v="19"/>
    </i>
    <i>
      <x v="20"/>
    </i>
    <i>
      <x v="34"/>
    </i>
    <i>
      <x v="6"/>
    </i>
    <i>
      <x v="22"/>
    </i>
    <i>
      <x v="13"/>
    </i>
    <i>
      <x v="27"/>
    </i>
    <i>
      <x v="1"/>
    </i>
    <i>
      <x v="10"/>
    </i>
    <i>
      <x v="26"/>
    </i>
    <i>
      <x/>
    </i>
    <i>
      <x v="5"/>
    </i>
    <i>
      <x v="2"/>
    </i>
    <i t="grand">
      <x/>
    </i>
  </rowItems>
  <colFields count="1">
    <field x="4"/>
  </colFields>
  <colItems count="1">
    <i>
      <x/>
    </i>
  </colItems>
  <pageFields count="2">
    <pageField fld="2" hier="14" name="[Tab_kommune].[fylke].&amp;[Trøndelag]" cap="Trøndelag"/>
    <pageField fld="3" hier="10" name="[T_samla_sysselsatte].[aar].&amp;[2021]" cap="2021"/>
  </pageFields>
  <dataFields count="1">
    <dataField fld="1" subtotal="count" baseField="0" baseItem="1" numFmtId="165"/>
  </dataFields>
  <formats count="17">
    <format dxfId="1663">
      <pivotArea outline="0" collapsedLevelsAreSubtotals="1" fieldPosition="0"/>
    </format>
    <format dxfId="1662">
      <pivotArea type="all" dataOnly="0" outline="0" fieldPosition="0"/>
    </format>
    <format dxfId="1661">
      <pivotArea outline="0" collapsedLevelsAreSubtotals="1" fieldPosition="0"/>
    </format>
    <format dxfId="1660">
      <pivotArea type="origin" dataOnly="0" labelOnly="1" outline="0" fieldPosition="0"/>
    </format>
    <format dxfId="1659">
      <pivotArea type="topRight" dataOnly="0" labelOnly="1" outline="0" fieldPosition="0"/>
    </format>
    <format dxfId="1658">
      <pivotArea field="0" type="button" dataOnly="0" labelOnly="1" outline="0" axis="axisRow" fieldPosition="0"/>
    </format>
    <format dxfId="1657">
      <pivotArea dataOnly="0" labelOnly="1" fieldPosition="0">
        <references count="1">
          <reference field="0" count="50">
            <x v="38"/>
            <x v="39"/>
            <x v="40"/>
            <x v="41"/>
            <x v="42"/>
            <x v="43"/>
            <x v="44"/>
            <x v="45"/>
            <x v="46"/>
            <x v="83"/>
            <x v="84"/>
            <x v="85"/>
            <x v="86"/>
            <x v="87"/>
            <x v="88"/>
            <x v="89"/>
            <x v="90"/>
            <x v="91"/>
            <x v="132"/>
            <x v="148"/>
            <x v="152"/>
            <x v="156"/>
            <x v="165"/>
            <x v="166"/>
            <x v="167"/>
            <x v="173"/>
            <x v="174"/>
            <x v="175"/>
            <x v="176"/>
            <x v="177"/>
            <x v="178"/>
            <x v="179"/>
            <x v="180"/>
            <x v="181"/>
            <x v="182"/>
            <x v="183"/>
            <x v="184"/>
            <x v="185"/>
            <x v="186"/>
            <x v="187"/>
            <x v="188"/>
            <x v="189"/>
            <x v="190"/>
            <x v="191"/>
            <x v="192"/>
            <x v="193"/>
            <x v="194"/>
            <x v="195"/>
            <x v="196"/>
            <x v="197"/>
          </reference>
        </references>
      </pivotArea>
    </format>
    <format dxfId="1656">
      <pivotArea dataOnly="0" labelOnly="1" fieldPosition="0">
        <references count="1">
          <reference field="0" count="50">
            <x v="0"/>
            <x v="1"/>
            <x v="2"/>
            <x v="3"/>
            <x v="47"/>
            <x v="48"/>
            <x v="49"/>
            <x v="50"/>
            <x v="51"/>
            <x v="52"/>
            <x v="92"/>
            <x v="93"/>
            <x v="94"/>
            <x v="95"/>
            <x v="96"/>
            <x v="97"/>
            <x v="98"/>
            <x v="99"/>
            <x v="100"/>
            <x v="133"/>
            <x v="134"/>
            <x v="157"/>
            <x v="168"/>
            <x v="169"/>
            <x v="198"/>
            <x v="199"/>
            <x v="200"/>
            <x v="201"/>
            <x v="202"/>
            <x v="203"/>
            <x v="204"/>
            <x v="205"/>
            <x v="206"/>
            <x v="207"/>
            <x v="208"/>
            <x v="209"/>
            <x v="210"/>
            <x v="211"/>
            <x v="212"/>
            <x v="213"/>
            <x v="214"/>
            <x v="215"/>
            <x v="216"/>
            <x v="217"/>
            <x v="218"/>
            <x v="219"/>
            <x v="220"/>
            <x v="221"/>
            <x v="222"/>
            <x v="223"/>
          </reference>
        </references>
      </pivotArea>
    </format>
    <format dxfId="1655">
      <pivotArea dataOnly="0" labelOnly="1" fieldPosition="0">
        <references count="1">
          <reference field="0" count="50">
            <x v="4"/>
            <x v="5"/>
            <x v="6"/>
            <x v="7"/>
            <x v="8"/>
            <x v="9"/>
            <x v="53"/>
            <x v="54"/>
            <x v="55"/>
            <x v="56"/>
            <x v="57"/>
            <x v="58"/>
            <x v="101"/>
            <x v="102"/>
            <x v="103"/>
            <x v="104"/>
            <x v="105"/>
            <x v="135"/>
            <x v="136"/>
            <x v="137"/>
            <x v="149"/>
            <x v="153"/>
            <x v="170"/>
            <x v="224"/>
            <x v="225"/>
            <x v="226"/>
            <x v="227"/>
            <x v="228"/>
            <x v="229"/>
            <x v="230"/>
            <x v="231"/>
            <x v="232"/>
            <x v="233"/>
            <x v="234"/>
            <x v="235"/>
            <x v="236"/>
            <x v="237"/>
            <x v="238"/>
            <x v="239"/>
            <x v="240"/>
            <x v="241"/>
            <x v="242"/>
            <x v="243"/>
            <x v="244"/>
            <x v="245"/>
            <x v="246"/>
            <x v="247"/>
            <x v="248"/>
            <x v="249"/>
            <x v="250"/>
          </reference>
        </references>
      </pivotArea>
    </format>
    <format dxfId="1654">
      <pivotArea dataOnly="0" labelOnly="1" fieldPosition="0">
        <references count="1">
          <reference field="0" count="50">
            <x v="10"/>
            <x v="11"/>
            <x v="12"/>
            <x v="13"/>
            <x v="14"/>
            <x v="15"/>
            <x v="16"/>
            <x v="17"/>
            <x v="18"/>
            <x v="59"/>
            <x v="60"/>
            <x v="61"/>
            <x v="62"/>
            <x v="63"/>
            <x v="106"/>
            <x v="107"/>
            <x v="108"/>
            <x v="109"/>
            <x v="110"/>
            <x v="138"/>
            <x v="139"/>
            <x v="140"/>
            <x v="158"/>
            <x v="159"/>
            <x v="171"/>
            <x v="172"/>
            <x v="251"/>
            <x v="252"/>
            <x v="253"/>
            <x v="254"/>
            <x v="255"/>
            <x v="256"/>
            <x v="257"/>
            <x v="258"/>
            <x v="259"/>
            <x v="260"/>
            <x v="261"/>
            <x v="262"/>
            <x v="263"/>
            <x v="264"/>
            <x v="265"/>
            <x v="266"/>
            <x v="267"/>
            <x v="268"/>
            <x v="269"/>
            <x v="270"/>
            <x v="271"/>
            <x v="272"/>
            <x v="273"/>
            <x v="274"/>
          </reference>
        </references>
      </pivotArea>
    </format>
    <format dxfId="1653">
      <pivotArea dataOnly="0" labelOnly="1" fieldPosition="0">
        <references count="1">
          <reference field="0" count="50">
            <x v="19"/>
            <x v="20"/>
            <x v="21"/>
            <x v="22"/>
            <x v="23"/>
            <x v="24"/>
            <x v="25"/>
            <x v="26"/>
            <x v="27"/>
            <x v="28"/>
            <x v="64"/>
            <x v="65"/>
            <x v="66"/>
            <x v="67"/>
            <x v="68"/>
            <x v="69"/>
            <x v="70"/>
            <x v="71"/>
            <x v="111"/>
            <x v="112"/>
            <x v="113"/>
            <x v="114"/>
            <x v="115"/>
            <x v="141"/>
            <x v="142"/>
            <x v="154"/>
            <x v="160"/>
            <x v="161"/>
            <x v="275"/>
            <x v="276"/>
            <x v="277"/>
            <x v="278"/>
            <x v="279"/>
            <x v="280"/>
            <x v="281"/>
            <x v="282"/>
            <x v="283"/>
            <x v="284"/>
            <x v="285"/>
            <x v="286"/>
            <x v="287"/>
            <x v="288"/>
            <x v="289"/>
            <x v="290"/>
            <x v="291"/>
            <x v="292"/>
            <x v="293"/>
            <x v="294"/>
            <x v="295"/>
            <x v="296"/>
          </reference>
        </references>
      </pivotArea>
    </format>
    <format dxfId="1652">
      <pivotArea dataOnly="0" labelOnly="1" fieldPosition="0">
        <references count="1">
          <reference field="0" count="50">
            <x v="29"/>
            <x v="30"/>
            <x v="31"/>
            <x v="32"/>
            <x v="33"/>
            <x v="72"/>
            <x v="73"/>
            <x v="74"/>
            <x v="75"/>
            <x v="76"/>
            <x v="77"/>
            <x v="116"/>
            <x v="117"/>
            <x v="118"/>
            <x v="119"/>
            <x v="120"/>
            <x v="121"/>
            <x v="122"/>
            <x v="123"/>
            <x v="124"/>
            <x v="125"/>
            <x v="143"/>
            <x v="144"/>
            <x v="145"/>
            <x v="146"/>
            <x v="150"/>
            <x v="162"/>
            <x v="297"/>
            <x v="298"/>
            <x v="299"/>
            <x v="300"/>
            <x v="301"/>
            <x v="302"/>
            <x v="303"/>
            <x v="304"/>
            <x v="305"/>
            <x v="306"/>
            <x v="307"/>
            <x v="308"/>
            <x v="309"/>
            <x v="310"/>
            <x v="311"/>
            <x v="312"/>
            <x v="313"/>
            <x v="314"/>
            <x v="315"/>
            <x v="316"/>
            <x v="317"/>
            <x v="318"/>
            <x v="319"/>
          </reference>
        </references>
      </pivotArea>
    </format>
    <format dxfId="1651">
      <pivotArea dataOnly="0" labelOnly="1" fieldPosition="0">
        <references count="1">
          <reference field="0" count="50">
            <x v="34"/>
            <x v="35"/>
            <x v="36"/>
            <x v="37"/>
            <x v="78"/>
            <x v="79"/>
            <x v="126"/>
            <x v="127"/>
            <x v="128"/>
            <x v="129"/>
            <x v="130"/>
            <x v="131"/>
            <x v="147"/>
            <x v="151"/>
            <x v="155"/>
            <x v="163"/>
            <x v="164"/>
            <x v="320"/>
            <x v="321"/>
            <x v="322"/>
            <x v="323"/>
            <x v="324"/>
            <x v="325"/>
            <x v="326"/>
            <x v="327"/>
            <x v="328"/>
            <x v="329"/>
            <x v="330"/>
            <x v="331"/>
            <x v="332"/>
            <x v="333"/>
            <x v="334"/>
            <x v="335"/>
            <x v="336"/>
            <x v="337"/>
            <x v="338"/>
            <x v="339"/>
            <x v="340"/>
            <x v="341"/>
            <x v="342"/>
            <x v="343"/>
            <x v="344"/>
            <x v="345"/>
            <x v="346"/>
            <x v="347"/>
            <x v="348"/>
            <x v="349"/>
            <x v="350"/>
            <x v="351"/>
            <x v="352"/>
          </reference>
        </references>
      </pivotArea>
    </format>
    <format dxfId="1650">
      <pivotArea dataOnly="0" labelOnly="1" fieldPosition="0">
        <references count="1">
          <reference field="0" count="6">
            <x v="80"/>
            <x v="81"/>
            <x v="82"/>
            <x v="353"/>
            <x v="354"/>
            <x v="355"/>
          </reference>
        </references>
      </pivotArea>
    </format>
    <format dxfId="1649">
      <pivotArea dataOnly="0" labelOnly="1" grandRow="1" outline="0" fieldPosition="0"/>
    </format>
    <format dxfId="1648">
      <pivotArea outline="0" fieldPosition="0">
        <references count="1">
          <reference field="4294967294" count="1">
            <x v="0"/>
          </reference>
        </references>
      </pivotArea>
    </format>
    <format dxfId="1647">
      <pivotArea outline="0" collapsedLevelsAreSubtotals="1" fieldPosition="0"/>
    </format>
  </formats>
  <pivotHierarchies count="5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samla_sysselsatte].[aar].&amp;[2021]"/>
      </members>
    </pivotHierarchy>
    <pivotHierarchy multipleItemSelectionAllowed="1" dragToData="1"/>
    <pivotHierarchy dragToData="1"/>
    <pivotHierarchy multipleItemSelectionAllowed="1" dragToData="1"/>
    <pivotHierarchy multipleItemSelectionAllowed="1" dragToData="1">
      <members count="1" level="1">
        <member name="[Tab_kommune].[fylke].&amp;[Trøndelag]"/>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0" type="count" id="1" iMeasureHier="38">
      <autoFilter ref="A1">
        <filterColumn colId="0">
          <top10 val="50" filterVal="50"/>
        </filterColumn>
      </autoFilter>
    </filter>
  </filters>
  <rowHierarchiesUsage count="1">
    <rowHierarchyUsage hierarchyUsage="13"/>
  </rowHierarchiesUsage>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samla_sysselsatte]"/>
        <x15:activeTabTopLevelEntity name="[Tab_kommune]"/>
        <x15:activeTabTopLevelEntity name="[Tab_næringer]"/>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 xr10:uid="{D448E47A-636B-43E7-8E0D-35DB919649E7}" sourceName="[Tab_kommune].[kommune]">
  <pivotTables>
    <pivotTable tabId="6" name="Pivottabell17"/>
    <pivotTable tabId="6" name="Pivottabell16"/>
    <pivotTable tabId="20" name="Pivottabell13"/>
    <pivotTable tabId="20" name="Pivottabell2"/>
    <pivotTable tabId="20" name="Pivottabell1"/>
    <pivotTable tabId="20" name="Pivottabell3"/>
    <pivotTable tabId="20" name="Pivottabell4"/>
    <pivotTable tabId="20" name="Pivottabell5"/>
    <pivotTable tabId="20" name="Pivottabell6"/>
    <pivotTable tabId="20" name="Pivottabell7"/>
    <pivotTable tabId="6" name="Pivottabell8"/>
    <pivotTable tabId="6" name="Pivottabell1"/>
  </pivotTables>
  <data>
    <olap pivotCacheId="1586846895">
      <levels count="2">
        <level uniqueName="[Tab_kommune].[kommune].[(All)]" sourceCaption="(All)" count="0"/>
        <level uniqueName="[Tab_kommune].[kommune].[kommune]" sourceCaption="kommune" count="357">
          <ranges>
            <range startItem="0">
              <i n="[Tab_kommune].[kommune].&amp;[Flatanger]" c="Flatanger"/>
              <i n="[Tab_kommune].[kommune].&amp;[Frosta]" c="Frosta"/>
              <i n="[Tab_kommune].[kommune].&amp;[Frøya]" c="Frøya"/>
              <i n="[Tab_kommune].[kommune].&amp;[Grong]" c="Grong"/>
              <i n="[Tab_kommune].[kommune].&amp;[Heim]" c="Heim"/>
              <i n="[Tab_kommune].[kommune].&amp;[Hitra]" c="Hitra"/>
              <i n="[Tab_kommune].[kommune].&amp;[Holtålen]" c="Holtålen"/>
              <i n="[Tab_kommune].[kommune].&amp;[Høylandet]" c="Høylandet"/>
              <i n="[Tab_kommune].[kommune].&amp;[Inderøy]" c="Inderøy"/>
              <i n="[Tab_kommune].[kommune].&amp;[Indre Fosen]" c="Indre Fosen"/>
              <i n="[Tab_kommune].[kommune].&amp;[Leka]" c="Leka"/>
              <i n="[Tab_kommune].[kommune].&amp;[Levanger]" c="Levanger"/>
              <i n="[Tab_kommune].[kommune].&amp;[Lierne]" c="Lierne"/>
              <i n="[Tab_kommune].[kommune].&amp;[Malvik]" c="Malvik"/>
              <i n="[Tab_kommune].[kommune].&amp;[Melhus]" c="Melhus"/>
              <i n="[Tab_kommune].[kommune].&amp;[Meråker]" c="Meråker"/>
              <i n="[Tab_kommune].[kommune].&amp;[Midtre Gauldal]" c="Midtre Gauldal"/>
              <i n="[Tab_kommune].[kommune].&amp;[Namsos]" c="Namsos"/>
              <i n="[Tab_kommune].[kommune].&amp;[Namsskogan]" c="Namsskogan"/>
              <i n="[Tab_kommune].[kommune].&amp;[Nærøysund]" c="Nærøysund"/>
              <i n="[Tab_kommune].[kommune].&amp;[Oppdal]" c="Oppdal"/>
              <i n="[Tab_kommune].[kommune].&amp;[Orkland]" c="Orkland"/>
              <i n="[Tab_kommune].[kommune].&amp;[Osen]" c="Osen"/>
              <i n="[Tab_kommune].[kommune].&amp;[Overhalla]" c="Overhalla"/>
              <i n="[Tab_kommune].[kommune].&amp;[Rennebu]" c="Rennebu"/>
              <i n="[Tab_kommune].[kommune].&amp;[Rindal]" c="Rindal"/>
              <i n="[Tab_kommune].[kommune].&amp;[Røros]" c="Røros"/>
              <i n="[Tab_kommune].[kommune].&amp;[Røyrvik]" c="Røyrvik"/>
              <i n="[Tab_kommune].[kommune].&amp;[Selbu]" c="Selbu"/>
              <i n="[Tab_kommune].[kommune].&amp;[Skaun]" c="Skaun"/>
              <i n="[Tab_kommune].[kommune].&amp;[Snåsa]" c="Snåsa"/>
              <i n="[Tab_kommune].[kommune].&amp;[Steinkjer]" c="Steinkjer"/>
              <i n="[Tab_kommune].[kommune].&amp;[Stjørdal]" c="Stjørdal"/>
              <i n="[Tab_kommune].[kommune].&amp;[Trondheim]" c="Trondheim"/>
              <i n="[Tab_kommune].[kommune].&amp;[Tydal]" c="Tydal"/>
              <i n="[Tab_kommune].[kommune].&amp;[Verdal]" c="Verdal"/>
              <i n="[Tab_kommune].[kommune].&amp;[Ørland]" c="Ørland"/>
              <i n="[Tab_kommune].[kommune].&amp;[Åfjord]" c="Åfjord"/>
              <i n="[Tab_kommune].[kommune].&amp;[Alstahaug]" c="Alstahaug" nd="1"/>
              <i n="[Tab_kommune].[kommune].&amp;[Alta]" c="Alta" nd="1"/>
              <i n="[Tab_kommune].[kommune].&amp;[Alvdal]" c="Alvdal" nd="1"/>
              <i n="[Tab_kommune].[kommune].&amp;[Alver]" c="Alver" nd="1"/>
              <i n="[Tab_kommune].[kommune].&amp;[Andøy]" c="Andøy" nd="1"/>
              <i n="[Tab_kommune].[kommune].&amp;[Aremark]" c="Aremark" nd="1"/>
              <i n="[Tab_kommune].[kommune].&amp;[Arendal]" c="Arendal" nd="1"/>
              <i n="[Tab_kommune].[kommune].&amp;[Asker]" c="Asker" nd="1"/>
              <i n="[Tab_kommune].[kommune].&amp;[Askvoll]" c="Askvoll" nd="1"/>
              <i n="[Tab_kommune].[kommune].&amp;[Askøy]" c="Askøy" nd="1"/>
              <i n="[Tab_kommune].[kommune].&amp;[Aukra]" c="Aukra" nd="1"/>
              <i n="[Tab_kommune].[kommune].&amp;[Aure]" c="Aure" nd="1"/>
              <i n="[Tab_kommune].[kommune].&amp;[Aurland]" c="Aurland" nd="1"/>
              <i n="[Tab_kommune].[kommune].&amp;[Aurskog-Høland]" c="Aurskog-Høland" nd="1"/>
              <i n="[Tab_kommune].[kommune].&amp;[Austevoll]" c="Austevoll" nd="1"/>
              <i n="[Tab_kommune].[kommune].&amp;[Austrheim]" c="Austrheim" nd="1"/>
              <i n="[Tab_kommune].[kommune].&amp;[Averøy]" c="Averøy" nd="1"/>
              <i n="[Tab_kommune].[kommune].&amp;[Balsfjord]" c="Balsfjord" nd="1"/>
              <i n="[Tab_kommune].[kommune].&amp;[Bamble]" c="Bamble" nd="1"/>
              <i n="[Tab_kommune].[kommune].&amp;[Bardu]" c="Bardu" nd="1"/>
              <i n="[Tab_kommune].[kommune].&amp;[Beiarn]" c="Beiarn" nd="1"/>
              <i n="[Tab_kommune].[kommune].&amp;[Bergen]" c="Bergen" nd="1"/>
              <i n="[Tab_kommune].[kommune].&amp;[Berlevåg]" c="Berlevåg" nd="1"/>
              <i n="[Tab_kommune].[kommune].&amp;[Bindal]" c="Bindal" nd="1"/>
              <i n="[Tab_kommune].[kommune].&amp;[Birkenes]" c="Birkenes" nd="1"/>
              <i n="[Tab_kommune].[kommune].&amp;[Bjerkreim]" c="Bjerkreim" nd="1"/>
              <i n="[Tab_kommune].[kommune].&amp;[Bjørnafjorden]" c="Bjørnafjorden" nd="1"/>
              <i n="[Tab_kommune].[kommune].&amp;[Bodø]" c="Bodø" nd="1"/>
              <i n="[Tab_kommune].[kommune].&amp;[Bokn]" c="Bokn" nd="1"/>
              <i n="[Tab_kommune].[kommune].&amp;[Bremanger]" c="Bremanger" nd="1"/>
              <i n="[Tab_kommune].[kommune].&amp;[Brønnøy]" c="Brønnøy" nd="1"/>
              <i n="[Tab_kommune].[kommune].&amp;[Bygland]" c="Bygland" nd="1"/>
              <i n="[Tab_kommune].[kommune].&amp;[Bykle]" c="Bykle" nd="1"/>
              <i n="[Tab_kommune].[kommune].&amp;[Bærum]" c="Bærum" nd="1"/>
              <i n="[Tab_kommune].[kommune].&amp;[Bø]" c="Bø" nd="1"/>
              <i n="[Tab_kommune].[kommune].&amp;[Bømlo]" c="Bømlo" nd="1"/>
              <i n="[Tab_kommune].[kommune].&amp;[Båtsfjord]" c="Båtsfjord" nd="1"/>
              <i n="[Tab_kommune].[kommune].&amp;[Dovre]" c="Dovre" nd="1"/>
              <i n="[Tab_kommune].[kommune].&amp;[Drammen]" c="Drammen" nd="1"/>
              <i n="[Tab_kommune].[kommune].&amp;[Drangedal]" c="Drangedal" nd="1"/>
              <i n="[Tab_kommune].[kommune].&amp;[Dyrøy]" c="Dyrøy" nd="1"/>
              <i n="[Tab_kommune].[kommune].&amp;[Dønna]" c="Dønna" nd="1"/>
              <i n="[Tab_kommune].[kommune].&amp;[Eidfjord]" c="Eidfjord" nd="1"/>
              <i n="[Tab_kommune].[kommune].&amp;[Eidskog]" c="Eidskog" nd="1"/>
              <i n="[Tab_kommune].[kommune].&amp;[Eidsvoll]" c="Eidsvoll" nd="1"/>
              <i n="[Tab_kommune].[kommune].&amp;[Eigersund]" c="Eigersund" nd="1"/>
              <i n="[Tab_kommune].[kommune].&amp;[Elverum]" c="Elverum" nd="1"/>
              <i n="[Tab_kommune].[kommune].&amp;[Enebakk]" c="Enebakk" nd="1"/>
              <i n="[Tab_kommune].[kommune].&amp;[Engerdal]" c="Engerdal" nd="1"/>
              <i n="[Tab_kommune].[kommune].&amp;[Etne]" c="Etne" nd="1"/>
              <i n="[Tab_kommune].[kommune].&amp;[Etnedal]" c="Etnedal" nd="1"/>
              <i n="[Tab_kommune].[kommune].&amp;[Evenes]" c="Evenes" nd="1"/>
              <i n="[Tab_kommune].[kommune].&amp;[Evje og Hornnes]" c="Evje og Hornnes" nd="1"/>
              <i n="[Tab_kommune].[kommune].&amp;[Farsund]" c="Farsund" nd="1"/>
              <i n="[Tab_kommune].[kommune].&amp;[Fauske]" c="Fauske" nd="1"/>
              <i n="[Tab_kommune].[kommune].&amp;[Fedje]" c="Fedje" nd="1"/>
              <i n="[Tab_kommune].[kommune].&amp;[Fitjar]" c="Fitjar" nd="1"/>
              <i n="[Tab_kommune].[kommune].&amp;[Fjaler]" c="Fjaler" nd="1"/>
              <i n="[Tab_kommune].[kommune].&amp;[Fjord]" c="Fjord" nd="1"/>
              <i n="[Tab_kommune].[kommune].&amp;[Flakstad]" c="Flakstad" nd="1"/>
              <i n="[Tab_kommune].[kommune].&amp;[Flekkefjord]" c="Flekkefjord" nd="1"/>
              <i n="[Tab_kommune].[kommune].&amp;[Flesberg]" c="Flesberg" nd="1"/>
              <i n="[Tab_kommune].[kommune].&amp;[Flå]" c="Flå" nd="1"/>
              <i n="[Tab_kommune].[kommune].&amp;[Folldal]" c="Folldal" nd="1"/>
              <i n="[Tab_kommune].[kommune].&amp;[Fredrikstad]" c="Fredrikstad" nd="1"/>
              <i n="[Tab_kommune].[kommune].&amp;[Frogn]" c="Frogn" nd="1"/>
              <i n="[Tab_kommune].[kommune].&amp;[Froland]" c="Froland" nd="1"/>
              <i n="[Tab_kommune].[kommune].&amp;[Fyresdal]" c="Fyresdal" nd="1"/>
              <i n="[Tab_kommune].[kommune].&amp;[Færder]" c="Færder" nd="1"/>
              <i n="[Tab_kommune].[kommune].&amp;[Gamvik]" c="Gamvik" nd="1"/>
              <i n="[Tab_kommune].[kommune].&amp;[Gausdal]" c="Gausdal" nd="1"/>
              <i n="[Tab_kommune].[kommune].&amp;[Gildeskål]" c="Gildeskål" nd="1"/>
              <i n="[Tab_kommune].[kommune].&amp;[Giske]" c="Giske" nd="1"/>
              <i n="[Tab_kommune].[kommune].&amp;[Gjemnes]" c="Gjemnes" nd="1"/>
              <i n="[Tab_kommune].[kommune].&amp;[Gjerdrum]" c="Gjerdrum" nd="1"/>
              <i n="[Tab_kommune].[kommune].&amp;[Gjerstad]" c="Gjerstad" nd="1"/>
              <i n="[Tab_kommune].[kommune].&amp;[Gjesdal]" c="Gjesdal" nd="1"/>
              <i n="[Tab_kommune].[kommune].&amp;[Gjøvik]" c="Gjøvik" nd="1"/>
              <i n="[Tab_kommune].[kommune].&amp;[Gloppen]" c="Gloppen" nd="1"/>
              <i n="[Tab_kommune].[kommune].&amp;[Gol]" c="Gol" nd="1"/>
              <i n="[Tab_kommune].[kommune].&amp;[Gran]" c="Gran" nd="1"/>
              <i n="[Tab_kommune].[kommune].&amp;[Grane]" c="Grane" nd="1"/>
              <i n="[Tab_kommune].[kommune].&amp;[Gratangen]" c="Gratangen" nd="1"/>
              <i n="[Tab_kommune].[kommune].&amp;[Grimstad]" c="Grimstad" nd="1"/>
              <i n="[Tab_kommune].[kommune].&amp;[Grue]" c="Grue" nd="1"/>
              <i n="[Tab_kommune].[kommune].&amp;[Gulen]" c="Gulen" nd="1"/>
              <i n="[Tab_kommune].[kommune].&amp;[Hadsel]" c="Hadsel" nd="1"/>
              <i n="[Tab_kommune].[kommune].&amp;[Halden]" c="Halden" nd="1"/>
              <i n="[Tab_kommune].[kommune].&amp;[Hamar]" c="Hamar" nd="1"/>
              <i n="[Tab_kommune].[kommune].&amp;[Hamarøy]" c="Hamarøy" nd="1"/>
              <i n="[Tab_kommune].[kommune].&amp;[Hammerfest]" c="Hammerfest" nd="1"/>
              <i n="[Tab_kommune].[kommune].&amp;[Hareid]" c="Hareid" nd="1"/>
              <i n="[Tab_kommune].[kommune].&amp;[Harstad]" c="Harstad" nd="1"/>
              <i n="[Tab_kommune].[kommune].&amp;[Hasvik]" c="Hasvik" nd="1"/>
              <i n="[Tab_kommune].[kommune].&amp;[Hattfjelldal]" c="Hattfjelldal" nd="1"/>
              <i n="[Tab_kommune].[kommune].&amp;[Haugesund]" c="Haugesund" nd="1"/>
              <i n="[Tab_kommune].[kommune].&amp;[Hemnes]" c="Hemnes" nd="1"/>
              <i n="[Tab_kommune].[kommune].&amp;[Hemsedal]" c="Hemsedal" nd="1"/>
              <i n="[Tab_kommune].[kommune].&amp;[Herøy (M&amp;R)]" c="Herøy (M&amp;R)" nd="1"/>
              <i n="[Tab_kommune].[kommune].&amp;[Herøy (Nor)]" c="Herøy (Nor)" nd="1"/>
              <i n="[Tab_kommune].[kommune].&amp;[Hjartdal]" c="Hjartdal" nd="1"/>
              <i n="[Tab_kommune].[kommune].&amp;[Hjelmeland]" c="Hjelmeland" nd="1"/>
              <i n="[Tab_kommune].[kommune].&amp;[Hol]" c="Hol" nd="1"/>
              <i n="[Tab_kommune].[kommune].&amp;[Hole]" c="Hole" nd="1"/>
              <i n="[Tab_kommune].[kommune].&amp;[Holmestrand]" c="Holmestrand" nd="1"/>
              <i n="[Tab_kommune].[kommune].&amp;[Horten]" c="Horten" nd="1"/>
              <i n="[Tab_kommune].[kommune].&amp;[Hurdal]" c="Hurdal" nd="1"/>
              <i n="[Tab_kommune].[kommune].&amp;[Hustadvika]" c="Hustadvika" nd="1"/>
              <i n="[Tab_kommune].[kommune].&amp;[Hvaler]" c="Hvaler" nd="1"/>
              <i n="[Tab_kommune].[kommune].&amp;[Hyllestad]" c="Hyllestad" nd="1"/>
              <i n="[Tab_kommune].[kommune].&amp;[Hægebostad]" c="Hægebostad" nd="1"/>
              <i n="[Tab_kommune].[kommune].&amp;[Høyanger]" c="Høyanger" nd="1"/>
              <i n="[Tab_kommune].[kommune].&amp;[Hå]" c="Hå" nd="1"/>
              <i n="[Tab_kommune].[kommune].&amp;[Ibestad]" c="Ibestad" nd="1"/>
              <i n="[Tab_kommune].[kommune].&amp;[Indre Østfold]" c="Indre Østfold" nd="1"/>
              <i n="[Tab_kommune].[kommune].&amp;[Iveland]" c="Iveland" nd="1"/>
              <i n="[Tab_kommune].[kommune].&amp;[Jevnaker]" c="Jevnaker" nd="1"/>
              <i n="[Tab_kommune].[kommune].&amp;[Karasjok]" c="Karasjok" nd="1"/>
              <i n="[Tab_kommune].[kommune].&amp;[Karlsøy]" c="Karlsøy" nd="1"/>
              <i n="[Tab_kommune].[kommune].&amp;[Karmøy]" c="Karmøy" nd="1"/>
              <i n="[Tab_kommune].[kommune].&amp;[Kautokeino]" c="Kautokeino" nd="1"/>
              <i n="[Tab_kommune].[kommune].&amp;[Kinn]" c="Kinn" nd="1"/>
              <i n="[Tab_kommune].[kommune].&amp;[Klepp]" c="Klepp" nd="1"/>
              <i n="[Tab_kommune].[kommune].&amp;[Kongsberg]" c="Kongsberg" nd="1"/>
              <i n="[Tab_kommune].[kommune].&amp;[Kongsvinger]" c="Kongsvinger" nd="1"/>
              <i n="[Tab_kommune].[kommune].&amp;[Kragerø]" c="Kragerø" nd="1"/>
              <i n="[Tab_kommune].[kommune].&amp;[Kristiansand]" c="Kristiansand" nd="1"/>
              <i n="[Tab_kommune].[kommune].&amp;[Kristiansund]" c="Kristiansund" nd="1"/>
              <i n="[Tab_kommune].[kommune].&amp;[Krødsherad]" c="Krødsherad" nd="1"/>
              <i n="[Tab_kommune].[kommune].&amp;[Kvam]" c="Kvam" nd="1"/>
              <i n="[Tab_kommune].[kommune].&amp;[Kvinesdal]" c="Kvinesdal" nd="1"/>
              <i n="[Tab_kommune].[kommune].&amp;[Kvinnherad]" c="Kvinnherad" nd="1"/>
              <i n="[Tab_kommune].[kommune].&amp;[Kviteseid]" c="Kviteseid" nd="1"/>
              <i n="[Tab_kommune].[kommune].&amp;[Kvitsøy]" c="Kvitsøy" nd="1"/>
              <i n="[Tab_kommune].[kommune].&amp;[Kvæfjord]" c="Kvæfjord" nd="1"/>
              <i n="[Tab_kommune].[kommune].&amp;[Kvænangen]" c="Kvænangen" nd="1"/>
              <i n="[Tab_kommune].[kommune].&amp;[Kåfjord]" c="Kåfjord" nd="1"/>
              <i n="[Tab_kommune].[kommune].&amp;[Larvik]" c="Larvik" nd="1"/>
              <i n="[Tab_kommune].[kommune].&amp;[Lavangen]" c="Lavangen" nd="1"/>
              <i n="[Tab_kommune].[kommune].&amp;[Lebesby]" c="Lebesby" nd="1"/>
              <i n="[Tab_kommune].[kommune].&amp;[Leirfjord]" c="Leirfjord" nd="1"/>
              <i n="[Tab_kommune].[kommune].&amp;[Lesja]" c="Lesja" nd="1"/>
              <i n="[Tab_kommune].[kommune].&amp;[Lier]" c="Lier" nd="1"/>
              <i n="[Tab_kommune].[kommune].&amp;[Lillehammer]" c="Lillehammer" nd="1"/>
              <i n="[Tab_kommune].[kommune].&amp;[Lillesand]" c="Lillesand" nd="1"/>
              <i n="[Tab_kommune].[kommune].&amp;[Lillestrøm]" c="Lillestrøm" nd="1"/>
              <i n="[Tab_kommune].[kommune].&amp;[Lindesnes]" c="Lindesnes" nd="1"/>
              <i n="[Tab_kommune].[kommune].&amp;[Lom]" c="Lom" nd="1"/>
              <i n="[Tab_kommune].[kommune].&amp;[Loppa]" c="Loppa" nd="1"/>
              <i n="[Tab_kommune].[kommune].&amp;[Lund]" c="Lund" nd="1"/>
              <i n="[Tab_kommune].[kommune].&amp;[Lunner]" c="Lunner" nd="1"/>
              <i n="[Tab_kommune].[kommune].&amp;[Lurøy]" c="Lurøy" nd="1"/>
              <i n="[Tab_kommune].[kommune].&amp;[Luster]" c="Luster" nd="1"/>
              <i n="[Tab_kommune].[kommune].&amp;[Lyngdal]" c="Lyngdal" nd="1"/>
              <i n="[Tab_kommune].[kommune].&amp;[Lyngen]" c="Lyngen" nd="1"/>
              <i n="[Tab_kommune].[kommune].&amp;[Lærdal]" c="Lærdal" nd="1"/>
              <i n="[Tab_kommune].[kommune].&amp;[Lødingen]" c="Lødingen" nd="1"/>
              <i n="[Tab_kommune].[kommune].&amp;[Lørenskog]" c="Lørenskog" nd="1"/>
              <i n="[Tab_kommune].[kommune].&amp;[Løten]" c="Løten" nd="1"/>
              <i n="[Tab_kommune].[kommune].&amp;[Marker]" c="Marker" nd="1"/>
              <i n="[Tab_kommune].[kommune].&amp;[Masfjorden]" c="Masfjorden" nd="1"/>
              <i n="[Tab_kommune].[kommune].&amp;[Meløy]" c="Meløy" nd="1"/>
              <i n="[Tab_kommune].[kommune].&amp;[Midt-Telemark]" c="Midt-Telemark" nd="1"/>
              <i n="[Tab_kommune].[kommune].&amp;[Modalen]" c="Modalen" nd="1"/>
              <i n="[Tab_kommune].[kommune].&amp;[Modum]" c="Modum" nd="1"/>
              <i n="[Tab_kommune].[kommune].&amp;[Molde]" c="Molde" nd="1"/>
              <i n="[Tab_kommune].[kommune].&amp;[Moskenes]" c="Moskenes" nd="1"/>
              <i n="[Tab_kommune].[kommune].&amp;[Moss]" c="Moss" nd="1"/>
              <i n="[Tab_kommune].[kommune].&amp;[Målselv]" c="Målselv" nd="1"/>
              <i n="[Tab_kommune].[kommune].&amp;[Måsøy]" c="Måsøy" nd="1"/>
              <i n="[Tab_kommune].[kommune].&amp;[Nannestad]" c="Nannestad" nd="1"/>
              <i n="[Tab_kommune].[kommune].&amp;[Narvik]" c="Narvik" nd="1"/>
              <i n="[Tab_kommune].[kommune].&amp;[Nes]" c="Nes" nd="1"/>
              <i n="[Tab_kommune].[kommune].&amp;[Nesbyen]" c="Nesbyen" nd="1"/>
              <i n="[Tab_kommune].[kommune].&amp;[Nesna]" c="Nesna" nd="1"/>
              <i n="[Tab_kommune].[kommune].&amp;[Nesodden]" c="Nesodden" nd="1"/>
              <i n="[Tab_kommune].[kommune].&amp;[Nesseby]" c="Nesseby" nd="1"/>
              <i n="[Tab_kommune].[kommune].&amp;[Nissedal]" c="Nissedal" nd="1"/>
              <i n="[Tab_kommune].[kommune].&amp;[Nittedal]" c="Nittedal" nd="1"/>
              <i n="[Tab_kommune].[kommune].&amp;[Nome]" c="Nome" nd="1"/>
              <i n="[Tab_kommune].[kommune].&amp;[Nord-Aurdal]" c="Nord-Aurdal" nd="1"/>
              <i n="[Tab_kommune].[kommune].&amp;[Nord-Fron]" c="Nord-Fron" nd="1"/>
              <i n="[Tab_kommune].[kommune].&amp;[Nordkapp]" c="Nordkapp" nd="1"/>
              <i n="[Tab_kommune].[kommune].&amp;[Nord-Odal]" c="Nord-Odal" nd="1"/>
              <i n="[Tab_kommune].[kommune].&amp;[Nordre Follo]" c="Nordre Follo" nd="1"/>
              <i n="[Tab_kommune].[kommune].&amp;[Nordre Land]" c="Nordre Land" nd="1"/>
              <i n="[Tab_kommune].[kommune].&amp;[Nordreisa]" c="Nordreisa" nd="1"/>
              <i n="[Tab_kommune].[kommune].&amp;[Nore og Uvdal]" c="Nore og Uvdal" nd="1"/>
              <i n="[Tab_kommune].[kommune].&amp;[Notodden]" c="Notodden" nd="1"/>
              <i n="[Tab_kommune].[kommune].&amp;[Os]" c="Os" nd="1"/>
              <i n="[Tab_kommune].[kommune].&amp;[Oslo]" c="Oslo" nd="1"/>
              <i n="[Tab_kommune].[kommune].&amp;[Osterøy]" c="Osterøy" nd="1"/>
              <i n="[Tab_kommune].[kommune].&amp;[Porsanger]" c="Porsanger" nd="1"/>
              <i n="[Tab_kommune].[kommune].&amp;[Porsgrunn]" c="Porsgrunn" nd="1"/>
              <i n="[Tab_kommune].[kommune].&amp;[Rakkestad]" c="Rakkestad" nd="1"/>
              <i n="[Tab_kommune].[kommune].&amp;[Rana]" c="Rana" nd="1"/>
              <i n="[Tab_kommune].[kommune].&amp;[Randaberg]" c="Randaberg" nd="1"/>
              <i n="[Tab_kommune].[kommune].&amp;[Rauma]" c="Rauma" nd="1"/>
              <i n="[Tab_kommune].[kommune].&amp;[Rendalen]" c="Rendalen" nd="1"/>
              <i n="[Tab_kommune].[kommune].&amp;[Ringebu]" c="Ringebu" nd="1"/>
              <i n="[Tab_kommune].[kommune].&amp;[Ringerike]" c="Ringerike" nd="1"/>
              <i n="[Tab_kommune].[kommune].&amp;[Ringsaker]" c="Ringsaker" nd="1"/>
              <i n="[Tab_kommune].[kommune].&amp;[Risør]" c="Risør" nd="1"/>
              <i n="[Tab_kommune].[kommune].&amp;[Rollag]" c="Rollag" nd="1"/>
              <i n="[Tab_kommune].[kommune].&amp;[Rælingen]" c="Rælingen" nd="1"/>
              <i n="[Tab_kommune].[kommune].&amp;[Rødøy]" c="Rødøy" nd="1"/>
              <i n="[Tab_kommune].[kommune].&amp;[Røst]" c="Røst" nd="1"/>
              <i n="[Tab_kommune].[kommune].&amp;[Råde]" c="Råde" nd="1"/>
              <i n="[Tab_kommune].[kommune].&amp;[Salangen]" c="Salangen" nd="1"/>
              <i n="[Tab_kommune].[kommune].&amp;[Saltdal]" c="Saltdal" nd="1"/>
              <i n="[Tab_kommune].[kommune].&amp;[Samnanger]" c="Samnanger" nd="1"/>
              <i n="[Tab_kommune].[kommune].&amp;[Sande]" c="Sande" nd="1"/>
              <i n="[Tab_kommune].[kommune].&amp;[Sandefjord]" c="Sandefjord" nd="1"/>
              <i n="[Tab_kommune].[kommune].&amp;[Sandnes]" c="Sandnes" nd="1"/>
              <i n="[Tab_kommune].[kommune].&amp;[Sarpsborg]" c="Sarpsborg" nd="1"/>
              <i n="[Tab_kommune].[kommune].&amp;[Sauda]" c="Sauda" nd="1"/>
              <i n="[Tab_kommune].[kommune].&amp;[Sel]" c="Sel" nd="1"/>
              <i n="[Tab_kommune].[kommune].&amp;[Seljord]" c="Seljord" nd="1"/>
              <i n="[Tab_kommune].[kommune].&amp;[Senja]" c="Senja" nd="1"/>
              <i n="[Tab_kommune].[kommune].&amp;[Sigdal]" c="Sigdal" nd="1"/>
              <i n="[Tab_kommune].[kommune].&amp;[Siljan]" c="Siljan" nd="1"/>
              <i n="[Tab_kommune].[kommune].&amp;[Sirdal]" c="Sirdal" nd="1"/>
              <i n="[Tab_kommune].[kommune].&amp;[Skien]" c="Skien" nd="1"/>
              <i n="[Tab_kommune].[kommune].&amp;[Skiptvet]" c="Skiptvet" nd="1"/>
              <i n="[Tab_kommune].[kommune].&amp;[Skjervøy]" c="Skjervøy" nd="1"/>
              <i n="[Tab_kommune].[kommune].&amp;[Skjåk]" c="Skjåk" nd="1"/>
              <i n="[Tab_kommune].[kommune].&amp;[Smøla]" c="Smøla" nd="1"/>
              <i n="[Tab_kommune].[kommune].&amp;[Sogndal]" c="Sogndal" nd="1"/>
              <i n="[Tab_kommune].[kommune].&amp;[Sokndal]" c="Sokndal" nd="1"/>
              <i n="[Tab_kommune].[kommune].&amp;[Sola]" c="Sola" nd="1"/>
              <i n="[Tab_kommune].[kommune].&amp;[Solund]" c="Solund" nd="1"/>
              <i n="[Tab_kommune].[kommune].&amp;[Sortland]" c="Sortland" nd="1"/>
              <i n="[Tab_kommune].[kommune].&amp;[Stad]" c="Stad" nd="1"/>
              <i n="[Tab_kommune].[kommune].&amp;[Stange]" c="Stange" nd="1"/>
              <i n="[Tab_kommune].[kommune].&amp;[Stavanger]" c="Stavanger" nd="1"/>
              <i n="[Tab_kommune].[kommune].&amp;[Steigen]" c="Steigen" nd="1"/>
              <i n="[Tab_kommune].[kommune].&amp;[Stord]" c="Stord" nd="1"/>
              <i n="[Tab_kommune].[kommune].&amp;[Stor-Elvdal]" c="Stor-Elvdal" nd="1"/>
              <i n="[Tab_kommune].[kommune].&amp;[Storfjord]" c="Storfjord" nd="1"/>
              <i n="[Tab_kommune].[kommune].&amp;[Strand]" c="Strand" nd="1"/>
              <i n="[Tab_kommune].[kommune].&amp;[Stranda]" c="Stranda" nd="1"/>
              <i n="[Tab_kommune].[kommune].&amp;[Stryn]" c="Stryn" nd="1"/>
              <i n="[Tab_kommune].[kommune].&amp;[Sula]" c="Sula" nd="1"/>
              <i n="[Tab_kommune].[kommune].&amp;[Suldal]" c="Suldal" nd="1"/>
              <i n="[Tab_kommune].[kommune].&amp;[Sunndal]" c="Sunndal" nd="1"/>
              <i n="[Tab_kommune].[kommune].&amp;[Sunnfjord]" c="Sunnfjord" nd="1"/>
              <i n="[Tab_kommune].[kommune].&amp;[Surnadal]" c="Surnadal" nd="1"/>
              <i n="[Tab_kommune].[kommune].&amp;[Sveio]" c="Sveio" nd="1"/>
              <i n="[Tab_kommune].[kommune].&amp;[Sykkylven]" c="Sykkylven" nd="1"/>
              <i n="[Tab_kommune].[kommune].&amp;[Sømna]" c="Sømna" nd="1"/>
              <i n="[Tab_kommune].[kommune].&amp;[Søndre Land]" c="Søndre Land" nd="1"/>
              <i n="[Tab_kommune].[kommune].&amp;[Sør-Aurdal]" c="Sør-Aurdal" nd="1"/>
              <i n="[Tab_kommune].[kommune].&amp;[Sørfold]" c="Sørfold" nd="1"/>
              <i n="[Tab_kommune].[kommune].&amp;[Sør-Fron]" c="Sør-Fron" nd="1"/>
              <i n="[Tab_kommune].[kommune].&amp;[Sør-Odal]" c="Sør-Odal" nd="1"/>
              <i n="[Tab_kommune].[kommune].&amp;[Sørreisa]" c="Sørreisa" nd="1"/>
              <i n="[Tab_kommune].[kommune].&amp;[Sør-Varanger]" c="Sør-Varanger" nd="1"/>
              <i n="[Tab_kommune].[kommune].&amp;[Tana]" c="Tana" nd="1"/>
              <i n="[Tab_kommune].[kommune].&amp;[Time]" c="Time" nd="1"/>
              <i n="[Tab_kommune].[kommune].&amp;[Tingvoll]" c="Tingvoll" nd="1"/>
              <i n="[Tab_kommune].[kommune].&amp;[Tinn]" c="Tinn" nd="1"/>
              <i n="[Tab_kommune].[kommune].&amp;[Tjeldsund]" c="Tjeldsund" nd="1"/>
              <i n="[Tab_kommune].[kommune].&amp;[Tokke]" c="Tokke" nd="1"/>
              <i n="[Tab_kommune].[kommune].&amp;[Tolga]" c="Tolga" nd="1"/>
              <i n="[Tab_kommune].[kommune].&amp;[Tromsø]" c="Tromsø" nd="1"/>
              <i n="[Tab_kommune].[kommune].&amp;[Trysil]" c="Trysil" nd="1"/>
              <i n="[Tab_kommune].[kommune].&amp;[Træna]" c="Træna" nd="1"/>
              <i n="[Tab_kommune].[kommune].&amp;[Tvedestrand]" c="Tvedestrand" nd="1"/>
              <i n="[Tab_kommune].[kommune].&amp;[Tynset]" c="Tynset" nd="1"/>
              <i n="[Tab_kommune].[kommune].&amp;[Tysnes]" c="Tysnes" nd="1"/>
              <i n="[Tab_kommune].[kommune].&amp;[Tysvær]" c="Tysvær" nd="1"/>
              <i n="[Tab_kommune].[kommune].&amp;[Tønsberg]" c="Tønsberg" nd="1"/>
              <i n="[Tab_kommune].[kommune].&amp;[Ullensaker]" c="Ullensaker" nd="1"/>
              <i n="[Tab_kommune].[kommune].&amp;[Ullensvang]" c="Ullensvang" nd="1"/>
              <i n="[Tab_kommune].[kommune].&amp;[Ulstein]" c="Ulstein" nd="1"/>
              <i n="[Tab_kommune].[kommune].&amp;[Ulvik]" c="Ulvik" nd="1"/>
              <i n="[Tab_kommune].[kommune].&amp;[Utsira]" c="Utsira" nd="1"/>
              <i n="[Tab_kommune].[kommune].&amp;[Vadsø]" c="Vadsø" nd="1"/>
              <i n="[Tab_kommune].[kommune].&amp;[Vaksdal]" c="Vaksdal" nd="1"/>
              <i n="[Tab_kommune].[kommune].&amp;[Valle]" c="Valle" nd="1"/>
              <i n="[Tab_kommune].[kommune].&amp;[Vang]" c="Vang" nd="1"/>
              <i n="[Tab_kommune].[kommune].&amp;[Vanylven]" c="Vanylven" nd="1"/>
              <i n="[Tab_kommune].[kommune].&amp;[Vardø]" c="Vardø" nd="1"/>
              <i n="[Tab_kommune].[kommune].&amp;[Vefsn]" c="Vefsn" nd="1"/>
              <i n="[Tab_kommune].[kommune].&amp;[Vega]" c="Vega" nd="1"/>
              <i n="[Tab_kommune].[kommune].&amp;[Vegårshei]" c="Vegårshei" nd="1"/>
              <i n="[Tab_kommune].[kommune].&amp;[Vennesla]" c="Vennesla" nd="1"/>
              <i n="[Tab_kommune].[kommune].&amp;[Vestby]" c="Vestby" nd="1"/>
              <i n="[Tab_kommune].[kommune].&amp;[Vestnes]" c="Vestnes" nd="1"/>
              <i n="[Tab_kommune].[kommune].&amp;[Vestre Slidre]" c="Vestre Slidre" nd="1"/>
              <i n="[Tab_kommune].[kommune].&amp;[Vestre Toten]" c="Vestre Toten" nd="1"/>
              <i n="[Tab_kommune].[kommune].&amp;[Vestvågøy]" c="Vestvågøy" nd="1"/>
              <i n="[Tab_kommune].[kommune].&amp;[Vevelstad]" c="Vevelstad" nd="1"/>
              <i n="[Tab_kommune].[kommune].&amp;[Vik]" c="Vik" nd="1"/>
              <i n="[Tab_kommune].[kommune].&amp;[Vindafjord]" c="Vindafjord" nd="1"/>
              <i n="[Tab_kommune].[kommune].&amp;[Vinje]" c="Vinje" nd="1"/>
              <i n="[Tab_kommune].[kommune].&amp;[Volda]" c="Volda" nd="1"/>
              <i n="[Tab_kommune].[kommune].&amp;[Voss]" c="Voss" nd="1"/>
              <i n="[Tab_kommune].[kommune].&amp;[Værøy]" c="Værøy" nd="1"/>
              <i n="[Tab_kommune].[kommune].&amp;[Vågan]" c="Vågan" nd="1"/>
              <i n="[Tab_kommune].[kommune].&amp;[Vågå]" c="Vågå" nd="1"/>
              <i n="[Tab_kommune].[kommune].&amp;[Våler (Innl)]" c="Våler (Innl)" nd="1"/>
              <i n="[Tab_kommune].[kommune].&amp;[Våler (Vik)]" c="Våler (Vik)" nd="1"/>
              <i n="[Tab_kommune].[kommune].&amp;[Øksnes]" c="Øksnes" nd="1"/>
              <i n="[Tab_kommune].[kommune].&amp;[Ørsta]" c="Ørsta" nd="1"/>
              <i n="[Tab_kommune].[kommune].&amp;[Østre Toten]" c="Østre Toten" nd="1"/>
              <i n="[Tab_kommune].[kommune].&amp;[Øvre Eiker]" c="Øvre Eiker" nd="1"/>
              <i n="[Tab_kommune].[kommune].&amp;[Øyer]" c="Øyer" nd="1"/>
              <i n="[Tab_kommune].[kommune].&amp;[Øygarden]" c="Øygarden" nd="1"/>
              <i n="[Tab_kommune].[kommune].&amp;[Øystre Slidre]" c="Øystre Slidre" nd="1"/>
              <i n="[Tab_kommune].[kommune].&amp;[Ål]" c="Ål" nd="1"/>
              <i n="[Tab_kommune].[kommune].&amp;[Ålesund]" c="Ålesund" nd="1"/>
              <i n="[Tab_kommune].[kommune].&amp;[Åmli]" c="Åmli" nd="1"/>
              <i n="[Tab_kommune].[kommune].&amp;[Åmot]" c="Åmot" nd="1"/>
              <i n="[Tab_kommune].[kommune].&amp;[Årdal]" c="Årdal" nd="1"/>
              <i n="[Tab_kommune].[kommune].&amp;[Ås]" c="Ås" nd="1"/>
              <i n="[Tab_kommune].[kommune].&amp;[Åseral]" c="Åseral" nd="1"/>
              <i n="[Tab_kommune].[kommune].&amp;[Åsnes]" c="Åsnes" nd="1"/>
              <i n="[Tab_kommune].[kommune].&amp;" c="(tom)" nd="1"/>
            </range>
          </ranges>
        </level>
      </levels>
      <selections count="1">
        <selection n="[Tab_kommune].[kommune].[All]"/>
      </selections>
    </olap>
  </data>
  <extLst>
    <x:ext xmlns:x15="http://schemas.microsoft.com/office/spreadsheetml/2010/11/main" uri="{470722E0-AACD-4C17-9CDC-17EF765DBC7E}">
      <x15:slicerCacheHideItemsWithNoData count="1">
        <x15:slicerCacheOlapLevelName uniqueName="[Tab_kommune].[kommune].[kommune]" count="319"/>
      </x15:slicerCacheHideItemsWithNoData>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ar3" xr10:uid="{5BCEF285-DA97-44F6-A70A-9F113637C884}" sourceName="aar">
  <pivotTables>
    <pivotTable tabId="10" name="Pivottabell1"/>
    <pivotTable tabId="10" name="Pivottabell6"/>
  </pivotTables>
  <data>
    <tabular pivotCacheId="1306090836">
      <items count="15">
        <i x="0"/>
        <i x="1"/>
        <i x="2"/>
        <i x="3"/>
        <i x="4"/>
        <i x="5"/>
        <i x="6"/>
        <i x="7"/>
        <i x="8"/>
        <i x="9"/>
        <i x="10"/>
        <i x="11"/>
        <i x="12" s="1"/>
        <i x="13"/>
        <i x="14" nd="1"/>
      </items>
    </tabular>
  </data>
  <extLst>
    <x:ext xmlns:x15="http://schemas.microsoft.com/office/spreadsheetml/2010/11/main" uri="{470722E0-AACD-4C17-9CDC-17EF765DBC7E}">
      <x15:slicerCacheHideItemsWithNoData/>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ar4" xr10:uid="{0D5A6CA3-AC29-4CF9-9B27-09E5A0D16645}" sourceName="[T_samla_sysselsatte].[aar]">
  <pivotTables>
    <pivotTable tabId="20" name="Pivottabell4"/>
  </pivotTables>
  <data>
    <olap pivotCacheId="1586846895">
      <levels count="2">
        <level uniqueName="[T_samla_sysselsatte].[aar].[(All)]" sourceCaption="(All)" count="0"/>
        <level uniqueName="[T_samla_sysselsatte].[aar].[aar]" sourceCaption="aar" count="14">
          <ranges>
            <range startItem="0">
              <i n="[T_samla_sysselsatte].[aar].&amp;[2008]" c="2008"/>
              <i n="[T_samla_sysselsatte].[aar].&amp;[2009]" c="2009"/>
              <i n="[T_samla_sysselsatte].[aar].&amp;[2010]" c="2010"/>
              <i n="[T_samla_sysselsatte].[aar].&amp;[2011]" c="2011"/>
              <i n="[T_samla_sysselsatte].[aar].&amp;[2012]" c="2012"/>
              <i n="[T_samla_sysselsatte].[aar].&amp;[2013]" c="2013"/>
              <i n="[T_samla_sysselsatte].[aar].&amp;[2014]" c="2014"/>
              <i n="[T_samla_sysselsatte].[aar].&amp;[2015]" c="2015"/>
              <i n="[T_samla_sysselsatte].[aar].&amp;[2016]" c="2016"/>
              <i n="[T_samla_sysselsatte].[aar].&amp;[2017]" c="2017"/>
              <i n="[T_samla_sysselsatte].[aar].&amp;[2018]" c="2018"/>
              <i n="[T_samla_sysselsatte].[aar].&amp;[2019]" c="2019"/>
              <i n="[T_samla_sysselsatte].[aar].&amp;[2020]" c="2020"/>
              <i n="[T_samla_sysselsatte].[aar].&amp;[2021]" c="2021"/>
            </range>
          </ranges>
        </level>
      </levels>
      <selections count="1">
        <selection n="[T_samla_sysselsatte].[aar].&amp;[2008]"/>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 xr10:uid="{B271335E-CF70-41D9-B00D-DC8EA8FBD4DA}" sourceName="[Tab_kommune].[fylke]">
  <pivotTables>
    <pivotTable tabId="6" name="Pivottabell17"/>
    <pivotTable tabId="6" name="Pivottabell16"/>
    <pivotTable tabId="20" name="Pivottabell13"/>
    <pivotTable tabId="20" name="Pivottabell2"/>
    <pivotTable tabId="20" name="Pivottabell1"/>
    <pivotTable tabId="20" name="Pivottabell3"/>
    <pivotTable tabId="20" name="Pivottabell4"/>
    <pivotTable tabId="20" name="Pivottabell5"/>
    <pivotTable tabId="20" name="Pivottabell6"/>
    <pivotTable tabId="20" name="Pivottabell7"/>
    <pivotTable tabId="6" name="Pivottabell8"/>
    <pivotTable tabId="6" name="Pivottabell1"/>
  </pivotTables>
  <data>
    <olap pivotCacheId="1586846895">
      <levels count="2">
        <level uniqueName="[Tab_kommune].[fylke].[(All)]" sourceCaption="(All)" count="0"/>
        <level uniqueName="[Tab_kommune].[fylke].[fylke]" sourceCaption="fylke" count="12">
          <ranges>
            <range startItem="0">
              <i n="[Tab_kommune].[fylke].&amp;[Agder]" c="Agder"/>
              <i n="[Tab_kommune].[fylke].&amp;[Innlandet]" c="Innlandet"/>
              <i n="[Tab_kommune].[fylke].&amp;[Møre og Romsdal]" c="Møre og Romsdal"/>
              <i n="[Tab_kommune].[fylke].&amp;[Nordland]" c="Nordland"/>
              <i n="[Tab_kommune].[fylke].&amp;[Oslo]" c="Oslo"/>
              <i n="[Tab_kommune].[fylke].&amp;[Rogaland]" c="Rogaland"/>
              <i n="[Tab_kommune].[fylke].&amp;[Troms og Finnmark]" c="Troms og Finnmark"/>
              <i n="[Tab_kommune].[fylke].&amp;[Trøndelag]" c="Trøndelag"/>
              <i n="[Tab_kommune].[fylke].&amp;[Vestfold og Telemark]" c="Vestfold og Telemark"/>
              <i n="[Tab_kommune].[fylke].&amp;[Vestland]" c="Vestland"/>
              <i n="[Tab_kommune].[fylke].&amp;[Viken]" c="Viken"/>
              <i n="[Tab_kommune].[fylke].&amp;" c="(tom)" nd="1"/>
            </range>
          </ranges>
        </level>
      </levels>
      <selections count="1">
        <selection n="[Tab_kommune].[fylke].&amp;[Trøndelag]"/>
      </selections>
    </olap>
  </data>
  <extLst>
    <x:ext xmlns:x15="http://schemas.microsoft.com/office/spreadsheetml/2010/11/main" uri="{470722E0-AACD-4C17-9CDC-17EF765DBC7E}">
      <x15:slicerCacheHideItemsWithNoData count="1">
        <x15:slicerCacheOlapLevelName uniqueName="[Tab_kommune].[fylke].[fylke]" count="1"/>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ar" xr10:uid="{2BFD2DE3-265B-4655-8D48-B95FCD97B257}" sourceName="[T_samla_sysselsatte].[aar]">
  <pivotTables>
    <pivotTable tabId="10" name="Pivottabell2"/>
    <pivotTable tabId="10" name="Pivottabell3"/>
    <pivotTable tabId="10" name="Pivottabell11"/>
    <pivotTable tabId="10" name="Pivottabell5"/>
    <pivotTable tabId="10" name="Pivottabell8"/>
    <pivotTable tabId="10" name="Pivottabell12"/>
    <pivotTable tabId="10" name="Pivottabell13"/>
    <pivotTable tabId="10" name="Pivottabell14"/>
  </pivotTables>
  <data>
    <olap pivotCacheId="280325655">
      <levels count="2">
        <level uniqueName="[T_samla_sysselsatte].[aar].[(All)]" sourceCaption="(All)" count="0"/>
        <level uniqueName="[T_samla_sysselsatte].[aar].[aar]" sourceCaption="aar" count="14">
          <ranges>
            <range startItem="0">
              <i n="[T_samla_sysselsatte].[aar].&amp;[2008]" c="2008"/>
              <i n="[T_samla_sysselsatte].[aar].&amp;[2009]" c="2009"/>
              <i n="[T_samla_sysselsatte].[aar].&amp;[2010]" c="2010"/>
              <i n="[T_samla_sysselsatte].[aar].&amp;[2011]" c="2011"/>
              <i n="[T_samla_sysselsatte].[aar].&amp;[2012]" c="2012"/>
              <i n="[T_samla_sysselsatte].[aar].&amp;[2013]" c="2013"/>
              <i n="[T_samla_sysselsatte].[aar].&amp;[2014]" c="2014"/>
              <i n="[T_samla_sysselsatte].[aar].&amp;[2015]" c="2015"/>
              <i n="[T_samla_sysselsatte].[aar].&amp;[2016]" c="2016"/>
              <i n="[T_samla_sysselsatte].[aar].&amp;[2017]" c="2017"/>
              <i n="[T_samla_sysselsatte].[aar].&amp;[2018]" c="2018"/>
              <i n="[T_samla_sysselsatte].[aar].&amp;[2019]" c="2019"/>
              <i n="[T_samla_sysselsatte].[aar].&amp;[2020]" c="2020"/>
              <i n="[T_samla_sysselsatte].[aar].&amp;[2021]" c="2021"/>
            </range>
          </ranges>
        </level>
      </levels>
      <selections count="1">
        <selection n="[T_samla_sysselsatte].[aar].&amp;[2021]"/>
      </selections>
    </olap>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ar1" xr10:uid="{C135BDB4-11EE-48F6-B900-243581B1B2BE}" sourceName="[T_samla_sysselsatte].[aar]">
  <pivotTables>
    <pivotTable tabId="9" name="Pivottabell4"/>
    <pivotTable tabId="9" name="Pivottabell9"/>
    <pivotTable tabId="9" name="Pivottabell33"/>
    <pivotTable tabId="9" name="Pivottabell8"/>
    <pivotTable tabId="9" name="Pivottabell32"/>
    <pivotTable tabId="9" name="Pivottabell10"/>
  </pivotTables>
  <data>
    <olap pivotCacheId="1780792076">
      <levels count="2">
        <level uniqueName="[T_samla_sysselsatte].[aar].[(All)]" sourceCaption="(All)" count="0"/>
        <level uniqueName="[T_samla_sysselsatte].[aar].[aar]" sourceCaption="aar" count="14">
          <ranges>
            <range startItem="0">
              <i n="[T_samla_sysselsatte].[aar].&amp;[2008]" c="2008"/>
              <i n="[T_samla_sysselsatte].[aar].&amp;[2009]" c="2009"/>
              <i n="[T_samla_sysselsatte].[aar].&amp;[2010]" c="2010"/>
              <i n="[T_samla_sysselsatte].[aar].&amp;[2011]" c="2011"/>
              <i n="[T_samla_sysselsatte].[aar].&amp;[2012]" c="2012"/>
              <i n="[T_samla_sysselsatte].[aar].&amp;[2013]" c="2013"/>
              <i n="[T_samla_sysselsatte].[aar].&amp;[2014]" c="2014"/>
              <i n="[T_samla_sysselsatte].[aar].&amp;[2015]" c="2015"/>
              <i n="[T_samla_sysselsatte].[aar].&amp;[2016]" c="2016"/>
              <i n="[T_samla_sysselsatte].[aar].&amp;[2017]" c="2017"/>
              <i n="[T_samla_sysselsatte].[aar].&amp;[2018]" c="2018"/>
              <i n="[T_samla_sysselsatte].[aar].&amp;[2019]" c="2019"/>
              <i n="[T_samla_sysselsatte].[aar].&amp;[2020]" c="2020"/>
              <i n="[T_samla_sysselsatte].[aar].&amp;[2021]" c="2021"/>
            </range>
          </ranges>
        </level>
      </levels>
      <selections count="1">
        <selection n="[T_samla_sysselsatte].[aar].&amp;[2021]"/>
      </selections>
    </olap>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2" xr10:uid="{CD27C619-C0FB-4C5F-9979-1E4E30C1D153}" sourceName="[Tab_kommune].[fylke]">
  <pivotTables>
    <pivotTable tabId="9" name="Pivottabell4"/>
    <pivotTable tabId="9" name="Pivottabell9"/>
    <pivotTable tabId="9" name="Pivottabell33"/>
    <pivotTable tabId="9" name="Pivottabell8"/>
    <pivotTable tabId="9" name="Pivottabell32"/>
    <pivotTable tabId="9" name="Pivottabell10"/>
  </pivotTables>
  <data>
    <olap pivotCacheId="1780792076">
      <levels count="2">
        <level uniqueName="[Tab_kommune].[fylke].[(All)]" sourceCaption="(All)" count="0"/>
        <level uniqueName="[Tab_kommune].[fylke].[fylke]" sourceCaption="fylke" count="12">
          <ranges>
            <range startItem="0">
              <i n="[Tab_kommune].[fylke].&amp;[Agder]" c="Agder"/>
              <i n="[Tab_kommune].[fylke].&amp;[Innlandet]" c="Innlandet"/>
              <i n="[Tab_kommune].[fylke].&amp;[Møre og Romsdal]" c="Møre og Romsdal"/>
              <i n="[Tab_kommune].[fylke].&amp;[Nordland]" c="Nordland"/>
              <i n="[Tab_kommune].[fylke].&amp;[Oslo]" c="Oslo"/>
              <i n="[Tab_kommune].[fylke].&amp;[Rogaland]" c="Rogaland"/>
              <i n="[Tab_kommune].[fylke].&amp;[Troms og Finnmark]" c="Troms og Finnmark"/>
              <i n="[Tab_kommune].[fylke].&amp;[Trøndelag]" c="Trøndelag"/>
              <i n="[Tab_kommune].[fylke].&amp;[Vestfold og Telemark]" c="Vestfold og Telemark"/>
              <i n="[Tab_kommune].[fylke].&amp;[Vestland]" c="Vestland"/>
              <i n="[Tab_kommune].[fylke].&amp;[Viken]" c="Viken"/>
              <i n="[Tab_kommune].[fylke].&amp;" c="(tom)" nd="1"/>
            </range>
          </ranges>
        </level>
      </levels>
      <selections count="1">
        <selection n="[Tab_kommune].[fylke].&amp;[Trøndelag]"/>
      </selections>
    </olap>
  </data>
  <extLst>
    <x:ext xmlns:x15="http://schemas.microsoft.com/office/spreadsheetml/2010/11/main" uri="{470722E0-AACD-4C17-9CDC-17EF765DBC7E}">
      <x15:slicerCacheHideItemsWithNoData count="1">
        <x15:slicerCacheOlapLevelName uniqueName="[Tab_kommune].[fylke].[fylke]" count="1"/>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ar2" xr10:uid="{8139FE84-A96F-4738-BAEF-1063CA03C676}" sourceName="[T_samla_sysselsatte].[aar]">
  <pivotTables>
    <pivotTable tabId="20" name="Pivottabell2"/>
    <pivotTable tabId="20" name="Pivottabell1"/>
    <pivotTable tabId="20" name="Pivottabell3"/>
  </pivotTables>
  <data>
    <olap pivotCacheId="1586846895">
      <levels count="2">
        <level uniqueName="[T_samla_sysselsatte].[aar].[(All)]" sourceCaption="(All)" count="0"/>
        <level uniqueName="[T_samla_sysselsatte].[aar].[aar]" sourceCaption="aar" count="14">
          <ranges>
            <range startItem="0">
              <i n="[T_samla_sysselsatte].[aar].&amp;[2008]" c="2008"/>
              <i n="[T_samla_sysselsatte].[aar].&amp;[2009]" c="2009"/>
              <i n="[T_samla_sysselsatte].[aar].&amp;[2010]" c="2010"/>
              <i n="[T_samla_sysselsatte].[aar].&amp;[2011]" c="2011"/>
              <i n="[T_samla_sysselsatte].[aar].&amp;[2012]" c="2012"/>
              <i n="[T_samla_sysselsatte].[aar].&amp;[2013]" c="2013"/>
              <i n="[T_samla_sysselsatte].[aar].&amp;[2014]" c="2014"/>
              <i n="[T_samla_sysselsatte].[aar].&amp;[2015]" c="2015"/>
              <i n="[T_samla_sysselsatte].[aar].&amp;[2016]" c="2016"/>
              <i n="[T_samla_sysselsatte].[aar].&amp;[2017]" c="2017"/>
              <i n="[T_samla_sysselsatte].[aar].&amp;[2018]" c="2018"/>
              <i n="[T_samla_sysselsatte].[aar].&amp;[2019]" c="2019"/>
              <i n="[T_samla_sysselsatte].[aar].&amp;[2020]" c="2020"/>
              <i n="[T_samla_sysselsatte].[aar].&amp;[2021]" c="2021"/>
            </range>
          </ranges>
        </level>
      </levels>
      <selections count="1">
        <selection n="[T_samla_sysselsatte].[aar].&amp;[2021]"/>
      </selections>
    </olap>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ar5" xr10:uid="{B6811D5D-7C48-4349-B936-300440B9E21F}" sourceName="[T_samla_sysselsatte].[aar]">
  <pivotTables>
    <pivotTable tabId="11" name="Pivottabell15"/>
    <pivotTable tabId="11" name="Pivottabell1"/>
    <pivotTable tabId="11" name="Pivottabell5"/>
    <pivotTable tabId="11" name="Pivottabell7"/>
  </pivotTables>
  <data>
    <olap pivotCacheId="496741178">
      <levels count="2">
        <level uniqueName="[T_samla_sysselsatte].[aar].[(All)]" sourceCaption="(All)" count="0"/>
        <level uniqueName="[T_samla_sysselsatte].[aar].[aar]" sourceCaption="aar" count="14">
          <ranges>
            <range startItem="0">
              <i n="[T_samla_sysselsatte].[aar].&amp;[2008]" c="2008"/>
              <i n="[T_samla_sysselsatte].[aar].&amp;[2009]" c="2009"/>
              <i n="[T_samla_sysselsatte].[aar].&amp;[2010]" c="2010"/>
              <i n="[T_samla_sysselsatte].[aar].&amp;[2011]" c="2011"/>
              <i n="[T_samla_sysselsatte].[aar].&amp;[2012]" c="2012"/>
              <i n="[T_samla_sysselsatte].[aar].&amp;[2013]" c="2013"/>
              <i n="[T_samla_sysselsatte].[aar].&amp;[2014]" c="2014"/>
              <i n="[T_samla_sysselsatte].[aar].&amp;[2015]" c="2015"/>
              <i n="[T_samla_sysselsatte].[aar].&amp;[2016]" c="2016"/>
              <i n="[T_samla_sysselsatte].[aar].&amp;[2017]" c="2017"/>
              <i n="[T_samla_sysselsatte].[aar].&amp;[2018]" c="2018"/>
              <i n="[T_samla_sysselsatte].[aar].&amp;[2019]" c="2019"/>
              <i n="[T_samla_sysselsatte].[aar].&amp;[2020]" c="2020"/>
              <i n="[T_samla_sysselsatte].[aar].&amp;[2021]" c="2021"/>
            </range>
          </ranges>
        </level>
      </levels>
      <selections count="1">
        <selection n="[T_samla_sysselsatte].[aar].&amp;[2021]"/>
      </selections>
    </olap>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3" xr10:uid="{F22025E3-EC30-4F6F-BB42-433951A11D16}" sourceName="[Tab_kommune].[fylke]">
  <pivotTables>
    <pivotTable tabId="11" name="Pivottabell15"/>
    <pivotTable tabId="11" name="Pivottabell1"/>
    <pivotTable tabId="11" name="Pivottabell5"/>
    <pivotTable tabId="11" name="Pivottabell7"/>
  </pivotTables>
  <data>
    <olap pivotCacheId="496741178">
      <levels count="2">
        <level uniqueName="[Tab_kommune].[fylke].[(All)]" sourceCaption="(All)" count="0"/>
        <level uniqueName="[Tab_kommune].[fylke].[fylke]" sourceCaption="fylke" count="12">
          <ranges>
            <range startItem="0">
              <i n="[Tab_kommune].[fylke].&amp;[Agder]" c="Agder"/>
              <i n="[Tab_kommune].[fylke].&amp;[Innlandet]" c="Innlandet"/>
              <i n="[Tab_kommune].[fylke].&amp;[Møre og Romsdal]" c="Møre og Romsdal"/>
              <i n="[Tab_kommune].[fylke].&amp;[Nordland]" c="Nordland"/>
              <i n="[Tab_kommune].[fylke].&amp;[Oslo]" c="Oslo"/>
              <i n="[Tab_kommune].[fylke].&amp;[Rogaland]" c="Rogaland"/>
              <i n="[Tab_kommune].[fylke].&amp;[Troms og Finnmark]" c="Troms og Finnmark"/>
              <i n="[Tab_kommune].[fylke].&amp;[Trøndelag]" c="Trøndelag"/>
              <i n="[Tab_kommune].[fylke].&amp;[Vestfold og Telemark]" c="Vestfold og Telemark"/>
              <i n="[Tab_kommune].[fylke].&amp;[Vestland]" c="Vestland"/>
              <i n="[Tab_kommune].[fylke].&amp;[Viken]" c="Viken"/>
              <i n="[Tab_kommune].[fylke].&amp;" c="(tom)" nd="1"/>
            </range>
          </ranges>
        </level>
      </levels>
      <selections count="1">
        <selection n="[Tab_kommune].[fylke].&amp;[Trøndelag]"/>
      </selections>
    </olap>
  </data>
  <extLst>
    <x:ext xmlns:x15="http://schemas.microsoft.com/office/spreadsheetml/2010/11/main" uri="{470722E0-AACD-4C17-9CDC-17EF765DBC7E}">
      <x15:slicerCacheHideItemsWithNoData count="1">
        <x15:slicerCacheOlapLevelName uniqueName="[Tab_kommune].[fylke].[fylke]" count="1"/>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2" xr10:uid="{96F35C59-AB0D-4022-9A61-4F063A06287F}" sourceName="[Tab_kommune].[kommune]">
  <pivotTables>
    <pivotTable tabId="11" name="Pivottabell15"/>
    <pivotTable tabId="11" name="Pivottabell1"/>
    <pivotTable tabId="11" name="Pivottabell5"/>
    <pivotTable tabId="11" name="Pivottabell7"/>
  </pivotTables>
  <data>
    <olap pivotCacheId="496741178">
      <levels count="2">
        <level uniqueName="[Tab_kommune].[kommune].[(All)]" sourceCaption="(All)" count="0"/>
        <level uniqueName="[Tab_kommune].[kommune].[kommune]" sourceCaption="kommune" count="357">
          <ranges>
            <range startItem="0">
              <i n="[Tab_kommune].[kommune].&amp;[Flatanger]" c="Flatanger"/>
              <i n="[Tab_kommune].[kommune].&amp;[Frosta]" c="Frosta"/>
              <i n="[Tab_kommune].[kommune].&amp;[Frøya]" c="Frøya"/>
              <i n="[Tab_kommune].[kommune].&amp;[Grong]" c="Grong"/>
              <i n="[Tab_kommune].[kommune].&amp;[Heim]" c="Heim"/>
              <i n="[Tab_kommune].[kommune].&amp;[Hitra]" c="Hitra"/>
              <i n="[Tab_kommune].[kommune].&amp;[Holtålen]" c="Holtålen"/>
              <i n="[Tab_kommune].[kommune].&amp;[Høylandet]" c="Høylandet"/>
              <i n="[Tab_kommune].[kommune].&amp;[Inderøy]" c="Inderøy"/>
              <i n="[Tab_kommune].[kommune].&amp;[Indre Fosen]" c="Indre Fosen"/>
              <i n="[Tab_kommune].[kommune].&amp;[Leka]" c="Leka"/>
              <i n="[Tab_kommune].[kommune].&amp;[Levanger]" c="Levanger"/>
              <i n="[Tab_kommune].[kommune].&amp;[Lierne]" c="Lierne"/>
              <i n="[Tab_kommune].[kommune].&amp;[Malvik]" c="Malvik"/>
              <i n="[Tab_kommune].[kommune].&amp;[Melhus]" c="Melhus"/>
              <i n="[Tab_kommune].[kommune].&amp;[Meråker]" c="Meråker"/>
              <i n="[Tab_kommune].[kommune].&amp;[Midtre Gauldal]" c="Midtre Gauldal"/>
              <i n="[Tab_kommune].[kommune].&amp;[Namsos]" c="Namsos"/>
              <i n="[Tab_kommune].[kommune].&amp;[Namsskogan]" c="Namsskogan"/>
              <i n="[Tab_kommune].[kommune].&amp;[Nærøysund]" c="Nærøysund"/>
              <i n="[Tab_kommune].[kommune].&amp;[Oppdal]" c="Oppdal"/>
              <i n="[Tab_kommune].[kommune].&amp;[Orkland]" c="Orkland"/>
              <i n="[Tab_kommune].[kommune].&amp;[Osen]" c="Osen"/>
              <i n="[Tab_kommune].[kommune].&amp;[Overhalla]" c="Overhalla"/>
              <i n="[Tab_kommune].[kommune].&amp;[Rennebu]" c="Rennebu"/>
              <i n="[Tab_kommune].[kommune].&amp;[Rindal]" c="Rindal"/>
              <i n="[Tab_kommune].[kommune].&amp;[Røros]" c="Røros"/>
              <i n="[Tab_kommune].[kommune].&amp;[Røyrvik]" c="Røyrvik"/>
              <i n="[Tab_kommune].[kommune].&amp;[Selbu]" c="Selbu"/>
              <i n="[Tab_kommune].[kommune].&amp;[Skaun]" c="Skaun"/>
              <i n="[Tab_kommune].[kommune].&amp;[Snåsa]" c="Snåsa"/>
              <i n="[Tab_kommune].[kommune].&amp;[Steinkjer]" c="Steinkjer"/>
              <i n="[Tab_kommune].[kommune].&amp;[Stjørdal]" c="Stjørdal"/>
              <i n="[Tab_kommune].[kommune].&amp;[Trondheim]" c="Trondheim"/>
              <i n="[Tab_kommune].[kommune].&amp;[Tydal]" c="Tydal"/>
              <i n="[Tab_kommune].[kommune].&amp;[Verdal]" c="Verdal"/>
              <i n="[Tab_kommune].[kommune].&amp;[Ørland]" c="Ørland"/>
              <i n="[Tab_kommune].[kommune].&amp;[Åfjord]" c="Åfjord"/>
              <i n="[Tab_kommune].[kommune].&amp;[Alstahaug]" c="Alstahaug" nd="1"/>
              <i n="[Tab_kommune].[kommune].&amp;[Alta]" c="Alta" nd="1"/>
              <i n="[Tab_kommune].[kommune].&amp;[Alvdal]" c="Alvdal" nd="1"/>
              <i n="[Tab_kommune].[kommune].&amp;[Alver]" c="Alver" nd="1"/>
              <i n="[Tab_kommune].[kommune].&amp;[Andøy]" c="Andøy" nd="1"/>
              <i n="[Tab_kommune].[kommune].&amp;[Aremark]" c="Aremark" nd="1"/>
              <i n="[Tab_kommune].[kommune].&amp;[Arendal]" c="Arendal" nd="1"/>
              <i n="[Tab_kommune].[kommune].&amp;[Asker]" c="Asker" nd="1"/>
              <i n="[Tab_kommune].[kommune].&amp;[Askvoll]" c="Askvoll" nd="1"/>
              <i n="[Tab_kommune].[kommune].&amp;[Askøy]" c="Askøy" nd="1"/>
              <i n="[Tab_kommune].[kommune].&amp;[Aukra]" c="Aukra" nd="1"/>
              <i n="[Tab_kommune].[kommune].&amp;[Aure]" c="Aure" nd="1"/>
              <i n="[Tab_kommune].[kommune].&amp;[Aurland]" c="Aurland" nd="1"/>
              <i n="[Tab_kommune].[kommune].&amp;[Aurskog-Høland]" c="Aurskog-Høland" nd="1"/>
              <i n="[Tab_kommune].[kommune].&amp;[Austevoll]" c="Austevoll" nd="1"/>
              <i n="[Tab_kommune].[kommune].&amp;[Austrheim]" c="Austrheim" nd="1"/>
              <i n="[Tab_kommune].[kommune].&amp;[Averøy]" c="Averøy" nd="1"/>
              <i n="[Tab_kommune].[kommune].&amp;[Balsfjord]" c="Balsfjord" nd="1"/>
              <i n="[Tab_kommune].[kommune].&amp;[Bamble]" c="Bamble" nd="1"/>
              <i n="[Tab_kommune].[kommune].&amp;[Bardu]" c="Bardu" nd="1"/>
              <i n="[Tab_kommune].[kommune].&amp;[Beiarn]" c="Beiarn" nd="1"/>
              <i n="[Tab_kommune].[kommune].&amp;[Bergen]" c="Bergen" nd="1"/>
              <i n="[Tab_kommune].[kommune].&amp;[Berlevåg]" c="Berlevåg" nd="1"/>
              <i n="[Tab_kommune].[kommune].&amp;[Bindal]" c="Bindal" nd="1"/>
              <i n="[Tab_kommune].[kommune].&amp;[Birkenes]" c="Birkenes" nd="1"/>
              <i n="[Tab_kommune].[kommune].&amp;[Bjerkreim]" c="Bjerkreim" nd="1"/>
              <i n="[Tab_kommune].[kommune].&amp;[Bjørnafjorden]" c="Bjørnafjorden" nd="1"/>
              <i n="[Tab_kommune].[kommune].&amp;[Bodø]" c="Bodø" nd="1"/>
              <i n="[Tab_kommune].[kommune].&amp;[Bokn]" c="Bokn" nd="1"/>
              <i n="[Tab_kommune].[kommune].&amp;[Bremanger]" c="Bremanger" nd="1"/>
              <i n="[Tab_kommune].[kommune].&amp;[Brønnøy]" c="Brønnøy" nd="1"/>
              <i n="[Tab_kommune].[kommune].&amp;[Bygland]" c="Bygland" nd="1"/>
              <i n="[Tab_kommune].[kommune].&amp;[Bykle]" c="Bykle" nd="1"/>
              <i n="[Tab_kommune].[kommune].&amp;[Bærum]" c="Bærum" nd="1"/>
              <i n="[Tab_kommune].[kommune].&amp;[Bø]" c="Bø" nd="1"/>
              <i n="[Tab_kommune].[kommune].&amp;[Bømlo]" c="Bømlo" nd="1"/>
              <i n="[Tab_kommune].[kommune].&amp;[Båtsfjord]" c="Båtsfjord" nd="1"/>
              <i n="[Tab_kommune].[kommune].&amp;[Dovre]" c="Dovre" nd="1"/>
              <i n="[Tab_kommune].[kommune].&amp;[Drammen]" c="Drammen" nd="1"/>
              <i n="[Tab_kommune].[kommune].&amp;[Drangedal]" c="Drangedal" nd="1"/>
              <i n="[Tab_kommune].[kommune].&amp;[Dyrøy]" c="Dyrøy" nd="1"/>
              <i n="[Tab_kommune].[kommune].&amp;[Dønna]" c="Dønna" nd="1"/>
              <i n="[Tab_kommune].[kommune].&amp;[Eidfjord]" c="Eidfjord" nd="1"/>
              <i n="[Tab_kommune].[kommune].&amp;[Eidskog]" c="Eidskog" nd="1"/>
              <i n="[Tab_kommune].[kommune].&amp;[Eidsvoll]" c="Eidsvoll" nd="1"/>
              <i n="[Tab_kommune].[kommune].&amp;[Eigersund]" c="Eigersund" nd="1"/>
              <i n="[Tab_kommune].[kommune].&amp;[Elverum]" c="Elverum" nd="1"/>
              <i n="[Tab_kommune].[kommune].&amp;[Enebakk]" c="Enebakk" nd="1"/>
              <i n="[Tab_kommune].[kommune].&amp;[Engerdal]" c="Engerdal" nd="1"/>
              <i n="[Tab_kommune].[kommune].&amp;[Etne]" c="Etne" nd="1"/>
              <i n="[Tab_kommune].[kommune].&amp;[Etnedal]" c="Etnedal" nd="1"/>
              <i n="[Tab_kommune].[kommune].&amp;[Evenes]" c="Evenes" nd="1"/>
              <i n="[Tab_kommune].[kommune].&amp;[Evje og Hornnes]" c="Evje og Hornnes" nd="1"/>
              <i n="[Tab_kommune].[kommune].&amp;[Farsund]" c="Farsund" nd="1"/>
              <i n="[Tab_kommune].[kommune].&amp;[Fauske]" c="Fauske" nd="1"/>
              <i n="[Tab_kommune].[kommune].&amp;[Fedje]" c="Fedje" nd="1"/>
              <i n="[Tab_kommune].[kommune].&amp;[Fitjar]" c="Fitjar" nd="1"/>
              <i n="[Tab_kommune].[kommune].&amp;[Fjaler]" c="Fjaler" nd="1"/>
              <i n="[Tab_kommune].[kommune].&amp;[Fjord]" c="Fjord" nd="1"/>
              <i n="[Tab_kommune].[kommune].&amp;[Flakstad]" c="Flakstad" nd="1"/>
              <i n="[Tab_kommune].[kommune].&amp;[Flekkefjord]" c="Flekkefjord" nd="1"/>
              <i n="[Tab_kommune].[kommune].&amp;[Flesberg]" c="Flesberg" nd="1"/>
              <i n="[Tab_kommune].[kommune].&amp;[Flå]" c="Flå" nd="1"/>
              <i n="[Tab_kommune].[kommune].&amp;[Folldal]" c="Folldal" nd="1"/>
              <i n="[Tab_kommune].[kommune].&amp;[Fredrikstad]" c="Fredrikstad" nd="1"/>
              <i n="[Tab_kommune].[kommune].&amp;[Frogn]" c="Frogn" nd="1"/>
              <i n="[Tab_kommune].[kommune].&amp;[Froland]" c="Froland" nd="1"/>
              <i n="[Tab_kommune].[kommune].&amp;[Fyresdal]" c="Fyresdal" nd="1"/>
              <i n="[Tab_kommune].[kommune].&amp;[Færder]" c="Færder" nd="1"/>
              <i n="[Tab_kommune].[kommune].&amp;[Gamvik]" c="Gamvik" nd="1"/>
              <i n="[Tab_kommune].[kommune].&amp;[Gausdal]" c="Gausdal" nd="1"/>
              <i n="[Tab_kommune].[kommune].&amp;[Gildeskål]" c="Gildeskål" nd="1"/>
              <i n="[Tab_kommune].[kommune].&amp;[Giske]" c="Giske" nd="1"/>
              <i n="[Tab_kommune].[kommune].&amp;[Gjemnes]" c="Gjemnes" nd="1"/>
              <i n="[Tab_kommune].[kommune].&amp;[Gjerdrum]" c="Gjerdrum" nd="1"/>
              <i n="[Tab_kommune].[kommune].&amp;[Gjerstad]" c="Gjerstad" nd="1"/>
              <i n="[Tab_kommune].[kommune].&amp;[Gjesdal]" c="Gjesdal" nd="1"/>
              <i n="[Tab_kommune].[kommune].&amp;[Gjøvik]" c="Gjøvik" nd="1"/>
              <i n="[Tab_kommune].[kommune].&amp;[Gloppen]" c="Gloppen" nd="1"/>
              <i n="[Tab_kommune].[kommune].&amp;[Gol]" c="Gol" nd="1"/>
              <i n="[Tab_kommune].[kommune].&amp;[Gran]" c="Gran" nd="1"/>
              <i n="[Tab_kommune].[kommune].&amp;[Grane]" c="Grane" nd="1"/>
              <i n="[Tab_kommune].[kommune].&amp;[Gratangen]" c="Gratangen" nd="1"/>
              <i n="[Tab_kommune].[kommune].&amp;[Grimstad]" c="Grimstad" nd="1"/>
              <i n="[Tab_kommune].[kommune].&amp;[Grue]" c="Grue" nd="1"/>
              <i n="[Tab_kommune].[kommune].&amp;[Gulen]" c="Gulen" nd="1"/>
              <i n="[Tab_kommune].[kommune].&amp;[Hadsel]" c="Hadsel" nd="1"/>
              <i n="[Tab_kommune].[kommune].&amp;[Halden]" c="Halden" nd="1"/>
              <i n="[Tab_kommune].[kommune].&amp;[Hamar]" c="Hamar" nd="1"/>
              <i n="[Tab_kommune].[kommune].&amp;[Hamarøy]" c="Hamarøy" nd="1"/>
              <i n="[Tab_kommune].[kommune].&amp;[Hammerfest]" c="Hammerfest" nd="1"/>
              <i n="[Tab_kommune].[kommune].&amp;[Hareid]" c="Hareid" nd="1"/>
              <i n="[Tab_kommune].[kommune].&amp;[Harstad]" c="Harstad" nd="1"/>
              <i n="[Tab_kommune].[kommune].&amp;[Hasvik]" c="Hasvik" nd="1"/>
              <i n="[Tab_kommune].[kommune].&amp;[Hattfjelldal]" c="Hattfjelldal" nd="1"/>
              <i n="[Tab_kommune].[kommune].&amp;[Haugesund]" c="Haugesund" nd="1"/>
              <i n="[Tab_kommune].[kommune].&amp;[Hemnes]" c="Hemnes" nd="1"/>
              <i n="[Tab_kommune].[kommune].&amp;[Hemsedal]" c="Hemsedal" nd="1"/>
              <i n="[Tab_kommune].[kommune].&amp;[Herøy (M&amp;R)]" c="Herøy (M&amp;R)" nd="1"/>
              <i n="[Tab_kommune].[kommune].&amp;[Herøy (Nor)]" c="Herøy (Nor)" nd="1"/>
              <i n="[Tab_kommune].[kommune].&amp;[Hjartdal]" c="Hjartdal" nd="1"/>
              <i n="[Tab_kommune].[kommune].&amp;[Hjelmeland]" c="Hjelmeland" nd="1"/>
              <i n="[Tab_kommune].[kommune].&amp;[Hol]" c="Hol" nd="1"/>
              <i n="[Tab_kommune].[kommune].&amp;[Hole]" c="Hole" nd="1"/>
              <i n="[Tab_kommune].[kommune].&amp;[Holmestrand]" c="Holmestrand" nd="1"/>
              <i n="[Tab_kommune].[kommune].&amp;[Horten]" c="Horten" nd="1"/>
              <i n="[Tab_kommune].[kommune].&amp;[Hurdal]" c="Hurdal" nd="1"/>
              <i n="[Tab_kommune].[kommune].&amp;[Hustadvika]" c="Hustadvika" nd="1"/>
              <i n="[Tab_kommune].[kommune].&amp;[Hvaler]" c="Hvaler" nd="1"/>
              <i n="[Tab_kommune].[kommune].&amp;[Hyllestad]" c="Hyllestad" nd="1"/>
              <i n="[Tab_kommune].[kommune].&amp;[Hægebostad]" c="Hægebostad" nd="1"/>
              <i n="[Tab_kommune].[kommune].&amp;[Høyanger]" c="Høyanger" nd="1"/>
              <i n="[Tab_kommune].[kommune].&amp;[Hå]" c="Hå" nd="1"/>
              <i n="[Tab_kommune].[kommune].&amp;[Ibestad]" c="Ibestad" nd="1"/>
              <i n="[Tab_kommune].[kommune].&amp;[Indre Østfold]" c="Indre Østfold" nd="1"/>
              <i n="[Tab_kommune].[kommune].&amp;[Iveland]" c="Iveland" nd="1"/>
              <i n="[Tab_kommune].[kommune].&amp;[Jevnaker]" c="Jevnaker" nd="1"/>
              <i n="[Tab_kommune].[kommune].&amp;[Karasjok]" c="Karasjok" nd="1"/>
              <i n="[Tab_kommune].[kommune].&amp;[Karlsøy]" c="Karlsøy" nd="1"/>
              <i n="[Tab_kommune].[kommune].&amp;[Karmøy]" c="Karmøy" nd="1"/>
              <i n="[Tab_kommune].[kommune].&amp;[Kautokeino]" c="Kautokeino" nd="1"/>
              <i n="[Tab_kommune].[kommune].&amp;[Kinn]" c="Kinn" nd="1"/>
              <i n="[Tab_kommune].[kommune].&amp;[Klepp]" c="Klepp" nd="1"/>
              <i n="[Tab_kommune].[kommune].&amp;[Kongsberg]" c="Kongsberg" nd="1"/>
              <i n="[Tab_kommune].[kommune].&amp;[Kongsvinger]" c="Kongsvinger" nd="1"/>
              <i n="[Tab_kommune].[kommune].&amp;[Kragerø]" c="Kragerø" nd="1"/>
              <i n="[Tab_kommune].[kommune].&amp;[Kristiansand]" c="Kristiansand" nd="1"/>
              <i n="[Tab_kommune].[kommune].&amp;[Kristiansund]" c="Kristiansund" nd="1"/>
              <i n="[Tab_kommune].[kommune].&amp;[Krødsherad]" c="Krødsherad" nd="1"/>
              <i n="[Tab_kommune].[kommune].&amp;[Kvam]" c="Kvam" nd="1"/>
              <i n="[Tab_kommune].[kommune].&amp;[Kvinesdal]" c="Kvinesdal" nd="1"/>
              <i n="[Tab_kommune].[kommune].&amp;[Kvinnherad]" c="Kvinnherad" nd="1"/>
              <i n="[Tab_kommune].[kommune].&amp;[Kviteseid]" c="Kviteseid" nd="1"/>
              <i n="[Tab_kommune].[kommune].&amp;[Kvitsøy]" c="Kvitsøy" nd="1"/>
              <i n="[Tab_kommune].[kommune].&amp;[Kvæfjord]" c="Kvæfjord" nd="1"/>
              <i n="[Tab_kommune].[kommune].&amp;[Kvænangen]" c="Kvænangen" nd="1"/>
              <i n="[Tab_kommune].[kommune].&amp;[Kåfjord]" c="Kåfjord" nd="1"/>
              <i n="[Tab_kommune].[kommune].&amp;[Larvik]" c="Larvik" nd="1"/>
              <i n="[Tab_kommune].[kommune].&amp;[Lavangen]" c="Lavangen" nd="1"/>
              <i n="[Tab_kommune].[kommune].&amp;[Lebesby]" c="Lebesby" nd="1"/>
              <i n="[Tab_kommune].[kommune].&amp;[Leirfjord]" c="Leirfjord" nd="1"/>
              <i n="[Tab_kommune].[kommune].&amp;[Lesja]" c="Lesja" nd="1"/>
              <i n="[Tab_kommune].[kommune].&amp;[Lier]" c="Lier" nd="1"/>
              <i n="[Tab_kommune].[kommune].&amp;[Lillehammer]" c="Lillehammer" nd="1"/>
              <i n="[Tab_kommune].[kommune].&amp;[Lillesand]" c="Lillesand" nd="1"/>
              <i n="[Tab_kommune].[kommune].&amp;[Lillestrøm]" c="Lillestrøm" nd="1"/>
              <i n="[Tab_kommune].[kommune].&amp;[Lindesnes]" c="Lindesnes" nd="1"/>
              <i n="[Tab_kommune].[kommune].&amp;[Lom]" c="Lom" nd="1"/>
              <i n="[Tab_kommune].[kommune].&amp;[Loppa]" c="Loppa" nd="1"/>
              <i n="[Tab_kommune].[kommune].&amp;[Lund]" c="Lund" nd="1"/>
              <i n="[Tab_kommune].[kommune].&amp;[Lunner]" c="Lunner" nd="1"/>
              <i n="[Tab_kommune].[kommune].&amp;[Lurøy]" c="Lurøy" nd="1"/>
              <i n="[Tab_kommune].[kommune].&amp;[Luster]" c="Luster" nd="1"/>
              <i n="[Tab_kommune].[kommune].&amp;[Lyngdal]" c="Lyngdal" nd="1"/>
              <i n="[Tab_kommune].[kommune].&amp;[Lyngen]" c="Lyngen" nd="1"/>
              <i n="[Tab_kommune].[kommune].&amp;[Lærdal]" c="Lærdal" nd="1"/>
              <i n="[Tab_kommune].[kommune].&amp;[Lødingen]" c="Lødingen" nd="1"/>
              <i n="[Tab_kommune].[kommune].&amp;[Lørenskog]" c="Lørenskog" nd="1"/>
              <i n="[Tab_kommune].[kommune].&amp;[Løten]" c="Løten" nd="1"/>
              <i n="[Tab_kommune].[kommune].&amp;[Marker]" c="Marker" nd="1"/>
              <i n="[Tab_kommune].[kommune].&amp;[Masfjorden]" c="Masfjorden" nd="1"/>
              <i n="[Tab_kommune].[kommune].&amp;[Meløy]" c="Meløy" nd="1"/>
              <i n="[Tab_kommune].[kommune].&amp;[Midt-Telemark]" c="Midt-Telemark" nd="1"/>
              <i n="[Tab_kommune].[kommune].&amp;[Modalen]" c="Modalen" nd="1"/>
              <i n="[Tab_kommune].[kommune].&amp;[Modum]" c="Modum" nd="1"/>
              <i n="[Tab_kommune].[kommune].&amp;[Molde]" c="Molde" nd="1"/>
              <i n="[Tab_kommune].[kommune].&amp;[Moskenes]" c="Moskenes" nd="1"/>
              <i n="[Tab_kommune].[kommune].&amp;[Moss]" c="Moss" nd="1"/>
              <i n="[Tab_kommune].[kommune].&amp;[Målselv]" c="Målselv" nd="1"/>
              <i n="[Tab_kommune].[kommune].&amp;[Måsøy]" c="Måsøy" nd="1"/>
              <i n="[Tab_kommune].[kommune].&amp;[Nannestad]" c="Nannestad" nd="1"/>
              <i n="[Tab_kommune].[kommune].&amp;[Narvik]" c="Narvik" nd="1"/>
              <i n="[Tab_kommune].[kommune].&amp;[Nes]" c="Nes" nd="1"/>
              <i n="[Tab_kommune].[kommune].&amp;[Nesbyen]" c="Nesbyen" nd="1"/>
              <i n="[Tab_kommune].[kommune].&amp;[Nesna]" c="Nesna" nd="1"/>
              <i n="[Tab_kommune].[kommune].&amp;[Nesodden]" c="Nesodden" nd="1"/>
              <i n="[Tab_kommune].[kommune].&amp;[Nesseby]" c="Nesseby" nd="1"/>
              <i n="[Tab_kommune].[kommune].&amp;[Nissedal]" c="Nissedal" nd="1"/>
              <i n="[Tab_kommune].[kommune].&amp;[Nittedal]" c="Nittedal" nd="1"/>
              <i n="[Tab_kommune].[kommune].&amp;[Nome]" c="Nome" nd="1"/>
              <i n="[Tab_kommune].[kommune].&amp;[Nord-Aurdal]" c="Nord-Aurdal" nd="1"/>
              <i n="[Tab_kommune].[kommune].&amp;[Nord-Fron]" c="Nord-Fron" nd="1"/>
              <i n="[Tab_kommune].[kommune].&amp;[Nordkapp]" c="Nordkapp" nd="1"/>
              <i n="[Tab_kommune].[kommune].&amp;[Nord-Odal]" c="Nord-Odal" nd="1"/>
              <i n="[Tab_kommune].[kommune].&amp;[Nordre Follo]" c="Nordre Follo" nd="1"/>
              <i n="[Tab_kommune].[kommune].&amp;[Nordre Land]" c="Nordre Land" nd="1"/>
              <i n="[Tab_kommune].[kommune].&amp;[Nordreisa]" c="Nordreisa" nd="1"/>
              <i n="[Tab_kommune].[kommune].&amp;[Nore og Uvdal]" c="Nore og Uvdal" nd="1"/>
              <i n="[Tab_kommune].[kommune].&amp;[Notodden]" c="Notodden" nd="1"/>
              <i n="[Tab_kommune].[kommune].&amp;[Os]" c="Os" nd="1"/>
              <i n="[Tab_kommune].[kommune].&amp;[Oslo]" c="Oslo" nd="1"/>
              <i n="[Tab_kommune].[kommune].&amp;[Osterøy]" c="Osterøy" nd="1"/>
              <i n="[Tab_kommune].[kommune].&amp;[Porsanger]" c="Porsanger" nd="1"/>
              <i n="[Tab_kommune].[kommune].&amp;[Porsgrunn]" c="Porsgrunn" nd="1"/>
              <i n="[Tab_kommune].[kommune].&amp;[Rakkestad]" c="Rakkestad" nd="1"/>
              <i n="[Tab_kommune].[kommune].&amp;[Rana]" c="Rana" nd="1"/>
              <i n="[Tab_kommune].[kommune].&amp;[Randaberg]" c="Randaberg" nd="1"/>
              <i n="[Tab_kommune].[kommune].&amp;[Rauma]" c="Rauma" nd="1"/>
              <i n="[Tab_kommune].[kommune].&amp;[Rendalen]" c="Rendalen" nd="1"/>
              <i n="[Tab_kommune].[kommune].&amp;[Ringebu]" c="Ringebu" nd="1"/>
              <i n="[Tab_kommune].[kommune].&amp;[Ringerike]" c="Ringerike" nd="1"/>
              <i n="[Tab_kommune].[kommune].&amp;[Ringsaker]" c="Ringsaker" nd="1"/>
              <i n="[Tab_kommune].[kommune].&amp;[Risør]" c="Risør" nd="1"/>
              <i n="[Tab_kommune].[kommune].&amp;[Rollag]" c="Rollag" nd="1"/>
              <i n="[Tab_kommune].[kommune].&amp;[Rælingen]" c="Rælingen" nd="1"/>
              <i n="[Tab_kommune].[kommune].&amp;[Rødøy]" c="Rødøy" nd="1"/>
              <i n="[Tab_kommune].[kommune].&amp;[Røst]" c="Røst" nd="1"/>
              <i n="[Tab_kommune].[kommune].&amp;[Råde]" c="Råde" nd="1"/>
              <i n="[Tab_kommune].[kommune].&amp;[Salangen]" c="Salangen" nd="1"/>
              <i n="[Tab_kommune].[kommune].&amp;[Saltdal]" c="Saltdal" nd="1"/>
              <i n="[Tab_kommune].[kommune].&amp;[Samnanger]" c="Samnanger" nd="1"/>
              <i n="[Tab_kommune].[kommune].&amp;[Sande]" c="Sande" nd="1"/>
              <i n="[Tab_kommune].[kommune].&amp;[Sandefjord]" c="Sandefjord" nd="1"/>
              <i n="[Tab_kommune].[kommune].&amp;[Sandnes]" c="Sandnes" nd="1"/>
              <i n="[Tab_kommune].[kommune].&amp;[Sarpsborg]" c="Sarpsborg" nd="1"/>
              <i n="[Tab_kommune].[kommune].&amp;[Sauda]" c="Sauda" nd="1"/>
              <i n="[Tab_kommune].[kommune].&amp;[Sel]" c="Sel" nd="1"/>
              <i n="[Tab_kommune].[kommune].&amp;[Seljord]" c="Seljord" nd="1"/>
              <i n="[Tab_kommune].[kommune].&amp;[Senja]" c="Senja" nd="1"/>
              <i n="[Tab_kommune].[kommune].&amp;[Sigdal]" c="Sigdal" nd="1"/>
              <i n="[Tab_kommune].[kommune].&amp;[Siljan]" c="Siljan" nd="1"/>
              <i n="[Tab_kommune].[kommune].&amp;[Sirdal]" c="Sirdal" nd="1"/>
              <i n="[Tab_kommune].[kommune].&amp;[Skien]" c="Skien" nd="1"/>
              <i n="[Tab_kommune].[kommune].&amp;[Skiptvet]" c="Skiptvet" nd="1"/>
              <i n="[Tab_kommune].[kommune].&amp;[Skjervøy]" c="Skjervøy" nd="1"/>
              <i n="[Tab_kommune].[kommune].&amp;[Skjåk]" c="Skjåk" nd="1"/>
              <i n="[Tab_kommune].[kommune].&amp;[Smøla]" c="Smøla" nd="1"/>
              <i n="[Tab_kommune].[kommune].&amp;[Sogndal]" c="Sogndal" nd="1"/>
              <i n="[Tab_kommune].[kommune].&amp;[Sokndal]" c="Sokndal" nd="1"/>
              <i n="[Tab_kommune].[kommune].&amp;[Sola]" c="Sola" nd="1"/>
              <i n="[Tab_kommune].[kommune].&amp;[Solund]" c="Solund" nd="1"/>
              <i n="[Tab_kommune].[kommune].&amp;[Sortland]" c="Sortland" nd="1"/>
              <i n="[Tab_kommune].[kommune].&amp;[Stad]" c="Stad" nd="1"/>
              <i n="[Tab_kommune].[kommune].&amp;[Stange]" c="Stange" nd="1"/>
              <i n="[Tab_kommune].[kommune].&amp;[Stavanger]" c="Stavanger" nd="1"/>
              <i n="[Tab_kommune].[kommune].&amp;[Steigen]" c="Steigen" nd="1"/>
              <i n="[Tab_kommune].[kommune].&amp;[Stord]" c="Stord" nd="1"/>
              <i n="[Tab_kommune].[kommune].&amp;[Stor-Elvdal]" c="Stor-Elvdal" nd="1"/>
              <i n="[Tab_kommune].[kommune].&amp;[Storfjord]" c="Storfjord" nd="1"/>
              <i n="[Tab_kommune].[kommune].&amp;[Strand]" c="Strand" nd="1"/>
              <i n="[Tab_kommune].[kommune].&amp;[Stranda]" c="Stranda" nd="1"/>
              <i n="[Tab_kommune].[kommune].&amp;[Stryn]" c="Stryn" nd="1"/>
              <i n="[Tab_kommune].[kommune].&amp;[Sula]" c="Sula" nd="1"/>
              <i n="[Tab_kommune].[kommune].&amp;[Suldal]" c="Suldal" nd="1"/>
              <i n="[Tab_kommune].[kommune].&amp;[Sunndal]" c="Sunndal" nd="1"/>
              <i n="[Tab_kommune].[kommune].&amp;[Sunnfjord]" c="Sunnfjord" nd="1"/>
              <i n="[Tab_kommune].[kommune].&amp;[Surnadal]" c="Surnadal" nd="1"/>
              <i n="[Tab_kommune].[kommune].&amp;[Sveio]" c="Sveio" nd="1"/>
              <i n="[Tab_kommune].[kommune].&amp;[Sykkylven]" c="Sykkylven" nd="1"/>
              <i n="[Tab_kommune].[kommune].&amp;[Sømna]" c="Sømna" nd="1"/>
              <i n="[Tab_kommune].[kommune].&amp;[Søndre Land]" c="Søndre Land" nd="1"/>
              <i n="[Tab_kommune].[kommune].&amp;[Sør-Aurdal]" c="Sør-Aurdal" nd="1"/>
              <i n="[Tab_kommune].[kommune].&amp;[Sørfold]" c="Sørfold" nd="1"/>
              <i n="[Tab_kommune].[kommune].&amp;[Sør-Fron]" c="Sør-Fron" nd="1"/>
              <i n="[Tab_kommune].[kommune].&amp;[Sør-Odal]" c="Sør-Odal" nd="1"/>
              <i n="[Tab_kommune].[kommune].&amp;[Sørreisa]" c="Sørreisa" nd="1"/>
              <i n="[Tab_kommune].[kommune].&amp;[Sør-Varanger]" c="Sør-Varanger" nd="1"/>
              <i n="[Tab_kommune].[kommune].&amp;[Tana]" c="Tana" nd="1"/>
              <i n="[Tab_kommune].[kommune].&amp;[Time]" c="Time" nd="1"/>
              <i n="[Tab_kommune].[kommune].&amp;[Tingvoll]" c="Tingvoll" nd="1"/>
              <i n="[Tab_kommune].[kommune].&amp;[Tinn]" c="Tinn" nd="1"/>
              <i n="[Tab_kommune].[kommune].&amp;[Tjeldsund]" c="Tjeldsund" nd="1"/>
              <i n="[Tab_kommune].[kommune].&amp;[Tokke]" c="Tokke" nd="1"/>
              <i n="[Tab_kommune].[kommune].&amp;[Tolga]" c="Tolga" nd="1"/>
              <i n="[Tab_kommune].[kommune].&amp;[Tromsø]" c="Tromsø" nd="1"/>
              <i n="[Tab_kommune].[kommune].&amp;[Trysil]" c="Trysil" nd="1"/>
              <i n="[Tab_kommune].[kommune].&amp;[Træna]" c="Træna" nd="1"/>
              <i n="[Tab_kommune].[kommune].&amp;[Tvedestrand]" c="Tvedestrand" nd="1"/>
              <i n="[Tab_kommune].[kommune].&amp;[Tynset]" c="Tynset" nd="1"/>
              <i n="[Tab_kommune].[kommune].&amp;[Tysnes]" c="Tysnes" nd="1"/>
              <i n="[Tab_kommune].[kommune].&amp;[Tysvær]" c="Tysvær" nd="1"/>
              <i n="[Tab_kommune].[kommune].&amp;[Tønsberg]" c="Tønsberg" nd="1"/>
              <i n="[Tab_kommune].[kommune].&amp;[Ullensaker]" c="Ullensaker" nd="1"/>
              <i n="[Tab_kommune].[kommune].&amp;[Ullensvang]" c="Ullensvang" nd="1"/>
              <i n="[Tab_kommune].[kommune].&amp;[Ulstein]" c="Ulstein" nd="1"/>
              <i n="[Tab_kommune].[kommune].&amp;[Ulvik]" c="Ulvik" nd="1"/>
              <i n="[Tab_kommune].[kommune].&amp;[Utsira]" c="Utsira" nd="1"/>
              <i n="[Tab_kommune].[kommune].&amp;[Vadsø]" c="Vadsø" nd="1"/>
              <i n="[Tab_kommune].[kommune].&amp;[Vaksdal]" c="Vaksdal" nd="1"/>
              <i n="[Tab_kommune].[kommune].&amp;[Valle]" c="Valle" nd="1"/>
              <i n="[Tab_kommune].[kommune].&amp;[Vang]" c="Vang" nd="1"/>
              <i n="[Tab_kommune].[kommune].&amp;[Vanylven]" c="Vanylven" nd="1"/>
              <i n="[Tab_kommune].[kommune].&amp;[Vardø]" c="Vardø" nd="1"/>
              <i n="[Tab_kommune].[kommune].&amp;[Vefsn]" c="Vefsn" nd="1"/>
              <i n="[Tab_kommune].[kommune].&amp;[Vega]" c="Vega" nd="1"/>
              <i n="[Tab_kommune].[kommune].&amp;[Vegårshei]" c="Vegårshei" nd="1"/>
              <i n="[Tab_kommune].[kommune].&amp;[Vennesla]" c="Vennesla" nd="1"/>
              <i n="[Tab_kommune].[kommune].&amp;[Vestby]" c="Vestby" nd="1"/>
              <i n="[Tab_kommune].[kommune].&amp;[Vestnes]" c="Vestnes" nd="1"/>
              <i n="[Tab_kommune].[kommune].&amp;[Vestre Slidre]" c="Vestre Slidre" nd="1"/>
              <i n="[Tab_kommune].[kommune].&amp;[Vestre Toten]" c="Vestre Toten" nd="1"/>
              <i n="[Tab_kommune].[kommune].&amp;[Vestvågøy]" c="Vestvågøy" nd="1"/>
              <i n="[Tab_kommune].[kommune].&amp;[Vevelstad]" c="Vevelstad" nd="1"/>
              <i n="[Tab_kommune].[kommune].&amp;[Vik]" c="Vik" nd="1"/>
              <i n="[Tab_kommune].[kommune].&amp;[Vindafjord]" c="Vindafjord" nd="1"/>
              <i n="[Tab_kommune].[kommune].&amp;[Vinje]" c="Vinje" nd="1"/>
              <i n="[Tab_kommune].[kommune].&amp;[Volda]" c="Volda" nd="1"/>
              <i n="[Tab_kommune].[kommune].&amp;[Voss]" c="Voss" nd="1"/>
              <i n="[Tab_kommune].[kommune].&amp;[Værøy]" c="Værøy" nd="1"/>
              <i n="[Tab_kommune].[kommune].&amp;[Vågan]" c="Vågan" nd="1"/>
              <i n="[Tab_kommune].[kommune].&amp;[Vågå]" c="Vågå" nd="1"/>
              <i n="[Tab_kommune].[kommune].&amp;[Våler (Innl)]" c="Våler (Innl)" nd="1"/>
              <i n="[Tab_kommune].[kommune].&amp;[Våler (Vik)]" c="Våler (Vik)" nd="1"/>
              <i n="[Tab_kommune].[kommune].&amp;[Øksnes]" c="Øksnes" nd="1"/>
              <i n="[Tab_kommune].[kommune].&amp;[Ørsta]" c="Ørsta" nd="1"/>
              <i n="[Tab_kommune].[kommune].&amp;[Østre Toten]" c="Østre Toten" nd="1"/>
              <i n="[Tab_kommune].[kommune].&amp;[Øvre Eiker]" c="Øvre Eiker" nd="1"/>
              <i n="[Tab_kommune].[kommune].&amp;[Øyer]" c="Øyer" nd="1"/>
              <i n="[Tab_kommune].[kommune].&amp;[Øygarden]" c="Øygarden" nd="1"/>
              <i n="[Tab_kommune].[kommune].&amp;[Øystre Slidre]" c="Øystre Slidre" nd="1"/>
              <i n="[Tab_kommune].[kommune].&amp;[Ål]" c="Ål" nd="1"/>
              <i n="[Tab_kommune].[kommune].&amp;[Ålesund]" c="Ålesund" nd="1"/>
              <i n="[Tab_kommune].[kommune].&amp;[Åmli]" c="Åmli" nd="1"/>
              <i n="[Tab_kommune].[kommune].&amp;[Åmot]" c="Åmot" nd="1"/>
              <i n="[Tab_kommune].[kommune].&amp;[Årdal]" c="Årdal" nd="1"/>
              <i n="[Tab_kommune].[kommune].&amp;[Ås]" c="Ås" nd="1"/>
              <i n="[Tab_kommune].[kommune].&amp;[Åseral]" c="Åseral" nd="1"/>
              <i n="[Tab_kommune].[kommune].&amp;[Åsnes]" c="Åsnes" nd="1"/>
              <i n="[Tab_kommune].[kommune].&amp;" c="(tom)" nd="1"/>
            </range>
          </ranges>
        </level>
      </levels>
      <selections count="1">
        <selection n="[Tab_kommune].[kommune].[All]"/>
      </selections>
    </olap>
  </data>
  <extLst>
    <x:ext xmlns:x15="http://schemas.microsoft.com/office/spreadsheetml/2010/11/main" uri="{470722E0-AACD-4C17-9CDC-17EF765DBC7E}">
      <x15:slicerCacheHideItemsWithNoData count="1">
        <x15:slicerCacheOlapLevelName uniqueName="[Tab_kommune].[kommune].[kommune]" count="319"/>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mmune 2" xr10:uid="{2643BB6D-78FA-4E35-B303-1FE1E49B32E8}" cache="Slicer_kommune" caption="kommune" columnCount="3" level="1" style="SlicerStyleOther2" rowHeight="216000"/>
  <slicer name="fylke 3" xr10:uid="{DAF1CE4C-8033-490B-9864-76EF5B35C005}" cache="Slicer_fylke" caption="fylke" columnCount="2" level="1" style="SlicerStyleOther2" rowHeight="2160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ar 1" xr10:uid="{06853487-AE7D-48A1-B9E4-FE5E0DE15C33}" cache="Slicer_aar1" caption="aar" columnCount="3" level="1" style="SlicerStyleOther2" rowHeight="241300"/>
  <slicer name="fylke 2" xr10:uid="{B8C7F64F-2005-4D40-968F-67986898E5C9}" cache="Slicer_fylke2" caption="fylke" level="1" style="SlicerStyleOther2"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ar 5" xr10:uid="{667DBDB6-E9F6-4407-8EA8-16DC2F2A7503}" cache="Slicer_aar5" caption="år" columnCount="5" level="1" style="SlicerStyleOther2" rowHeight="180000"/>
  <slicer name="fylke 4" xr10:uid="{E45C4185-4E90-4630-A743-9F570731D3A8}" cache="Slicer_fylke3" caption="fylke" columnCount="3" level="1" style="SlicerStyleOther2" rowHeight="180000"/>
  <slicer name="kommune 3" xr10:uid="{F180B6B5-31A3-472B-8308-BC83552E8B6E}" cache="Slicer_kommune2" caption="kommune" columnCount="2" level="1" style="SlicerStyleOther2" rowHeight="1800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ar" xr10:uid="{7A3D8F70-25EE-47F4-9C56-2AFF6B9C8CA8}" cache="Slicer_aar" caption="aar" columnCount="3" level="1" style="SlicerStyleLight2" rowHeight="241300"/>
  <slicer name="aar 3" xr10:uid="{6444EF65-06C0-4A6E-A2C1-494EBA405658}" cache="Slicer_aar3" caption="aar" startItem="6"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ar 2" xr10:uid="{C9EFDE7A-1D36-4577-8ED1-8F2DDF9BFC58}" cache="Slicer_aar" caption="år" level="1" style="SlicerStyleLight2"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mmune 4" xr10:uid="{A2295097-D986-4886-9DFE-C3DA6F8C36D6}" cache="Slicer_kommune" caption="kommune" startItem="3" level="1" rowHeight="241300"/>
  <slicer name="fylke 5" xr10:uid="{29194ABE-979E-40D2-A8DB-C7A70AE483F0}" cache="Slicer_fylke" caption="fylke" level="1" rowHeight="241300"/>
  <slicer name="aar 6" xr10:uid="{8939AC72-44A3-437F-997A-E51B03F5BA22}" cache="Slicer_aar2" caption="aar" startItem="6" level="1" rowHeight="241300"/>
  <slicer name="aar 4" xr10:uid="{B4D81896-97A5-49A9-9E61-8C8AE7F71B58}" cache="Slicer_aar4" caption="aar" level="1" style="SlicerStyleDark2" rowHeight="24130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mmune 5" xr10:uid="{B3166126-EEBE-4C68-8138-756B29A090BC}" cache="Slicer_kommune" caption="kommune" columnCount="3" level="1" rowHeight="180000"/>
  <slicer name="fylke 6" xr10:uid="{905376ED-34DD-4FE7-8D13-3271D0E6D29B}" cache="Slicer_fylke" caption="fylke" columnCount="3" level="1" rowHeight="241300"/>
  <slicer name="aar 7" xr10:uid="{7BE23DBC-EBB0-4C0A-B84C-1B1A0561FCCF}" cache="Slicer_aar2" caption="aar" columnCount="5" level="1" rowHeight="252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083A1F-9898-48A9-A627-4C64BDA0142D}" name="Tab_kommune" displayName="Tab_kommune" ref="C4:J360" totalsRowShown="0">
  <autoFilter ref="C4:J360" xr:uid="{40083A1F-9898-48A9-A627-4C64BDA0142D}"/>
  <tableColumns count="8">
    <tableColumn id="1" xr3:uid="{E13E094A-94A6-4FA5-9DA7-48DE227E3E7C}" name="K_kommune"/>
    <tableColumn id="2" xr3:uid="{39830824-B31F-4B33-B142-44A7685F21F7}" name="Knr_kommune"/>
    <tableColumn id="3" xr3:uid="{6A6B33D7-2ECC-49A2-A678-92BF96CB9E20}" name="kommune"/>
    <tableColumn id="4" xr3:uid="{B449CCAB-656B-4AF1-9492-6AC3139ABDEC}" name="Knr"/>
    <tableColumn id="5" xr3:uid="{6FBB1305-7599-400B-BBEC-58D2415C78CF}" name="fylke"/>
    <tableColumn id="6" xr3:uid="{C4B6C5EF-FAD1-41B6-8DFF-4390ED2144B9}" name="Region"/>
    <tableColumn id="7" xr3:uid="{CAD5041F-6451-4028-A6D5-48125E98691A}" name="Pluss"/>
    <tableColumn id="8" xr3:uid="{449D8E5D-0F58-4771-9A46-A4D503C68B7D}" name="Ekstra"/>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E07EA1-576E-4AC9-B888-9EBEB778E9EC}" name="Tab_næringer" displayName="Tab_næringer" ref="B2:J90" totalsRowShown="0">
  <autoFilter ref="B2:J90" xr:uid="{5BE07EA1-576E-4AC9-B888-9EBEB778E9EC}"/>
  <tableColumns count="9">
    <tableColumn id="1" xr3:uid="{D6CE113A-49CA-4EFB-976A-19B6D396C3E1}" name="Hovedgrupper"/>
    <tableColumn id="6" xr3:uid="{091ED474-3DD7-4AB4-B34C-01011B4BE342}" name="Landbruk"/>
    <tableColumn id="5" xr3:uid="{1E45C588-7424-4D09-A316-66AD642F1740}" name="Jordb_skog"/>
    <tableColumn id="7" xr3:uid="{2C370E11-77DE-4419-A012-6DA0EE9EF8A7}" name="Jord_skog_fiske"/>
    <tableColumn id="2" xr3:uid="{7A8B55D3-EDCF-44A4-8353-F823431B2C8A}" name="Undergruppper"/>
    <tableColumn id="3" xr3:uid="{5DCCC58B-5E9E-43E4-8E1C-51829DF29DDD}" name="NR- Hovedgrupper"/>
    <tableColumn id="4" xr3:uid="{6A391610-2D75-4E9A-A145-86172CFE3DC8}" name="Næringer"/>
    <tableColumn id="8" xr3:uid="{8D71770A-F556-4AF4-87D9-EA3604FF1D81}" name="Ekstra_1"/>
    <tableColumn id="9" xr3:uid="{A566CA4A-560B-4F16-85E6-9E9FBC9A44DE}" name="Ekstra_2"/>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6579072-94BA-46BD-9C31-6883AA6D0E5B}" name="Tabell36" displayName="Tabell36" ref="AB5:AE361" totalsRowShown="0" headerRowDxfId="1706" dataDxfId="1704" headerRowBorderDxfId="1705">
  <sortState xmlns:xlrd2="http://schemas.microsoft.com/office/spreadsheetml/2017/richdata2" ref="AB6:AC361">
    <sortCondition descending="1" ref="AC15:AC361"/>
  </sortState>
  <tableColumns count="4">
    <tableColumn id="1" xr3:uid="{C1052071-E4CF-4D21-B255-00C2CAEC80A2}" name="kommune" dataDxfId="1703"/>
    <tableColumn id="2" xr3:uid="{2337D064-7B2E-414B-9C0D-D2E413B00221}" name="%-andel" dataDxfId="1702" dataCellStyle="Prosent"/>
    <tableColumn id="3" xr3:uid="{EF1FBFFB-2746-4C58-BB14-9CED81E8DDA5}" name=" " dataDxfId="1701"/>
    <tableColumn id="5" xr3:uid="{9B1C9A6B-89C2-46D8-AD46-99C63EA90E3F}" name="nr" dataDxfId="170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8BAFB73-AECD-43DB-BBF2-F5AAA14B8CAD}" name="Tabell3" displayName="Tabell3" ref="AG4:AI158" totalsRowShown="0">
  <autoFilter ref="AG4:AI158" xr:uid="{A8BAFB73-AECD-43DB-BBF2-F5AAA14B8CAD}"/>
  <tableColumns count="3">
    <tableColumn id="1" xr3:uid="{7ACB127D-843A-4A69-9733-49A351DC2C95}" name="aar"/>
    <tableColumn id="2" xr3:uid="{7E9112F4-DED3-4365-833E-F11D5B9D7DB3}" name="fylke"/>
    <tableColumn id="3" xr3:uid="{6DD6A6B0-C360-45E9-82EF-15FCE3BC6191}" name="Landbruk" dataDxfId="1604" dataCellStyle="Prosent"/>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8312FA-3616-4A49-B336-1B61309F9F1A}" name="Bare_fylke" displayName="Bare_fylke" ref="AK39:AK50" totalsRowShown="0">
  <autoFilter ref="AK39:AK50" xr:uid="{578312FA-3616-4A49-B336-1B61309F9F1A}"/>
  <tableColumns count="1">
    <tableColumn id="1" xr3:uid="{B2C26D0F-A235-454F-A519-3C86987C6F62}" name="fylke"/>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684C230-1AC8-4A7C-9599-876B5F0D9138}" name="Tabell7" displayName="Tabell7" ref="AO7:AP18" totalsRowShown="0">
  <autoFilter ref="AO7:AP18" xr:uid="{6684C230-1AC8-4A7C-9599-876B5F0D9138}"/>
  <sortState xmlns:xlrd2="http://schemas.microsoft.com/office/spreadsheetml/2017/richdata2" ref="AO8:AP18">
    <sortCondition descending="1" ref="AP8:AP18"/>
  </sortState>
  <tableColumns count="2">
    <tableColumn id="1" xr3:uid="{3F37F7B4-5FB0-4181-86F2-477A5FDC0332}" name="Kolonne1" dataDxfId="1603"/>
    <tableColumn id="2" xr3:uid="{DC42B3DB-EB7A-41F5-AD02-32FB7D41EBED}" name="endring" dataDxfId="160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D0A5060-7A29-4D8E-9AFC-EAD2FE3F998D}" name="Tabell4" displayName="Tabell4" ref="U180:AF225" totalsRowShown="0">
  <autoFilter ref="U180:AF225" xr:uid="{ED0A5060-7A29-4D8E-9AFC-EAD2FE3F998D}">
    <filterColumn colId="0">
      <customFilters>
        <customFilter operator="notEqual" val=" "/>
      </customFilters>
    </filterColumn>
  </autoFilter>
  <tableColumns count="12">
    <tableColumn id="2" xr3:uid="{4BAC726D-D435-41C4-863C-E08A722A012F}" name="kommune"/>
    <tableColumn id="3" xr3:uid="{D51F8E05-6769-41FF-8433-C25E311491B0}" name="2011"/>
    <tableColumn id="4" xr3:uid="{93E80F7D-51A8-49C4-80B0-392BA135A18C}" name="2012"/>
    <tableColumn id="5" xr3:uid="{F1149370-223A-476F-BAE5-B262C51E9C45}" name="2013"/>
    <tableColumn id="6" xr3:uid="{A3EE22E2-1156-4303-AACF-0CB838EDC2F9}" name="2014"/>
    <tableColumn id="7" xr3:uid="{0BF4665A-1C67-415A-A4A9-14B578F19D98}" name="2015"/>
    <tableColumn id="8" xr3:uid="{096617AF-4498-4E68-BDA3-456BFEDE4B1A}" name="2016"/>
    <tableColumn id="9" xr3:uid="{7C995B0C-E6F4-4C09-9736-3064AE18AE2E}" name="2017"/>
    <tableColumn id="10" xr3:uid="{C938D7E2-998C-4D65-8997-216FD94A149E}" name="2018"/>
    <tableColumn id="11" xr3:uid="{53F08896-85F5-43AD-A68B-A6E00B638C18}" name="2019"/>
    <tableColumn id="12" xr3:uid="{27F06424-51DB-4D73-9924-0EAC66A99822}" name="2020"/>
    <tableColumn id="13" xr3:uid="{4AAADA81-67DD-4B37-95E8-C25C89A819C5}" name="2021"/>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3" Type="http://schemas.openxmlformats.org/officeDocument/2006/relationships/pivotTable" Target="../pivotTables/pivotTable14.xml"/><Relationship Id="rId7" Type="http://schemas.openxmlformats.org/officeDocument/2006/relationships/drawing" Target="../drawings/drawing12.xml"/><Relationship Id="rId2" Type="http://schemas.openxmlformats.org/officeDocument/2006/relationships/pivotTable" Target="../pivotTables/pivotTable13.xml"/><Relationship Id="rId1" Type="http://schemas.openxmlformats.org/officeDocument/2006/relationships/pivotTable" Target="../pivotTables/pivotTable12.xml"/><Relationship Id="rId6" Type="http://schemas.openxmlformats.org/officeDocument/2006/relationships/pivotTable" Target="../pivotTables/pivotTable17.xml"/><Relationship Id="rId5" Type="http://schemas.openxmlformats.org/officeDocument/2006/relationships/pivotTable" Target="../pivotTables/pivotTable16.xml"/><Relationship Id="rId4" Type="http://schemas.openxmlformats.org/officeDocument/2006/relationships/pivotTable" Target="../pivotTables/pivotTable15.xml"/></Relationships>
</file>

<file path=xl/worksheets/_rels/sheet11.xml.rels><?xml version="1.0" encoding="UTF-8" standalone="yes"?>
<Relationships xmlns="http://schemas.openxmlformats.org/package/2006/relationships"><Relationship Id="rId8" Type="http://schemas.openxmlformats.org/officeDocument/2006/relationships/pivotTable" Target="../pivotTables/pivotTable25.xml"/><Relationship Id="rId13" Type="http://schemas.openxmlformats.org/officeDocument/2006/relationships/table" Target="../tables/table4.xml"/><Relationship Id="rId3" Type="http://schemas.openxmlformats.org/officeDocument/2006/relationships/pivotTable" Target="../pivotTables/pivotTable20.xml"/><Relationship Id="rId7" Type="http://schemas.openxmlformats.org/officeDocument/2006/relationships/pivotTable" Target="../pivotTables/pivotTable24.xml"/><Relationship Id="rId12" Type="http://schemas.openxmlformats.org/officeDocument/2006/relationships/drawing" Target="../drawings/drawing13.xml"/><Relationship Id="rId2" Type="http://schemas.openxmlformats.org/officeDocument/2006/relationships/pivotTable" Target="../pivotTables/pivotTable19.xml"/><Relationship Id="rId16" Type="http://schemas.microsoft.com/office/2007/relationships/slicer" Target="../slicers/slicer4.xml"/><Relationship Id="rId1" Type="http://schemas.openxmlformats.org/officeDocument/2006/relationships/pivotTable" Target="../pivotTables/pivotTable18.xml"/><Relationship Id="rId6" Type="http://schemas.openxmlformats.org/officeDocument/2006/relationships/pivotTable" Target="../pivotTables/pivotTable23.xml"/><Relationship Id="rId11" Type="http://schemas.openxmlformats.org/officeDocument/2006/relationships/pivotTable" Target="../pivotTables/pivotTable28.xml"/><Relationship Id="rId5" Type="http://schemas.openxmlformats.org/officeDocument/2006/relationships/pivotTable" Target="../pivotTables/pivotTable22.xml"/><Relationship Id="rId15" Type="http://schemas.openxmlformats.org/officeDocument/2006/relationships/table" Target="../tables/table6.xml"/><Relationship Id="rId10" Type="http://schemas.openxmlformats.org/officeDocument/2006/relationships/pivotTable" Target="../pivotTables/pivotTable27.xml"/><Relationship Id="rId4" Type="http://schemas.openxmlformats.org/officeDocument/2006/relationships/pivotTable" Target="../pivotTables/pivotTable21.xml"/><Relationship Id="rId9" Type="http://schemas.openxmlformats.org/officeDocument/2006/relationships/pivotTable" Target="../pivotTables/pivotTable26.xml"/><Relationship Id="rId14" Type="http://schemas.openxmlformats.org/officeDocument/2006/relationships/table" Target="../tables/table5.xml"/></Relationships>
</file>

<file path=xl/worksheets/_rels/sheet12.xml.rels><?xml version="1.0" encoding="UTF-8" standalone="yes"?>
<Relationships xmlns="http://schemas.openxmlformats.org/package/2006/relationships"><Relationship Id="rId2" Type="http://schemas.microsoft.com/office/2007/relationships/slicer" Target="../slicers/slicer5.xml"/><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8" Type="http://schemas.openxmlformats.org/officeDocument/2006/relationships/pivotTable" Target="../pivotTables/pivotTable36.xml"/><Relationship Id="rId3" Type="http://schemas.openxmlformats.org/officeDocument/2006/relationships/pivotTable" Target="../pivotTables/pivotTable31.xml"/><Relationship Id="rId7" Type="http://schemas.openxmlformats.org/officeDocument/2006/relationships/pivotTable" Target="../pivotTables/pivotTable35.xml"/><Relationship Id="rId2" Type="http://schemas.openxmlformats.org/officeDocument/2006/relationships/pivotTable" Target="../pivotTables/pivotTable30.xml"/><Relationship Id="rId1" Type="http://schemas.openxmlformats.org/officeDocument/2006/relationships/pivotTable" Target="../pivotTables/pivotTable29.xml"/><Relationship Id="rId6" Type="http://schemas.openxmlformats.org/officeDocument/2006/relationships/pivotTable" Target="../pivotTables/pivotTable34.xml"/><Relationship Id="rId5" Type="http://schemas.openxmlformats.org/officeDocument/2006/relationships/pivotTable" Target="../pivotTables/pivotTable33.xml"/><Relationship Id="rId10" Type="http://schemas.microsoft.com/office/2007/relationships/slicer" Target="../slicers/slicer6.xml"/><Relationship Id="rId4" Type="http://schemas.openxmlformats.org/officeDocument/2006/relationships/pivotTable" Target="../pivotTables/pivotTable32.xml"/><Relationship Id="rId9" Type="http://schemas.openxmlformats.org/officeDocument/2006/relationships/drawing" Target="../drawings/drawing23.xml"/></Relationships>
</file>

<file path=xl/worksheets/_rels/sheet14.xml.rels><?xml version="1.0" encoding="UTF-8" standalone="yes"?>
<Relationships xmlns="http://schemas.openxmlformats.org/package/2006/relationships"><Relationship Id="rId2" Type="http://schemas.microsoft.com/office/2007/relationships/slicer" Target="../slicers/slicer7.xml"/><Relationship Id="rId1" Type="http://schemas.openxmlformats.org/officeDocument/2006/relationships/drawing" Target="../drawings/drawing24.xml"/></Relationships>
</file>

<file path=xl/worksheets/_rels/sheet16.xml.rels><?xml version="1.0" encoding="UTF-8" standalone="yes"?>
<Relationships xmlns="http://schemas.openxmlformats.org/package/2006/relationships"><Relationship Id="rId8" Type="http://schemas.openxmlformats.org/officeDocument/2006/relationships/pivotTable" Target="../pivotTables/pivotTable44.xml"/><Relationship Id="rId13" Type="http://schemas.openxmlformats.org/officeDocument/2006/relationships/pivotTable" Target="../pivotTables/pivotTable49.xml"/><Relationship Id="rId18" Type="http://schemas.openxmlformats.org/officeDocument/2006/relationships/pivotTable" Target="../pivotTables/pivotTable54.xml"/><Relationship Id="rId26" Type="http://schemas.openxmlformats.org/officeDocument/2006/relationships/pivotTable" Target="../pivotTables/pivotTable62.xml"/><Relationship Id="rId3" Type="http://schemas.openxmlformats.org/officeDocument/2006/relationships/pivotTable" Target="../pivotTables/pivotTable39.xml"/><Relationship Id="rId21" Type="http://schemas.openxmlformats.org/officeDocument/2006/relationships/pivotTable" Target="../pivotTables/pivotTable57.xml"/><Relationship Id="rId7" Type="http://schemas.openxmlformats.org/officeDocument/2006/relationships/pivotTable" Target="../pivotTables/pivotTable43.xml"/><Relationship Id="rId12" Type="http://schemas.openxmlformats.org/officeDocument/2006/relationships/pivotTable" Target="../pivotTables/pivotTable48.xml"/><Relationship Id="rId17" Type="http://schemas.openxmlformats.org/officeDocument/2006/relationships/pivotTable" Target="../pivotTables/pivotTable53.xml"/><Relationship Id="rId25" Type="http://schemas.openxmlformats.org/officeDocument/2006/relationships/pivotTable" Target="../pivotTables/pivotTable61.xml"/><Relationship Id="rId2" Type="http://schemas.openxmlformats.org/officeDocument/2006/relationships/pivotTable" Target="../pivotTables/pivotTable38.xml"/><Relationship Id="rId16" Type="http://schemas.openxmlformats.org/officeDocument/2006/relationships/pivotTable" Target="../pivotTables/pivotTable52.xml"/><Relationship Id="rId20" Type="http://schemas.openxmlformats.org/officeDocument/2006/relationships/pivotTable" Target="../pivotTables/pivotTable56.xml"/><Relationship Id="rId29" Type="http://schemas.openxmlformats.org/officeDocument/2006/relationships/table" Target="../tables/table7.xml"/><Relationship Id="rId1" Type="http://schemas.openxmlformats.org/officeDocument/2006/relationships/pivotTable" Target="../pivotTables/pivotTable37.xml"/><Relationship Id="rId6" Type="http://schemas.openxmlformats.org/officeDocument/2006/relationships/pivotTable" Target="../pivotTables/pivotTable42.xml"/><Relationship Id="rId11" Type="http://schemas.openxmlformats.org/officeDocument/2006/relationships/pivotTable" Target="../pivotTables/pivotTable47.xml"/><Relationship Id="rId24" Type="http://schemas.openxmlformats.org/officeDocument/2006/relationships/pivotTable" Target="../pivotTables/pivotTable60.xml"/><Relationship Id="rId5" Type="http://schemas.openxmlformats.org/officeDocument/2006/relationships/pivotTable" Target="../pivotTables/pivotTable41.xml"/><Relationship Id="rId15" Type="http://schemas.openxmlformats.org/officeDocument/2006/relationships/pivotTable" Target="../pivotTables/pivotTable51.xml"/><Relationship Id="rId23" Type="http://schemas.openxmlformats.org/officeDocument/2006/relationships/pivotTable" Target="../pivotTables/pivotTable59.xml"/><Relationship Id="rId28" Type="http://schemas.openxmlformats.org/officeDocument/2006/relationships/pivotTable" Target="../pivotTables/pivotTable64.xml"/><Relationship Id="rId10" Type="http://schemas.openxmlformats.org/officeDocument/2006/relationships/pivotTable" Target="../pivotTables/pivotTable46.xml"/><Relationship Id="rId19" Type="http://schemas.openxmlformats.org/officeDocument/2006/relationships/pivotTable" Target="../pivotTables/pivotTable55.xml"/><Relationship Id="rId4" Type="http://schemas.openxmlformats.org/officeDocument/2006/relationships/pivotTable" Target="../pivotTables/pivotTable40.xml"/><Relationship Id="rId9" Type="http://schemas.openxmlformats.org/officeDocument/2006/relationships/pivotTable" Target="../pivotTables/pivotTable45.xml"/><Relationship Id="rId14" Type="http://schemas.openxmlformats.org/officeDocument/2006/relationships/pivotTable" Target="../pivotTables/pivotTable50.xml"/><Relationship Id="rId22" Type="http://schemas.openxmlformats.org/officeDocument/2006/relationships/pivotTable" Target="../pivotTables/pivotTable58.xml"/><Relationship Id="rId27" Type="http://schemas.openxmlformats.org/officeDocument/2006/relationships/pivotTable" Target="../pivotTables/pivotTable63.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sandberg@vivaldi.net" TargetMode="External"/><Relationship Id="rId1" Type="http://schemas.openxmlformats.org/officeDocument/2006/relationships/hyperlink" Target="mailto:anstein.lyngstad@statsforvalteren.no" TargetMode="External"/></Relationships>
</file>

<file path=xl/worksheets/_rels/sheet5.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microsoft.com/office/2007/relationships/slicer" Target="../slicers/slicer2.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microsoft.com/office/2007/relationships/slicer" Target="../slicers/slicer3.xml"/><Relationship Id="rId1" Type="http://schemas.openxmlformats.org/officeDocument/2006/relationships/drawing" Target="../drawings/drawing11.xml"/></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6.xml"/><Relationship Id="rId2" Type="http://schemas.openxmlformats.org/officeDocument/2006/relationships/pivotTable" Target="../pivotTables/pivotTable5.xml"/><Relationship Id="rId1" Type="http://schemas.openxmlformats.org/officeDocument/2006/relationships/pivotTable" Target="../pivotTables/pivotTable4.xml"/><Relationship Id="rId4"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10.xml"/><Relationship Id="rId2" Type="http://schemas.openxmlformats.org/officeDocument/2006/relationships/pivotTable" Target="../pivotTables/pivotTable9.xml"/><Relationship Id="rId1" Type="http://schemas.openxmlformats.org/officeDocument/2006/relationships/pivotTable" Target="../pivotTables/pivotTable8.xml"/><Relationship Id="rId4" Type="http://schemas.openxmlformats.org/officeDocument/2006/relationships/pivotTable" Target="../pivotTables/pivot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CC60D-2624-432A-9EFC-E1A5BC08F45F}">
  <sheetPr>
    <tabColor rgb="FFFF0000"/>
  </sheetPr>
  <dimension ref="C4:J360"/>
  <sheetViews>
    <sheetView topLeftCell="A10" workbookViewId="0">
      <selection activeCell="G12" sqref="G12"/>
    </sheetView>
  </sheetViews>
  <sheetFormatPr baseColWidth="10" defaultRowHeight="15" x14ac:dyDescent="0.25"/>
  <cols>
    <col min="2" max="2" width="18.7109375" bestFit="1" customWidth="1"/>
    <col min="3" max="3" width="36.5703125" customWidth="1"/>
    <col min="4" max="4" width="39.28515625" customWidth="1"/>
    <col min="5" max="5" width="25.42578125" customWidth="1"/>
    <col min="6" max="6" width="13.7109375" customWidth="1"/>
    <col min="7" max="7" width="13.42578125" customWidth="1"/>
    <col min="8" max="8" width="18.28515625" customWidth="1"/>
    <col min="9" max="9" width="12.5703125" customWidth="1"/>
    <col min="10" max="15" width="5" bestFit="1" customWidth="1"/>
    <col min="16" max="16" width="9.140625" bestFit="1" customWidth="1"/>
  </cols>
  <sheetData>
    <row r="4" spans="3:10" x14ac:dyDescent="0.25">
      <c r="C4" t="s">
        <v>461</v>
      </c>
      <c r="D4" t="s">
        <v>462</v>
      </c>
      <c r="E4" t="s">
        <v>480</v>
      </c>
      <c r="F4" t="s">
        <v>537</v>
      </c>
      <c r="G4" t="s">
        <v>1194</v>
      </c>
      <c r="H4" t="s">
        <v>1258</v>
      </c>
      <c r="I4" t="s">
        <v>1259</v>
      </c>
      <c r="J4" t="s">
        <v>1268</v>
      </c>
    </row>
    <row r="5" spans="3:10" x14ac:dyDescent="0.25">
      <c r="C5" t="s">
        <v>105</v>
      </c>
      <c r="D5" t="s">
        <v>105</v>
      </c>
      <c r="E5" t="s">
        <v>481</v>
      </c>
      <c r="F5" t="s">
        <v>538</v>
      </c>
      <c r="G5" t="s">
        <v>481</v>
      </c>
      <c r="H5" t="s">
        <v>1260</v>
      </c>
      <c r="I5" t="s">
        <v>1261</v>
      </c>
      <c r="J5" t="s">
        <v>1269</v>
      </c>
    </row>
    <row r="6" spans="3:10" x14ac:dyDescent="0.25">
      <c r="C6" t="s">
        <v>106</v>
      </c>
      <c r="D6" t="s">
        <v>106</v>
      </c>
      <c r="E6" t="s">
        <v>482</v>
      </c>
      <c r="F6" s="3" t="s">
        <v>539</v>
      </c>
      <c r="G6" s="3" t="s">
        <v>1195</v>
      </c>
      <c r="H6" t="s">
        <v>1260</v>
      </c>
      <c r="I6" t="s">
        <v>1261</v>
      </c>
      <c r="J6" t="s">
        <v>1269</v>
      </c>
    </row>
    <row r="7" spans="3:10" x14ac:dyDescent="0.25">
      <c r="C7" t="s">
        <v>107</v>
      </c>
      <c r="D7" t="s">
        <v>107</v>
      </c>
      <c r="E7" t="s">
        <v>483</v>
      </c>
      <c r="F7" t="s">
        <v>540</v>
      </c>
      <c r="G7" t="s">
        <v>1195</v>
      </c>
      <c r="H7" t="s">
        <v>1260</v>
      </c>
      <c r="I7" t="s">
        <v>1261</v>
      </c>
      <c r="J7" t="s">
        <v>1269</v>
      </c>
    </row>
    <row r="8" spans="3:10" x14ac:dyDescent="0.25">
      <c r="C8" t="s">
        <v>108</v>
      </c>
      <c r="D8" t="s">
        <v>108</v>
      </c>
      <c r="E8" t="s">
        <v>484</v>
      </c>
      <c r="F8" t="s">
        <v>541</v>
      </c>
      <c r="G8" t="s">
        <v>1195</v>
      </c>
      <c r="H8" t="s">
        <v>1260</v>
      </c>
      <c r="I8" t="s">
        <v>1261</v>
      </c>
      <c r="J8" t="s">
        <v>1269</v>
      </c>
    </row>
    <row r="9" spans="3:10" x14ac:dyDescent="0.25">
      <c r="C9" t="s">
        <v>109</v>
      </c>
      <c r="D9" t="s">
        <v>109</v>
      </c>
      <c r="E9" t="s">
        <v>485</v>
      </c>
      <c r="F9" t="s">
        <v>542</v>
      </c>
      <c r="G9" t="s">
        <v>1195</v>
      </c>
      <c r="H9" t="s">
        <v>1260</v>
      </c>
      <c r="I9" t="s">
        <v>1261</v>
      </c>
      <c r="J9" t="s">
        <v>1269</v>
      </c>
    </row>
    <row r="10" spans="3:10" x14ac:dyDescent="0.25">
      <c r="C10" t="s">
        <v>110</v>
      </c>
      <c r="D10" t="s">
        <v>110</v>
      </c>
      <c r="E10" t="s">
        <v>486</v>
      </c>
      <c r="F10" t="s">
        <v>543</v>
      </c>
      <c r="G10" t="s">
        <v>1195</v>
      </c>
      <c r="H10" t="s">
        <v>1260</v>
      </c>
      <c r="I10" t="s">
        <v>1261</v>
      </c>
      <c r="J10" t="s">
        <v>1269</v>
      </c>
    </row>
    <row r="11" spans="3:10" x14ac:dyDescent="0.25">
      <c r="C11" t="s">
        <v>111</v>
      </c>
      <c r="D11" t="s">
        <v>111</v>
      </c>
      <c r="E11" t="s">
        <v>487</v>
      </c>
      <c r="F11" t="s">
        <v>544</v>
      </c>
      <c r="G11" t="s">
        <v>1195</v>
      </c>
      <c r="H11" t="s">
        <v>1260</v>
      </c>
      <c r="I11" t="s">
        <v>1261</v>
      </c>
      <c r="J11" t="s">
        <v>1269</v>
      </c>
    </row>
    <row r="12" spans="3:10" x14ac:dyDescent="0.25">
      <c r="C12" t="s">
        <v>112</v>
      </c>
      <c r="D12" t="s">
        <v>112</v>
      </c>
      <c r="E12" t="s">
        <v>488</v>
      </c>
      <c r="F12" t="s">
        <v>545</v>
      </c>
      <c r="G12" t="s">
        <v>1195</v>
      </c>
      <c r="H12" t="s">
        <v>1260</v>
      </c>
      <c r="I12" t="s">
        <v>1261</v>
      </c>
      <c r="J12" t="s">
        <v>1269</v>
      </c>
    </row>
    <row r="13" spans="3:10" x14ac:dyDescent="0.25">
      <c r="C13" t="s">
        <v>113</v>
      </c>
      <c r="D13" t="s">
        <v>113</v>
      </c>
      <c r="E13" t="s">
        <v>489</v>
      </c>
      <c r="F13" t="s">
        <v>546</v>
      </c>
      <c r="G13" t="s">
        <v>1195</v>
      </c>
      <c r="H13" t="s">
        <v>1260</v>
      </c>
      <c r="I13" t="s">
        <v>1261</v>
      </c>
      <c r="J13" t="s">
        <v>1269</v>
      </c>
    </row>
    <row r="14" spans="3:10" x14ac:dyDescent="0.25">
      <c r="C14" t="s">
        <v>114</v>
      </c>
      <c r="D14" t="s">
        <v>114</v>
      </c>
      <c r="E14" t="s">
        <v>490</v>
      </c>
      <c r="F14" t="s">
        <v>547</v>
      </c>
      <c r="G14" t="s">
        <v>1195</v>
      </c>
      <c r="H14" t="s">
        <v>1260</v>
      </c>
      <c r="I14" t="s">
        <v>1261</v>
      </c>
      <c r="J14" t="s">
        <v>1269</v>
      </c>
    </row>
    <row r="15" spans="3:10" x14ac:dyDescent="0.25">
      <c r="C15" t="s">
        <v>115</v>
      </c>
      <c r="D15" t="s">
        <v>115</v>
      </c>
      <c r="E15" t="s">
        <v>491</v>
      </c>
      <c r="F15" t="s">
        <v>548</v>
      </c>
      <c r="G15" t="s">
        <v>1195</v>
      </c>
      <c r="H15" t="s">
        <v>1260</v>
      </c>
      <c r="I15" t="s">
        <v>1261</v>
      </c>
      <c r="J15" t="s">
        <v>1269</v>
      </c>
    </row>
    <row r="16" spans="3:10" x14ac:dyDescent="0.25">
      <c r="C16" t="s">
        <v>116</v>
      </c>
      <c r="D16" t="s">
        <v>116</v>
      </c>
      <c r="E16" t="s">
        <v>492</v>
      </c>
      <c r="F16" t="s">
        <v>549</v>
      </c>
      <c r="G16" t="s">
        <v>1195</v>
      </c>
      <c r="H16" t="s">
        <v>1260</v>
      </c>
      <c r="I16" t="s">
        <v>1261</v>
      </c>
      <c r="J16" t="s">
        <v>1269</v>
      </c>
    </row>
    <row r="17" spans="3:10" x14ac:dyDescent="0.25">
      <c r="C17" t="s">
        <v>117</v>
      </c>
      <c r="D17" t="s">
        <v>117</v>
      </c>
      <c r="E17" t="s">
        <v>493</v>
      </c>
      <c r="F17" t="s">
        <v>550</v>
      </c>
      <c r="G17" t="s">
        <v>1195</v>
      </c>
      <c r="H17" t="s">
        <v>1260</v>
      </c>
      <c r="I17" t="s">
        <v>1261</v>
      </c>
      <c r="J17" t="s">
        <v>1269</v>
      </c>
    </row>
    <row r="18" spans="3:10" x14ac:dyDescent="0.25">
      <c r="C18" t="s">
        <v>118</v>
      </c>
      <c r="D18" t="s">
        <v>118</v>
      </c>
      <c r="E18" t="s">
        <v>494</v>
      </c>
      <c r="F18" t="s">
        <v>551</v>
      </c>
      <c r="G18" t="s">
        <v>1195</v>
      </c>
      <c r="H18" t="s">
        <v>1260</v>
      </c>
      <c r="I18" t="s">
        <v>1261</v>
      </c>
      <c r="J18" t="s">
        <v>1269</v>
      </c>
    </row>
    <row r="19" spans="3:10" x14ac:dyDescent="0.25">
      <c r="C19" t="s">
        <v>119</v>
      </c>
      <c r="D19" t="s">
        <v>119</v>
      </c>
      <c r="E19" t="s">
        <v>495</v>
      </c>
      <c r="F19" t="s">
        <v>552</v>
      </c>
      <c r="G19" t="s">
        <v>1195</v>
      </c>
      <c r="H19" t="s">
        <v>1260</v>
      </c>
      <c r="I19" t="s">
        <v>1261</v>
      </c>
      <c r="J19" t="s">
        <v>1269</v>
      </c>
    </row>
    <row r="20" spans="3:10" x14ac:dyDescent="0.25">
      <c r="C20" t="s">
        <v>120</v>
      </c>
      <c r="D20" t="s">
        <v>120</v>
      </c>
      <c r="E20" t="s">
        <v>496</v>
      </c>
      <c r="F20" t="s">
        <v>553</v>
      </c>
      <c r="G20" t="s">
        <v>1195</v>
      </c>
      <c r="H20" t="s">
        <v>1260</v>
      </c>
      <c r="I20" t="s">
        <v>1261</v>
      </c>
      <c r="J20" t="s">
        <v>1269</v>
      </c>
    </row>
    <row r="21" spans="3:10" x14ac:dyDescent="0.25">
      <c r="C21" t="s">
        <v>121</v>
      </c>
      <c r="D21" t="s">
        <v>121</v>
      </c>
      <c r="E21" t="s">
        <v>497</v>
      </c>
      <c r="F21" t="s">
        <v>554</v>
      </c>
      <c r="G21" t="s">
        <v>1195</v>
      </c>
      <c r="H21" t="s">
        <v>1260</v>
      </c>
      <c r="I21" t="s">
        <v>1261</v>
      </c>
      <c r="J21" t="s">
        <v>1269</v>
      </c>
    </row>
    <row r="22" spans="3:10" x14ac:dyDescent="0.25">
      <c r="C22" t="s">
        <v>122</v>
      </c>
      <c r="D22" t="s">
        <v>122</v>
      </c>
      <c r="E22" t="s">
        <v>498</v>
      </c>
      <c r="F22" t="s">
        <v>555</v>
      </c>
      <c r="G22" t="s">
        <v>1195</v>
      </c>
      <c r="H22" t="s">
        <v>1260</v>
      </c>
      <c r="I22" t="s">
        <v>1261</v>
      </c>
      <c r="J22" t="s">
        <v>1269</v>
      </c>
    </row>
    <row r="23" spans="3:10" x14ac:dyDescent="0.25">
      <c r="C23" t="s">
        <v>123</v>
      </c>
      <c r="D23" t="s">
        <v>123</v>
      </c>
      <c r="E23" t="s">
        <v>499</v>
      </c>
      <c r="F23" t="s">
        <v>556</v>
      </c>
      <c r="G23" t="s">
        <v>1195</v>
      </c>
      <c r="H23" t="s">
        <v>1260</v>
      </c>
      <c r="I23" t="s">
        <v>1261</v>
      </c>
      <c r="J23" t="s">
        <v>1269</v>
      </c>
    </row>
    <row r="24" spans="3:10" x14ac:dyDescent="0.25">
      <c r="C24" t="s">
        <v>124</v>
      </c>
      <c r="D24" t="s">
        <v>124</v>
      </c>
      <c r="E24" t="s">
        <v>500</v>
      </c>
      <c r="F24" t="s">
        <v>557</v>
      </c>
      <c r="G24" t="s">
        <v>1195</v>
      </c>
      <c r="H24" t="s">
        <v>1260</v>
      </c>
      <c r="I24" t="s">
        <v>1261</v>
      </c>
      <c r="J24" t="s">
        <v>1269</v>
      </c>
    </row>
    <row r="25" spans="3:10" x14ac:dyDescent="0.25">
      <c r="C25" t="s">
        <v>125</v>
      </c>
      <c r="D25" t="s">
        <v>125</v>
      </c>
      <c r="E25" t="s">
        <v>501</v>
      </c>
      <c r="F25" t="s">
        <v>558</v>
      </c>
      <c r="G25" t="s">
        <v>1195</v>
      </c>
      <c r="H25" t="s">
        <v>1260</v>
      </c>
      <c r="I25" t="s">
        <v>1261</v>
      </c>
      <c r="J25" t="s">
        <v>1269</v>
      </c>
    </row>
    <row r="26" spans="3:10" x14ac:dyDescent="0.25">
      <c r="C26" t="s">
        <v>126</v>
      </c>
      <c r="D26" t="s">
        <v>126</v>
      </c>
      <c r="E26" t="s">
        <v>502</v>
      </c>
      <c r="F26" t="s">
        <v>559</v>
      </c>
      <c r="G26" t="s">
        <v>1195</v>
      </c>
      <c r="H26" t="s">
        <v>1260</v>
      </c>
      <c r="I26" t="s">
        <v>1261</v>
      </c>
      <c r="J26" t="s">
        <v>1269</v>
      </c>
    </row>
    <row r="27" spans="3:10" x14ac:dyDescent="0.25">
      <c r="C27" t="s">
        <v>127</v>
      </c>
      <c r="D27" t="s">
        <v>127</v>
      </c>
      <c r="E27" t="s">
        <v>503</v>
      </c>
      <c r="F27" t="s">
        <v>560</v>
      </c>
      <c r="G27" t="s">
        <v>1195</v>
      </c>
      <c r="H27" t="s">
        <v>1260</v>
      </c>
      <c r="I27" t="s">
        <v>1261</v>
      </c>
      <c r="J27" t="s">
        <v>1269</v>
      </c>
    </row>
    <row r="28" spans="3:10" x14ac:dyDescent="0.25">
      <c r="C28" t="s">
        <v>128</v>
      </c>
      <c r="D28" t="s">
        <v>128</v>
      </c>
      <c r="E28" t="s">
        <v>504</v>
      </c>
      <c r="F28" t="s">
        <v>561</v>
      </c>
      <c r="G28" t="s">
        <v>1195</v>
      </c>
      <c r="H28" t="s">
        <v>1260</v>
      </c>
      <c r="I28" t="s">
        <v>1261</v>
      </c>
      <c r="J28" t="s">
        <v>1269</v>
      </c>
    </row>
    <row r="29" spans="3:10" x14ac:dyDescent="0.25">
      <c r="C29" t="s">
        <v>129</v>
      </c>
      <c r="D29" t="s">
        <v>129</v>
      </c>
      <c r="E29" t="s">
        <v>505</v>
      </c>
      <c r="F29" s="3" t="s">
        <v>562</v>
      </c>
      <c r="G29" s="3" t="s">
        <v>1196</v>
      </c>
      <c r="H29" t="s">
        <v>1260</v>
      </c>
      <c r="I29" t="s">
        <v>1261</v>
      </c>
      <c r="J29" t="s">
        <v>1269</v>
      </c>
    </row>
    <row r="30" spans="3:10" x14ac:dyDescent="0.25">
      <c r="C30" t="s">
        <v>130</v>
      </c>
      <c r="D30" t="s">
        <v>130</v>
      </c>
      <c r="E30" t="s">
        <v>506</v>
      </c>
      <c r="F30" t="s">
        <v>563</v>
      </c>
      <c r="G30" t="s">
        <v>1196</v>
      </c>
      <c r="H30" t="s">
        <v>1260</v>
      </c>
      <c r="I30" t="s">
        <v>1261</v>
      </c>
      <c r="J30" t="s">
        <v>1269</v>
      </c>
    </row>
    <row r="31" spans="3:10" x14ac:dyDescent="0.25">
      <c r="C31" t="s">
        <v>131</v>
      </c>
      <c r="D31" t="s">
        <v>131</v>
      </c>
      <c r="E31" t="s">
        <v>507</v>
      </c>
      <c r="F31" t="s">
        <v>564</v>
      </c>
      <c r="G31" t="s">
        <v>1196</v>
      </c>
      <c r="H31" t="s">
        <v>1260</v>
      </c>
      <c r="I31" t="s">
        <v>1261</v>
      </c>
      <c r="J31" t="s">
        <v>1269</v>
      </c>
    </row>
    <row r="32" spans="3:10" x14ac:dyDescent="0.25">
      <c r="C32" t="s">
        <v>132</v>
      </c>
      <c r="D32" t="s">
        <v>132</v>
      </c>
      <c r="E32" t="s">
        <v>508</v>
      </c>
      <c r="F32" t="s">
        <v>565</v>
      </c>
      <c r="G32" t="s">
        <v>1196</v>
      </c>
      <c r="H32" t="s">
        <v>1260</v>
      </c>
      <c r="I32" t="s">
        <v>1261</v>
      </c>
      <c r="J32" t="s">
        <v>1269</v>
      </c>
    </row>
    <row r="33" spans="3:10" x14ac:dyDescent="0.25">
      <c r="C33" t="s">
        <v>133</v>
      </c>
      <c r="D33" t="s">
        <v>133</v>
      </c>
      <c r="E33" t="s">
        <v>509</v>
      </c>
      <c r="F33" t="s">
        <v>566</v>
      </c>
      <c r="G33" t="s">
        <v>1196</v>
      </c>
      <c r="H33" t="s">
        <v>1260</v>
      </c>
      <c r="I33" t="s">
        <v>1261</v>
      </c>
      <c r="J33" t="s">
        <v>1269</v>
      </c>
    </row>
    <row r="34" spans="3:10" x14ac:dyDescent="0.25">
      <c r="C34" t="s">
        <v>134</v>
      </c>
      <c r="D34" t="s">
        <v>463</v>
      </c>
      <c r="E34" t="s">
        <v>567</v>
      </c>
      <c r="F34" t="s">
        <v>568</v>
      </c>
      <c r="G34" t="s">
        <v>1196</v>
      </c>
      <c r="H34" t="s">
        <v>1260</v>
      </c>
      <c r="I34" t="s">
        <v>1261</v>
      </c>
      <c r="J34" t="s">
        <v>1269</v>
      </c>
    </row>
    <row r="35" spans="3:10" x14ac:dyDescent="0.25">
      <c r="C35" t="s">
        <v>135</v>
      </c>
      <c r="D35" t="s">
        <v>135</v>
      </c>
      <c r="E35" t="s">
        <v>510</v>
      </c>
      <c r="F35" t="s">
        <v>569</v>
      </c>
      <c r="G35" t="s">
        <v>1196</v>
      </c>
      <c r="H35" t="s">
        <v>1260</v>
      </c>
      <c r="I35" t="s">
        <v>1261</v>
      </c>
      <c r="J35" t="s">
        <v>1269</v>
      </c>
    </row>
    <row r="36" spans="3:10" x14ac:dyDescent="0.25">
      <c r="C36" t="s">
        <v>136</v>
      </c>
      <c r="D36" t="s">
        <v>136</v>
      </c>
      <c r="E36" t="s">
        <v>511</v>
      </c>
      <c r="F36" t="s">
        <v>570</v>
      </c>
      <c r="G36" t="s">
        <v>1196</v>
      </c>
      <c r="H36" t="s">
        <v>1260</v>
      </c>
      <c r="I36" t="s">
        <v>1261</v>
      </c>
      <c r="J36" t="s">
        <v>1269</v>
      </c>
    </row>
    <row r="37" spans="3:10" x14ac:dyDescent="0.25">
      <c r="C37" t="s">
        <v>137</v>
      </c>
      <c r="D37" t="s">
        <v>137</v>
      </c>
      <c r="E37" t="s">
        <v>512</v>
      </c>
      <c r="F37" t="s">
        <v>571</v>
      </c>
      <c r="G37" t="s">
        <v>1196</v>
      </c>
      <c r="H37" t="s">
        <v>1260</v>
      </c>
      <c r="I37" t="s">
        <v>1261</v>
      </c>
      <c r="J37" t="s">
        <v>1269</v>
      </c>
    </row>
    <row r="38" spans="3:10" x14ac:dyDescent="0.25">
      <c r="C38" t="s">
        <v>138</v>
      </c>
      <c r="D38" t="s">
        <v>138</v>
      </c>
      <c r="E38" t="s">
        <v>513</v>
      </c>
      <c r="F38" t="s">
        <v>572</v>
      </c>
      <c r="G38" t="s">
        <v>1196</v>
      </c>
      <c r="H38" t="s">
        <v>1260</v>
      </c>
      <c r="I38" t="s">
        <v>1261</v>
      </c>
      <c r="J38" t="s">
        <v>1269</v>
      </c>
    </row>
    <row r="39" spans="3:10" x14ac:dyDescent="0.25">
      <c r="C39" t="s">
        <v>139</v>
      </c>
      <c r="D39" t="s">
        <v>139</v>
      </c>
      <c r="E39" t="s">
        <v>514</v>
      </c>
      <c r="F39" t="s">
        <v>573</v>
      </c>
      <c r="G39" t="s">
        <v>1196</v>
      </c>
      <c r="H39" t="s">
        <v>1260</v>
      </c>
      <c r="I39" t="s">
        <v>1261</v>
      </c>
      <c r="J39" t="s">
        <v>1269</v>
      </c>
    </row>
    <row r="40" spans="3:10" x14ac:dyDescent="0.25">
      <c r="C40" t="s">
        <v>140</v>
      </c>
      <c r="D40" t="s">
        <v>140</v>
      </c>
      <c r="E40" t="s">
        <v>515</v>
      </c>
      <c r="F40" t="s">
        <v>574</v>
      </c>
      <c r="G40" t="s">
        <v>1196</v>
      </c>
      <c r="H40" t="s">
        <v>1260</v>
      </c>
      <c r="I40" t="s">
        <v>1261</v>
      </c>
      <c r="J40" t="s">
        <v>1269</v>
      </c>
    </row>
    <row r="41" spans="3:10" x14ac:dyDescent="0.25">
      <c r="C41" t="s">
        <v>141</v>
      </c>
      <c r="D41" t="s">
        <v>141</v>
      </c>
      <c r="E41" t="s">
        <v>516</v>
      </c>
      <c r="F41" t="s">
        <v>575</v>
      </c>
      <c r="G41" t="s">
        <v>1196</v>
      </c>
      <c r="H41" t="s">
        <v>1260</v>
      </c>
      <c r="I41" t="s">
        <v>1261</v>
      </c>
      <c r="J41" t="s">
        <v>1269</v>
      </c>
    </row>
    <row r="42" spans="3:10" x14ac:dyDescent="0.25">
      <c r="C42" t="s">
        <v>142</v>
      </c>
      <c r="D42" t="s">
        <v>142</v>
      </c>
      <c r="E42" t="s">
        <v>517</v>
      </c>
      <c r="F42" t="s">
        <v>576</v>
      </c>
      <c r="G42" t="s">
        <v>1196</v>
      </c>
      <c r="H42" t="s">
        <v>1260</v>
      </c>
      <c r="I42" t="s">
        <v>1261</v>
      </c>
      <c r="J42" t="s">
        <v>1269</v>
      </c>
    </row>
    <row r="43" spans="3:10" x14ac:dyDescent="0.25">
      <c r="C43" t="s">
        <v>143</v>
      </c>
      <c r="D43" t="s">
        <v>143</v>
      </c>
      <c r="E43" t="s">
        <v>518</v>
      </c>
      <c r="F43" t="s">
        <v>577</v>
      </c>
      <c r="G43" t="s">
        <v>1196</v>
      </c>
      <c r="H43" t="s">
        <v>1260</v>
      </c>
      <c r="I43" t="s">
        <v>1261</v>
      </c>
      <c r="J43" t="s">
        <v>1269</v>
      </c>
    </row>
    <row r="44" spans="3:10" x14ac:dyDescent="0.25">
      <c r="C44" t="s">
        <v>144</v>
      </c>
      <c r="D44" t="s">
        <v>144</v>
      </c>
      <c r="E44" t="s">
        <v>519</v>
      </c>
      <c r="F44" t="s">
        <v>578</v>
      </c>
      <c r="G44" t="s">
        <v>1196</v>
      </c>
      <c r="H44" t="s">
        <v>1260</v>
      </c>
      <c r="I44" t="s">
        <v>1261</v>
      </c>
      <c r="J44" t="s">
        <v>1269</v>
      </c>
    </row>
    <row r="45" spans="3:10" x14ac:dyDescent="0.25">
      <c r="C45" t="s">
        <v>145</v>
      </c>
      <c r="D45" t="s">
        <v>145</v>
      </c>
      <c r="E45" t="s">
        <v>520</v>
      </c>
      <c r="F45" t="s">
        <v>579</v>
      </c>
      <c r="G45" t="s">
        <v>1196</v>
      </c>
      <c r="H45" t="s">
        <v>1260</v>
      </c>
      <c r="I45" t="s">
        <v>1261</v>
      </c>
      <c r="J45" t="s">
        <v>1269</v>
      </c>
    </row>
    <row r="46" spans="3:10" x14ac:dyDescent="0.25">
      <c r="C46" t="s">
        <v>146</v>
      </c>
      <c r="D46" t="s">
        <v>146</v>
      </c>
      <c r="E46" t="s">
        <v>521</v>
      </c>
      <c r="F46" t="s">
        <v>580</v>
      </c>
      <c r="G46" t="s">
        <v>1196</v>
      </c>
      <c r="H46" t="s">
        <v>1260</v>
      </c>
      <c r="I46" t="s">
        <v>1261</v>
      </c>
      <c r="J46" t="s">
        <v>1269</v>
      </c>
    </row>
    <row r="47" spans="3:10" x14ac:dyDescent="0.25">
      <c r="C47" t="s">
        <v>147</v>
      </c>
      <c r="D47" t="s">
        <v>147</v>
      </c>
      <c r="E47" t="s">
        <v>522</v>
      </c>
      <c r="F47" t="s">
        <v>581</v>
      </c>
      <c r="G47" t="s">
        <v>1196</v>
      </c>
      <c r="H47" t="s">
        <v>1260</v>
      </c>
      <c r="I47" t="s">
        <v>1261</v>
      </c>
      <c r="J47" t="s">
        <v>1269</v>
      </c>
    </row>
    <row r="48" spans="3:10" x14ac:dyDescent="0.25">
      <c r="C48" t="s">
        <v>148</v>
      </c>
      <c r="D48" t="s">
        <v>148</v>
      </c>
      <c r="E48" t="s">
        <v>523</v>
      </c>
      <c r="F48" t="s">
        <v>582</v>
      </c>
      <c r="G48" t="s">
        <v>1196</v>
      </c>
      <c r="H48" t="s">
        <v>1260</v>
      </c>
      <c r="I48" t="s">
        <v>1261</v>
      </c>
      <c r="J48" t="s">
        <v>1269</v>
      </c>
    </row>
    <row r="49" spans="3:10" x14ac:dyDescent="0.25">
      <c r="C49" t="s">
        <v>149</v>
      </c>
      <c r="D49" t="s">
        <v>149</v>
      </c>
      <c r="E49" t="s">
        <v>524</v>
      </c>
      <c r="F49" t="s">
        <v>583</v>
      </c>
      <c r="G49" t="s">
        <v>1196</v>
      </c>
      <c r="H49" t="s">
        <v>1260</v>
      </c>
      <c r="I49" t="s">
        <v>1261</v>
      </c>
      <c r="J49" t="s">
        <v>1269</v>
      </c>
    </row>
    <row r="50" spans="3:10" x14ac:dyDescent="0.25">
      <c r="C50" t="s">
        <v>150</v>
      </c>
      <c r="D50" t="s">
        <v>150</v>
      </c>
      <c r="E50" t="s">
        <v>525</v>
      </c>
      <c r="F50" t="s">
        <v>584</v>
      </c>
      <c r="G50" t="s">
        <v>1196</v>
      </c>
      <c r="H50" t="s">
        <v>1260</v>
      </c>
      <c r="I50" t="s">
        <v>1261</v>
      </c>
      <c r="J50" t="s">
        <v>1269</v>
      </c>
    </row>
    <row r="51" spans="3:10" x14ac:dyDescent="0.25">
      <c r="C51" t="s">
        <v>151</v>
      </c>
      <c r="D51" t="s">
        <v>151</v>
      </c>
      <c r="E51" t="s">
        <v>526</v>
      </c>
      <c r="F51" t="s">
        <v>585</v>
      </c>
      <c r="G51" t="s">
        <v>1196</v>
      </c>
      <c r="H51" t="s">
        <v>1260</v>
      </c>
      <c r="I51" t="s">
        <v>1261</v>
      </c>
      <c r="J51" t="s">
        <v>1269</v>
      </c>
    </row>
    <row r="52" spans="3:10" x14ac:dyDescent="0.25">
      <c r="C52" t="s">
        <v>152</v>
      </c>
      <c r="D52" t="s">
        <v>152</v>
      </c>
      <c r="E52" t="s">
        <v>527</v>
      </c>
      <c r="F52" t="s">
        <v>586</v>
      </c>
      <c r="G52" t="s">
        <v>1196</v>
      </c>
      <c r="H52" t="s">
        <v>1260</v>
      </c>
      <c r="I52" t="s">
        <v>1261</v>
      </c>
      <c r="J52" t="s">
        <v>1269</v>
      </c>
    </row>
    <row r="53" spans="3:10" x14ac:dyDescent="0.25">
      <c r="C53" t="s">
        <v>153</v>
      </c>
      <c r="D53" t="s">
        <v>153</v>
      </c>
      <c r="E53" t="s">
        <v>528</v>
      </c>
      <c r="F53" t="s">
        <v>587</v>
      </c>
      <c r="G53" t="s">
        <v>1196</v>
      </c>
      <c r="H53" t="s">
        <v>1260</v>
      </c>
      <c r="I53" t="s">
        <v>1261</v>
      </c>
      <c r="J53" t="s">
        <v>1269</v>
      </c>
    </row>
    <row r="54" spans="3:10" x14ac:dyDescent="0.25">
      <c r="C54" t="s">
        <v>154</v>
      </c>
      <c r="D54" t="s">
        <v>154</v>
      </c>
      <c r="E54" t="s">
        <v>529</v>
      </c>
      <c r="F54" t="s">
        <v>588</v>
      </c>
      <c r="G54" t="s">
        <v>1196</v>
      </c>
      <c r="H54" t="s">
        <v>1260</v>
      </c>
      <c r="I54" t="s">
        <v>1261</v>
      </c>
      <c r="J54" t="s">
        <v>1269</v>
      </c>
    </row>
    <row r="55" spans="3:10" x14ac:dyDescent="0.25">
      <c r="C55" t="s">
        <v>155</v>
      </c>
      <c r="D55" t="s">
        <v>155</v>
      </c>
      <c r="E55" t="s">
        <v>530</v>
      </c>
      <c r="F55" s="3" t="s">
        <v>589</v>
      </c>
      <c r="G55" s="3" t="s">
        <v>1197</v>
      </c>
      <c r="H55" t="s">
        <v>1260</v>
      </c>
      <c r="I55" t="s">
        <v>1261</v>
      </c>
      <c r="J55" t="s">
        <v>1269</v>
      </c>
    </row>
    <row r="56" spans="3:10" x14ac:dyDescent="0.25">
      <c r="C56" t="s">
        <v>156</v>
      </c>
      <c r="D56" t="s">
        <v>156</v>
      </c>
      <c r="E56" t="s">
        <v>531</v>
      </c>
      <c r="F56" t="s">
        <v>590</v>
      </c>
      <c r="G56" t="s">
        <v>1197</v>
      </c>
      <c r="H56" t="s">
        <v>1260</v>
      </c>
      <c r="I56" t="s">
        <v>1261</v>
      </c>
      <c r="J56" t="s">
        <v>1269</v>
      </c>
    </row>
    <row r="57" spans="3:10" x14ac:dyDescent="0.25">
      <c r="C57" t="s">
        <v>157</v>
      </c>
      <c r="D57" t="s">
        <v>157</v>
      </c>
      <c r="E57" t="s">
        <v>532</v>
      </c>
      <c r="F57" t="s">
        <v>591</v>
      </c>
      <c r="G57" t="s">
        <v>1197</v>
      </c>
      <c r="H57" t="s">
        <v>1260</v>
      </c>
      <c r="I57" t="s">
        <v>1261</v>
      </c>
      <c r="J57" t="s">
        <v>1269</v>
      </c>
    </row>
    <row r="58" spans="3:10" x14ac:dyDescent="0.25">
      <c r="C58" t="s">
        <v>158</v>
      </c>
      <c r="D58" t="s">
        <v>158</v>
      </c>
      <c r="E58" t="s">
        <v>533</v>
      </c>
      <c r="F58" t="s">
        <v>592</v>
      </c>
      <c r="G58" t="s">
        <v>1197</v>
      </c>
      <c r="H58" t="s">
        <v>1260</v>
      </c>
      <c r="I58" t="s">
        <v>1261</v>
      </c>
      <c r="J58" t="s">
        <v>1269</v>
      </c>
    </row>
    <row r="59" spans="3:10" x14ac:dyDescent="0.25">
      <c r="C59" t="s">
        <v>159</v>
      </c>
      <c r="D59" t="s">
        <v>159</v>
      </c>
      <c r="E59" t="s">
        <v>534</v>
      </c>
      <c r="F59" t="s">
        <v>593</v>
      </c>
      <c r="G59" t="s">
        <v>1197</v>
      </c>
      <c r="H59" t="s">
        <v>1260</v>
      </c>
      <c r="I59" t="s">
        <v>1261</v>
      </c>
      <c r="J59" t="s">
        <v>1269</v>
      </c>
    </row>
    <row r="60" spans="3:10" x14ac:dyDescent="0.25">
      <c r="C60" t="s">
        <v>160</v>
      </c>
      <c r="D60" t="s">
        <v>160</v>
      </c>
      <c r="E60" t="s">
        <v>535</v>
      </c>
      <c r="F60" t="s">
        <v>594</v>
      </c>
      <c r="G60" t="s">
        <v>1197</v>
      </c>
      <c r="H60" t="s">
        <v>1260</v>
      </c>
      <c r="I60" t="s">
        <v>1261</v>
      </c>
      <c r="J60" t="s">
        <v>1269</v>
      </c>
    </row>
    <row r="61" spans="3:10" x14ac:dyDescent="0.25">
      <c r="C61" t="s">
        <v>161</v>
      </c>
      <c r="D61" t="s">
        <v>161</v>
      </c>
      <c r="E61" t="s">
        <v>536</v>
      </c>
      <c r="F61" t="s">
        <v>595</v>
      </c>
      <c r="G61" t="s">
        <v>1197</v>
      </c>
      <c r="H61" t="s">
        <v>1260</v>
      </c>
      <c r="I61" t="s">
        <v>1261</v>
      </c>
      <c r="J61" t="s">
        <v>1269</v>
      </c>
    </row>
    <row r="62" spans="3:10" x14ac:dyDescent="0.25">
      <c r="C62" t="s">
        <v>162</v>
      </c>
      <c r="D62" t="s">
        <v>464</v>
      </c>
      <c r="E62" t="s">
        <v>596</v>
      </c>
      <c r="F62" t="s">
        <v>597</v>
      </c>
      <c r="G62" t="s">
        <v>1197</v>
      </c>
      <c r="H62" t="s">
        <v>1260</v>
      </c>
      <c r="I62" t="s">
        <v>1261</v>
      </c>
      <c r="J62" t="s">
        <v>1269</v>
      </c>
    </row>
    <row r="63" spans="3:10" x14ac:dyDescent="0.25">
      <c r="C63" t="s">
        <v>163</v>
      </c>
      <c r="D63" t="s">
        <v>163</v>
      </c>
      <c r="E63" t="s">
        <v>598</v>
      </c>
      <c r="F63" t="s">
        <v>599</v>
      </c>
      <c r="G63" t="s">
        <v>1197</v>
      </c>
      <c r="H63" t="s">
        <v>1260</v>
      </c>
      <c r="I63" t="s">
        <v>1261</v>
      </c>
      <c r="J63" t="s">
        <v>1269</v>
      </c>
    </row>
    <row r="64" spans="3:10" x14ac:dyDescent="0.25">
      <c r="C64" t="s">
        <v>164</v>
      </c>
      <c r="D64" t="s">
        <v>164</v>
      </c>
      <c r="E64" t="s">
        <v>600</v>
      </c>
      <c r="F64" t="s">
        <v>601</v>
      </c>
      <c r="G64" t="s">
        <v>1197</v>
      </c>
      <c r="H64" t="s">
        <v>1260</v>
      </c>
      <c r="I64" t="s">
        <v>1261</v>
      </c>
      <c r="J64" t="s">
        <v>1269</v>
      </c>
    </row>
    <row r="65" spans="3:10" x14ac:dyDescent="0.25">
      <c r="C65" t="s">
        <v>165</v>
      </c>
      <c r="D65" t="s">
        <v>165</v>
      </c>
      <c r="E65" t="s">
        <v>602</v>
      </c>
      <c r="F65" t="s">
        <v>603</v>
      </c>
      <c r="G65" t="s">
        <v>1197</v>
      </c>
      <c r="H65" t="s">
        <v>1260</v>
      </c>
      <c r="I65" t="s">
        <v>1261</v>
      </c>
      <c r="J65" t="s">
        <v>1269</v>
      </c>
    </row>
    <row r="66" spans="3:10" x14ac:dyDescent="0.25">
      <c r="C66" t="s">
        <v>166</v>
      </c>
      <c r="D66" t="s">
        <v>166</v>
      </c>
      <c r="E66" t="s">
        <v>604</v>
      </c>
      <c r="F66" t="s">
        <v>605</v>
      </c>
      <c r="G66" t="s">
        <v>1197</v>
      </c>
      <c r="H66" t="s">
        <v>1260</v>
      </c>
      <c r="I66" t="s">
        <v>1261</v>
      </c>
      <c r="J66" t="s">
        <v>1269</v>
      </c>
    </row>
    <row r="67" spans="3:10" x14ac:dyDescent="0.25">
      <c r="C67" t="s">
        <v>167</v>
      </c>
      <c r="D67" t="s">
        <v>167</v>
      </c>
      <c r="E67" t="s">
        <v>606</v>
      </c>
      <c r="F67" t="s">
        <v>607</v>
      </c>
      <c r="G67" t="s">
        <v>1197</v>
      </c>
      <c r="H67" t="s">
        <v>1260</v>
      </c>
      <c r="I67" t="s">
        <v>1261</v>
      </c>
      <c r="J67" t="s">
        <v>1269</v>
      </c>
    </row>
    <row r="68" spans="3:10" x14ac:dyDescent="0.25">
      <c r="C68" t="s">
        <v>168</v>
      </c>
      <c r="D68" t="s">
        <v>168</v>
      </c>
      <c r="E68" t="s">
        <v>608</v>
      </c>
      <c r="F68" t="s">
        <v>609</v>
      </c>
      <c r="G68" t="s">
        <v>1197</v>
      </c>
      <c r="H68" t="s">
        <v>1260</v>
      </c>
      <c r="I68" t="s">
        <v>1261</v>
      </c>
      <c r="J68" t="s">
        <v>1269</v>
      </c>
    </row>
    <row r="69" spans="3:10" x14ac:dyDescent="0.25">
      <c r="C69" t="s">
        <v>169</v>
      </c>
      <c r="D69" t="s">
        <v>169</v>
      </c>
      <c r="E69" t="s">
        <v>610</v>
      </c>
      <c r="F69" t="s">
        <v>611</v>
      </c>
      <c r="G69" t="s">
        <v>1197</v>
      </c>
      <c r="H69" t="s">
        <v>1260</v>
      </c>
      <c r="I69" t="s">
        <v>1261</v>
      </c>
      <c r="J69" t="s">
        <v>1269</v>
      </c>
    </row>
    <row r="70" spans="3:10" x14ac:dyDescent="0.25">
      <c r="C70" t="s">
        <v>170</v>
      </c>
      <c r="D70" t="s">
        <v>170</v>
      </c>
      <c r="E70" t="s">
        <v>612</v>
      </c>
      <c r="F70" t="s">
        <v>613</v>
      </c>
      <c r="G70" t="s">
        <v>1197</v>
      </c>
      <c r="H70" t="s">
        <v>1260</v>
      </c>
      <c r="I70" t="s">
        <v>1261</v>
      </c>
      <c r="J70" t="s">
        <v>1269</v>
      </c>
    </row>
    <row r="71" spans="3:10" x14ac:dyDescent="0.25">
      <c r="C71" t="s">
        <v>171</v>
      </c>
      <c r="D71" t="s">
        <v>171</v>
      </c>
      <c r="E71" t="s">
        <v>614</v>
      </c>
      <c r="F71" t="s">
        <v>615</v>
      </c>
      <c r="G71" t="s">
        <v>1197</v>
      </c>
      <c r="H71" t="s">
        <v>1260</v>
      </c>
      <c r="I71" t="s">
        <v>1261</v>
      </c>
      <c r="J71" t="s">
        <v>1269</v>
      </c>
    </row>
    <row r="72" spans="3:10" x14ac:dyDescent="0.25">
      <c r="C72" t="s">
        <v>172</v>
      </c>
      <c r="D72" t="s">
        <v>172</v>
      </c>
      <c r="E72" t="s">
        <v>616</v>
      </c>
      <c r="F72" t="s">
        <v>617</v>
      </c>
      <c r="G72" t="s">
        <v>1197</v>
      </c>
      <c r="H72" t="s">
        <v>1260</v>
      </c>
      <c r="I72" t="s">
        <v>1261</v>
      </c>
      <c r="J72" t="s">
        <v>1269</v>
      </c>
    </row>
    <row r="73" spans="3:10" x14ac:dyDescent="0.25">
      <c r="C73" t="s">
        <v>173</v>
      </c>
      <c r="D73" t="s">
        <v>173</v>
      </c>
      <c r="E73" t="s">
        <v>618</v>
      </c>
      <c r="F73" t="s">
        <v>619</v>
      </c>
      <c r="G73" t="s">
        <v>1197</v>
      </c>
      <c r="H73" t="s">
        <v>1260</v>
      </c>
      <c r="I73" t="s">
        <v>1261</v>
      </c>
      <c r="J73" t="s">
        <v>1269</v>
      </c>
    </row>
    <row r="74" spans="3:10" x14ac:dyDescent="0.25">
      <c r="C74" t="s">
        <v>174</v>
      </c>
      <c r="D74" t="s">
        <v>174</v>
      </c>
      <c r="E74" t="s">
        <v>620</v>
      </c>
      <c r="F74" t="s">
        <v>621</v>
      </c>
      <c r="G74" t="s">
        <v>1197</v>
      </c>
      <c r="H74" t="s">
        <v>1260</v>
      </c>
      <c r="I74" t="s">
        <v>1261</v>
      </c>
      <c r="J74" t="s">
        <v>1269</v>
      </c>
    </row>
    <row r="75" spans="3:10" x14ac:dyDescent="0.25">
      <c r="C75" t="s">
        <v>175</v>
      </c>
      <c r="D75" t="s">
        <v>175</v>
      </c>
      <c r="E75" t="s">
        <v>622</v>
      </c>
      <c r="F75" t="s">
        <v>623</v>
      </c>
      <c r="G75" t="s">
        <v>1197</v>
      </c>
      <c r="H75" t="s">
        <v>1260</v>
      </c>
      <c r="I75" t="s">
        <v>1261</v>
      </c>
      <c r="J75" t="s">
        <v>1269</v>
      </c>
    </row>
    <row r="76" spans="3:10" x14ac:dyDescent="0.25">
      <c r="C76" t="s">
        <v>176</v>
      </c>
      <c r="D76" t="s">
        <v>176</v>
      </c>
      <c r="E76" t="s">
        <v>624</v>
      </c>
      <c r="F76" t="s">
        <v>625</v>
      </c>
      <c r="G76" t="s">
        <v>1197</v>
      </c>
      <c r="H76" t="s">
        <v>1260</v>
      </c>
      <c r="I76" t="s">
        <v>1261</v>
      </c>
      <c r="J76" t="s">
        <v>1269</v>
      </c>
    </row>
    <row r="77" spans="3:10" x14ac:dyDescent="0.25">
      <c r="C77" t="s">
        <v>177</v>
      </c>
      <c r="D77" t="s">
        <v>177</v>
      </c>
      <c r="E77" t="s">
        <v>626</v>
      </c>
      <c r="F77" t="s">
        <v>627</v>
      </c>
      <c r="G77" t="s">
        <v>1197</v>
      </c>
      <c r="H77" t="s">
        <v>1260</v>
      </c>
      <c r="I77" t="s">
        <v>1261</v>
      </c>
      <c r="J77" t="s">
        <v>1269</v>
      </c>
    </row>
    <row r="78" spans="3:10" x14ac:dyDescent="0.25">
      <c r="C78" t="s">
        <v>178</v>
      </c>
      <c r="D78" t="s">
        <v>178</v>
      </c>
      <c r="E78" t="s">
        <v>628</v>
      </c>
      <c r="F78" t="s">
        <v>629</v>
      </c>
      <c r="G78" t="s">
        <v>1197</v>
      </c>
      <c r="H78" t="s">
        <v>1260</v>
      </c>
      <c r="I78" t="s">
        <v>1261</v>
      </c>
      <c r="J78" t="s">
        <v>1269</v>
      </c>
    </row>
    <row r="79" spans="3:10" x14ac:dyDescent="0.25">
      <c r="C79" t="s">
        <v>179</v>
      </c>
      <c r="D79" t="s">
        <v>465</v>
      </c>
      <c r="E79" t="s">
        <v>630</v>
      </c>
      <c r="F79" t="s">
        <v>631</v>
      </c>
      <c r="G79" t="s">
        <v>1197</v>
      </c>
      <c r="H79" t="s">
        <v>1260</v>
      </c>
      <c r="I79" t="s">
        <v>1261</v>
      </c>
      <c r="J79" t="s">
        <v>1269</v>
      </c>
    </row>
    <row r="80" spans="3:10" x14ac:dyDescent="0.25">
      <c r="C80" t="s">
        <v>180</v>
      </c>
      <c r="D80" t="s">
        <v>180</v>
      </c>
      <c r="E80" t="s">
        <v>632</v>
      </c>
      <c r="F80" t="s">
        <v>633</v>
      </c>
      <c r="G80" t="s">
        <v>1197</v>
      </c>
      <c r="H80" t="s">
        <v>1260</v>
      </c>
      <c r="I80" t="s">
        <v>1261</v>
      </c>
      <c r="J80" t="s">
        <v>1269</v>
      </c>
    </row>
    <row r="81" spans="3:10" x14ac:dyDescent="0.25">
      <c r="C81" t="s">
        <v>181</v>
      </c>
      <c r="D81" t="s">
        <v>181</v>
      </c>
      <c r="E81" t="s">
        <v>634</v>
      </c>
      <c r="F81" t="s">
        <v>635</v>
      </c>
      <c r="G81" t="s">
        <v>1197</v>
      </c>
      <c r="H81" t="s">
        <v>1260</v>
      </c>
      <c r="I81" t="s">
        <v>1261</v>
      </c>
      <c r="J81" t="s">
        <v>1269</v>
      </c>
    </row>
    <row r="82" spans="3:10" x14ac:dyDescent="0.25">
      <c r="C82" t="s">
        <v>182</v>
      </c>
      <c r="D82" t="s">
        <v>182</v>
      </c>
      <c r="E82" t="s">
        <v>636</v>
      </c>
      <c r="F82" t="s">
        <v>637</v>
      </c>
      <c r="G82" t="s">
        <v>1197</v>
      </c>
      <c r="H82" t="s">
        <v>1260</v>
      </c>
      <c r="I82" t="s">
        <v>1261</v>
      </c>
      <c r="J82" t="s">
        <v>1269</v>
      </c>
    </row>
    <row r="83" spans="3:10" x14ac:dyDescent="0.25">
      <c r="C83" t="s">
        <v>183</v>
      </c>
      <c r="D83" t="s">
        <v>466</v>
      </c>
      <c r="E83" t="s">
        <v>638</v>
      </c>
      <c r="F83" t="s">
        <v>639</v>
      </c>
      <c r="G83" t="s">
        <v>1197</v>
      </c>
      <c r="H83" t="s">
        <v>1260</v>
      </c>
      <c r="I83" t="s">
        <v>1261</v>
      </c>
      <c r="J83" t="s">
        <v>1269</v>
      </c>
    </row>
    <row r="84" spans="3:10" x14ac:dyDescent="0.25">
      <c r="C84" t="s">
        <v>184</v>
      </c>
      <c r="D84" t="s">
        <v>184</v>
      </c>
      <c r="E84" t="s">
        <v>640</v>
      </c>
      <c r="F84" t="s">
        <v>641</v>
      </c>
      <c r="G84" t="s">
        <v>1197</v>
      </c>
      <c r="H84" t="s">
        <v>1260</v>
      </c>
      <c r="I84" t="s">
        <v>1261</v>
      </c>
      <c r="J84" t="s">
        <v>1269</v>
      </c>
    </row>
    <row r="85" spans="3:10" x14ac:dyDescent="0.25">
      <c r="C85" t="s">
        <v>185</v>
      </c>
      <c r="D85" t="s">
        <v>185</v>
      </c>
      <c r="E85" t="s">
        <v>642</v>
      </c>
      <c r="F85" t="s">
        <v>643</v>
      </c>
      <c r="G85" t="s">
        <v>1197</v>
      </c>
      <c r="H85" t="s">
        <v>1260</v>
      </c>
      <c r="I85" t="s">
        <v>1261</v>
      </c>
      <c r="J85" t="s">
        <v>1269</v>
      </c>
    </row>
    <row r="86" spans="3:10" x14ac:dyDescent="0.25">
      <c r="C86" t="s">
        <v>186</v>
      </c>
      <c r="D86" t="s">
        <v>186</v>
      </c>
      <c r="E86" t="s">
        <v>644</v>
      </c>
      <c r="F86" t="s">
        <v>645</v>
      </c>
      <c r="G86" t="s">
        <v>1197</v>
      </c>
      <c r="H86" t="s">
        <v>1260</v>
      </c>
      <c r="I86" t="s">
        <v>1261</v>
      </c>
      <c r="J86" t="s">
        <v>1269</v>
      </c>
    </row>
    <row r="87" spans="3:10" x14ac:dyDescent="0.25">
      <c r="C87" t="s">
        <v>187</v>
      </c>
      <c r="D87" t="s">
        <v>187</v>
      </c>
      <c r="E87" t="s">
        <v>646</v>
      </c>
      <c r="F87" t="s">
        <v>647</v>
      </c>
      <c r="G87" t="s">
        <v>1197</v>
      </c>
      <c r="H87" t="s">
        <v>1260</v>
      </c>
      <c r="I87" t="s">
        <v>1261</v>
      </c>
      <c r="J87" t="s">
        <v>1269</v>
      </c>
    </row>
    <row r="88" spans="3:10" x14ac:dyDescent="0.25">
      <c r="C88" t="s">
        <v>188</v>
      </c>
      <c r="D88" t="s">
        <v>188</v>
      </c>
      <c r="E88" t="s">
        <v>648</v>
      </c>
      <c r="F88" t="s">
        <v>649</v>
      </c>
      <c r="G88" t="s">
        <v>1197</v>
      </c>
      <c r="H88" t="s">
        <v>1260</v>
      </c>
      <c r="I88" t="s">
        <v>1261</v>
      </c>
      <c r="J88" t="s">
        <v>1269</v>
      </c>
    </row>
    <row r="89" spans="3:10" x14ac:dyDescent="0.25">
      <c r="C89" t="s">
        <v>189</v>
      </c>
      <c r="D89" t="s">
        <v>189</v>
      </c>
      <c r="E89" t="s">
        <v>650</v>
      </c>
      <c r="F89" t="s">
        <v>651</v>
      </c>
      <c r="G89" t="s">
        <v>1197</v>
      </c>
      <c r="H89" t="s">
        <v>1260</v>
      </c>
      <c r="I89" t="s">
        <v>1261</v>
      </c>
      <c r="J89" t="s">
        <v>1269</v>
      </c>
    </row>
    <row r="90" spans="3:10" x14ac:dyDescent="0.25">
      <c r="C90" t="s">
        <v>190</v>
      </c>
      <c r="D90" t="s">
        <v>190</v>
      </c>
      <c r="E90" t="s">
        <v>652</v>
      </c>
      <c r="F90" t="s">
        <v>653</v>
      </c>
      <c r="G90" t="s">
        <v>1197</v>
      </c>
      <c r="H90" t="s">
        <v>1260</v>
      </c>
      <c r="I90" t="s">
        <v>1261</v>
      </c>
      <c r="J90" t="s">
        <v>1269</v>
      </c>
    </row>
    <row r="91" spans="3:10" x14ac:dyDescent="0.25">
      <c r="C91" t="s">
        <v>191</v>
      </c>
      <c r="D91" t="s">
        <v>191</v>
      </c>
      <c r="E91" t="s">
        <v>654</v>
      </c>
      <c r="F91" t="s">
        <v>655</v>
      </c>
      <c r="G91" t="s">
        <v>1197</v>
      </c>
      <c r="H91" t="s">
        <v>1260</v>
      </c>
      <c r="I91" t="s">
        <v>1261</v>
      </c>
      <c r="J91" t="s">
        <v>1269</v>
      </c>
    </row>
    <row r="92" spans="3:10" x14ac:dyDescent="0.25">
      <c r="C92" t="s">
        <v>192</v>
      </c>
      <c r="D92" t="s">
        <v>467</v>
      </c>
      <c r="E92" t="s">
        <v>656</v>
      </c>
      <c r="F92" t="s">
        <v>657</v>
      </c>
      <c r="G92" t="s">
        <v>1197</v>
      </c>
      <c r="H92" t="s">
        <v>1260</v>
      </c>
      <c r="I92" t="s">
        <v>1261</v>
      </c>
      <c r="J92" t="s">
        <v>1269</v>
      </c>
    </row>
    <row r="93" spans="3:10" x14ac:dyDescent="0.25">
      <c r="C93" t="s">
        <v>193</v>
      </c>
      <c r="D93" t="s">
        <v>193</v>
      </c>
      <c r="E93" t="s">
        <v>658</v>
      </c>
      <c r="F93" t="s">
        <v>659</v>
      </c>
      <c r="G93" t="s">
        <v>1197</v>
      </c>
      <c r="H93" t="s">
        <v>1260</v>
      </c>
      <c r="I93" t="s">
        <v>1261</v>
      </c>
      <c r="J93" t="s">
        <v>1269</v>
      </c>
    </row>
    <row r="94" spans="3:10" x14ac:dyDescent="0.25">
      <c r="C94" t="s">
        <v>194</v>
      </c>
      <c r="D94" t="s">
        <v>194</v>
      </c>
      <c r="E94" t="s">
        <v>660</v>
      </c>
      <c r="F94" t="s">
        <v>661</v>
      </c>
      <c r="G94" t="s">
        <v>1197</v>
      </c>
      <c r="H94" t="s">
        <v>1260</v>
      </c>
      <c r="I94" t="s">
        <v>1261</v>
      </c>
      <c r="J94" t="s">
        <v>1269</v>
      </c>
    </row>
    <row r="95" spans="3:10" x14ac:dyDescent="0.25">
      <c r="C95" t="s">
        <v>195</v>
      </c>
      <c r="D95" t="s">
        <v>195</v>
      </c>
      <c r="E95" t="s">
        <v>662</v>
      </c>
      <c r="F95" t="s">
        <v>663</v>
      </c>
      <c r="G95" t="s">
        <v>1197</v>
      </c>
      <c r="H95" t="s">
        <v>1260</v>
      </c>
      <c r="I95" t="s">
        <v>1261</v>
      </c>
      <c r="J95" t="s">
        <v>1269</v>
      </c>
    </row>
    <row r="96" spans="3:10" x14ac:dyDescent="0.25">
      <c r="C96" t="s">
        <v>196</v>
      </c>
      <c r="D96" t="s">
        <v>196</v>
      </c>
      <c r="E96" t="s">
        <v>664</v>
      </c>
      <c r="F96" s="3" t="s">
        <v>665</v>
      </c>
      <c r="G96" s="3" t="s">
        <v>1198</v>
      </c>
      <c r="H96" t="s">
        <v>1260</v>
      </c>
      <c r="I96" t="s">
        <v>1261</v>
      </c>
      <c r="J96" t="s">
        <v>1269</v>
      </c>
    </row>
    <row r="97" spans="3:10" x14ac:dyDescent="0.25">
      <c r="C97" t="s">
        <v>197</v>
      </c>
      <c r="D97" t="s">
        <v>197</v>
      </c>
      <c r="E97" t="s">
        <v>666</v>
      </c>
      <c r="F97" t="s">
        <v>667</v>
      </c>
      <c r="G97" t="s">
        <v>1198</v>
      </c>
      <c r="H97" t="s">
        <v>1260</v>
      </c>
      <c r="I97" t="s">
        <v>1261</v>
      </c>
      <c r="J97" t="s">
        <v>1269</v>
      </c>
    </row>
    <row r="98" spans="3:10" x14ac:dyDescent="0.25">
      <c r="C98" t="s">
        <v>198</v>
      </c>
      <c r="D98" t="s">
        <v>198</v>
      </c>
      <c r="E98" t="s">
        <v>668</v>
      </c>
      <c r="F98" t="s">
        <v>669</v>
      </c>
      <c r="G98" t="s">
        <v>1198</v>
      </c>
      <c r="H98" t="s">
        <v>1260</v>
      </c>
      <c r="I98" t="s">
        <v>1261</v>
      </c>
      <c r="J98" t="s">
        <v>1269</v>
      </c>
    </row>
    <row r="99" spans="3:10" x14ac:dyDescent="0.25">
      <c r="C99" t="s">
        <v>199</v>
      </c>
      <c r="D99" t="s">
        <v>199</v>
      </c>
      <c r="E99" t="s">
        <v>670</v>
      </c>
      <c r="F99" t="s">
        <v>671</v>
      </c>
      <c r="G99" t="s">
        <v>1198</v>
      </c>
      <c r="H99" t="s">
        <v>1260</v>
      </c>
      <c r="I99" t="s">
        <v>1261</v>
      </c>
      <c r="J99" t="s">
        <v>1269</v>
      </c>
    </row>
    <row r="100" spans="3:10" x14ac:dyDescent="0.25">
      <c r="C100" t="s">
        <v>200</v>
      </c>
      <c r="D100" t="s">
        <v>200</v>
      </c>
      <c r="E100" t="s">
        <v>672</v>
      </c>
      <c r="F100" t="s">
        <v>673</v>
      </c>
      <c r="G100" t="s">
        <v>1198</v>
      </c>
      <c r="H100" t="s">
        <v>1260</v>
      </c>
      <c r="I100" t="s">
        <v>1261</v>
      </c>
      <c r="J100" t="s">
        <v>1269</v>
      </c>
    </row>
    <row r="101" spans="3:10" x14ac:dyDescent="0.25">
      <c r="C101" t="s">
        <v>201</v>
      </c>
      <c r="D101" t="s">
        <v>201</v>
      </c>
      <c r="E101" t="s">
        <v>674</v>
      </c>
      <c r="F101" t="s">
        <v>675</v>
      </c>
      <c r="G101" t="s">
        <v>1198</v>
      </c>
      <c r="H101" t="s">
        <v>1260</v>
      </c>
      <c r="I101" t="s">
        <v>1261</v>
      </c>
      <c r="J101" t="s">
        <v>1269</v>
      </c>
    </row>
    <row r="102" spans="3:10" x14ac:dyDescent="0.25">
      <c r="C102" t="s">
        <v>202</v>
      </c>
      <c r="D102" t="s">
        <v>202</v>
      </c>
      <c r="E102" t="s">
        <v>676</v>
      </c>
      <c r="F102" t="s">
        <v>677</v>
      </c>
      <c r="G102" t="s">
        <v>1198</v>
      </c>
      <c r="H102" t="s">
        <v>1260</v>
      </c>
      <c r="I102" t="s">
        <v>1261</v>
      </c>
      <c r="J102" t="s">
        <v>1269</v>
      </c>
    </row>
    <row r="103" spans="3:10" x14ac:dyDescent="0.25">
      <c r="C103" t="s">
        <v>203</v>
      </c>
      <c r="D103" t="s">
        <v>203</v>
      </c>
      <c r="E103" t="s">
        <v>678</v>
      </c>
      <c r="F103" t="s">
        <v>679</v>
      </c>
      <c r="G103" t="s">
        <v>1198</v>
      </c>
      <c r="H103" t="s">
        <v>1260</v>
      </c>
      <c r="I103" t="s">
        <v>1261</v>
      </c>
      <c r="J103" t="s">
        <v>1269</v>
      </c>
    </row>
    <row r="104" spans="3:10" x14ac:dyDescent="0.25">
      <c r="C104" t="s">
        <v>204</v>
      </c>
      <c r="D104" t="s">
        <v>204</v>
      </c>
      <c r="E104" t="s">
        <v>680</v>
      </c>
      <c r="F104" t="s">
        <v>681</v>
      </c>
      <c r="G104" t="s">
        <v>1198</v>
      </c>
      <c r="H104" t="s">
        <v>1260</v>
      </c>
      <c r="I104" t="s">
        <v>1261</v>
      </c>
      <c r="J104" t="s">
        <v>1269</v>
      </c>
    </row>
    <row r="105" spans="3:10" x14ac:dyDescent="0.25">
      <c r="C105" t="s">
        <v>205</v>
      </c>
      <c r="D105" t="s">
        <v>205</v>
      </c>
      <c r="E105" t="s">
        <v>682</v>
      </c>
      <c r="F105" t="s">
        <v>683</v>
      </c>
      <c r="G105" t="s">
        <v>1198</v>
      </c>
      <c r="H105" t="s">
        <v>1260</v>
      </c>
      <c r="I105" t="s">
        <v>1261</v>
      </c>
      <c r="J105" t="s">
        <v>1269</v>
      </c>
    </row>
    <row r="106" spans="3:10" x14ac:dyDescent="0.25">
      <c r="C106" t="s">
        <v>206</v>
      </c>
      <c r="D106" t="s">
        <v>206</v>
      </c>
      <c r="E106" t="s">
        <v>684</v>
      </c>
      <c r="F106" t="s">
        <v>685</v>
      </c>
      <c r="G106" t="s">
        <v>1198</v>
      </c>
      <c r="H106" t="s">
        <v>1260</v>
      </c>
      <c r="I106" t="s">
        <v>1261</v>
      </c>
      <c r="J106" t="s">
        <v>1269</v>
      </c>
    </row>
    <row r="107" spans="3:10" x14ac:dyDescent="0.25">
      <c r="C107" t="s">
        <v>207</v>
      </c>
      <c r="D107" t="s">
        <v>207</v>
      </c>
      <c r="E107" t="s">
        <v>686</v>
      </c>
      <c r="F107" t="s">
        <v>687</v>
      </c>
      <c r="G107" t="s">
        <v>1198</v>
      </c>
      <c r="H107" t="s">
        <v>1260</v>
      </c>
      <c r="I107" t="s">
        <v>1261</v>
      </c>
      <c r="J107" t="s">
        <v>1269</v>
      </c>
    </row>
    <row r="108" spans="3:10" x14ac:dyDescent="0.25">
      <c r="C108" t="s">
        <v>208</v>
      </c>
      <c r="D108" t="s">
        <v>208</v>
      </c>
      <c r="E108" t="s">
        <v>688</v>
      </c>
      <c r="F108" t="s">
        <v>689</v>
      </c>
      <c r="G108" t="s">
        <v>1198</v>
      </c>
      <c r="H108" t="s">
        <v>1260</v>
      </c>
      <c r="I108" t="s">
        <v>1261</v>
      </c>
      <c r="J108" t="s">
        <v>1269</v>
      </c>
    </row>
    <row r="109" spans="3:10" x14ac:dyDescent="0.25">
      <c r="C109" t="s">
        <v>209</v>
      </c>
      <c r="D109" t="s">
        <v>209</v>
      </c>
      <c r="E109" t="s">
        <v>690</v>
      </c>
      <c r="F109" t="s">
        <v>691</v>
      </c>
      <c r="G109" t="s">
        <v>1198</v>
      </c>
      <c r="H109" t="s">
        <v>1260</v>
      </c>
      <c r="I109" t="s">
        <v>1261</v>
      </c>
      <c r="J109" t="s">
        <v>1269</v>
      </c>
    </row>
    <row r="110" spans="3:10" x14ac:dyDescent="0.25">
      <c r="C110" t="s">
        <v>210</v>
      </c>
      <c r="D110" t="s">
        <v>468</v>
      </c>
      <c r="E110" t="s">
        <v>692</v>
      </c>
      <c r="F110" t="s">
        <v>693</v>
      </c>
      <c r="G110" t="s">
        <v>1198</v>
      </c>
      <c r="H110" t="s">
        <v>1260</v>
      </c>
      <c r="I110" t="s">
        <v>1261</v>
      </c>
      <c r="J110" t="s">
        <v>1269</v>
      </c>
    </row>
    <row r="111" spans="3:10" x14ac:dyDescent="0.25">
      <c r="C111" t="s">
        <v>211</v>
      </c>
      <c r="D111" t="s">
        <v>211</v>
      </c>
      <c r="E111" t="s">
        <v>694</v>
      </c>
      <c r="F111" t="s">
        <v>695</v>
      </c>
      <c r="G111" t="s">
        <v>1198</v>
      </c>
      <c r="H111" t="s">
        <v>1260</v>
      </c>
      <c r="I111" t="s">
        <v>1261</v>
      </c>
      <c r="J111" t="s">
        <v>1269</v>
      </c>
    </row>
    <row r="112" spans="3:10" x14ac:dyDescent="0.25">
      <c r="C112" t="s">
        <v>212</v>
      </c>
      <c r="D112" t="s">
        <v>212</v>
      </c>
      <c r="E112" t="s">
        <v>696</v>
      </c>
      <c r="F112" t="s">
        <v>697</v>
      </c>
      <c r="G112" t="s">
        <v>1198</v>
      </c>
      <c r="H112" t="s">
        <v>1260</v>
      </c>
      <c r="I112" t="s">
        <v>1261</v>
      </c>
      <c r="J112" t="s">
        <v>1269</v>
      </c>
    </row>
    <row r="113" spans="3:10" x14ac:dyDescent="0.25">
      <c r="C113" t="s">
        <v>213</v>
      </c>
      <c r="D113" t="s">
        <v>213</v>
      </c>
      <c r="E113" t="s">
        <v>698</v>
      </c>
      <c r="F113" t="s">
        <v>699</v>
      </c>
      <c r="G113" t="s">
        <v>1198</v>
      </c>
      <c r="H113" t="s">
        <v>1260</v>
      </c>
      <c r="I113" t="s">
        <v>1261</v>
      </c>
      <c r="J113" t="s">
        <v>1269</v>
      </c>
    </row>
    <row r="114" spans="3:10" x14ac:dyDescent="0.25">
      <c r="C114" t="s">
        <v>214</v>
      </c>
      <c r="D114" t="s">
        <v>214</v>
      </c>
      <c r="E114" t="s">
        <v>700</v>
      </c>
      <c r="F114" t="s">
        <v>701</v>
      </c>
      <c r="G114" t="s">
        <v>1198</v>
      </c>
      <c r="H114" t="s">
        <v>1260</v>
      </c>
      <c r="I114" t="s">
        <v>1261</v>
      </c>
      <c r="J114" t="s">
        <v>1269</v>
      </c>
    </row>
    <row r="115" spans="3:10" x14ac:dyDescent="0.25">
      <c r="C115" t="s">
        <v>215</v>
      </c>
      <c r="D115" t="s">
        <v>215</v>
      </c>
      <c r="E115" t="s">
        <v>702</v>
      </c>
      <c r="F115" t="s">
        <v>703</v>
      </c>
      <c r="G115" t="s">
        <v>1198</v>
      </c>
      <c r="H115" t="s">
        <v>1260</v>
      </c>
      <c r="I115" t="s">
        <v>1261</v>
      </c>
      <c r="J115" t="s">
        <v>1269</v>
      </c>
    </row>
    <row r="116" spans="3:10" x14ac:dyDescent="0.25">
      <c r="C116" t="s">
        <v>216</v>
      </c>
      <c r="D116" t="s">
        <v>216</v>
      </c>
      <c r="E116" t="s">
        <v>704</v>
      </c>
      <c r="F116" t="s">
        <v>705</v>
      </c>
      <c r="G116" t="s">
        <v>1198</v>
      </c>
      <c r="H116" t="s">
        <v>1260</v>
      </c>
      <c r="I116" t="s">
        <v>1261</v>
      </c>
      <c r="J116" t="s">
        <v>1269</v>
      </c>
    </row>
    <row r="117" spans="3:10" x14ac:dyDescent="0.25">
      <c r="C117" t="s">
        <v>217</v>
      </c>
      <c r="D117" t="s">
        <v>217</v>
      </c>
      <c r="E117" t="s">
        <v>706</v>
      </c>
      <c r="F117" t="s">
        <v>707</v>
      </c>
      <c r="G117" t="s">
        <v>1198</v>
      </c>
      <c r="H117" t="s">
        <v>1260</v>
      </c>
      <c r="I117" t="s">
        <v>1261</v>
      </c>
      <c r="J117" t="s">
        <v>1269</v>
      </c>
    </row>
    <row r="118" spans="3:10" x14ac:dyDescent="0.25">
      <c r="C118" t="s">
        <v>218</v>
      </c>
      <c r="D118" t="s">
        <v>218</v>
      </c>
      <c r="E118" t="s">
        <v>708</v>
      </c>
      <c r="F118" t="s">
        <v>709</v>
      </c>
      <c r="G118" t="s">
        <v>1198</v>
      </c>
      <c r="H118" t="s">
        <v>1260</v>
      </c>
      <c r="I118" t="s">
        <v>1261</v>
      </c>
      <c r="J118" t="s">
        <v>1269</v>
      </c>
    </row>
    <row r="119" spans="3:10" x14ac:dyDescent="0.25">
      <c r="C119" t="s">
        <v>219</v>
      </c>
      <c r="D119" t="s">
        <v>219</v>
      </c>
      <c r="E119" t="s">
        <v>710</v>
      </c>
      <c r="F119" t="s">
        <v>711</v>
      </c>
      <c r="G119" t="s">
        <v>1198</v>
      </c>
      <c r="H119" t="s">
        <v>1260</v>
      </c>
      <c r="I119" t="s">
        <v>1261</v>
      </c>
      <c r="J119" t="s">
        <v>1269</v>
      </c>
    </row>
    <row r="120" spans="3:10" x14ac:dyDescent="0.25">
      <c r="C120" t="s">
        <v>220</v>
      </c>
      <c r="D120" t="s">
        <v>220</v>
      </c>
      <c r="E120" t="s">
        <v>712</v>
      </c>
      <c r="F120" t="s">
        <v>713</v>
      </c>
      <c r="G120" t="s">
        <v>1198</v>
      </c>
      <c r="H120" t="s">
        <v>1260</v>
      </c>
      <c r="I120" t="s">
        <v>1261</v>
      </c>
      <c r="J120" t="s">
        <v>1269</v>
      </c>
    </row>
    <row r="121" spans="3:10" x14ac:dyDescent="0.25">
      <c r="C121" t="s">
        <v>221</v>
      </c>
      <c r="D121" t="s">
        <v>221</v>
      </c>
      <c r="E121" t="s">
        <v>714</v>
      </c>
      <c r="F121" t="s">
        <v>715</v>
      </c>
      <c r="G121" t="s">
        <v>1198</v>
      </c>
      <c r="H121" t="s">
        <v>1260</v>
      </c>
      <c r="I121" t="s">
        <v>1261</v>
      </c>
      <c r="J121" t="s">
        <v>1269</v>
      </c>
    </row>
    <row r="122" spans="3:10" x14ac:dyDescent="0.25">
      <c r="C122" t="s">
        <v>222</v>
      </c>
      <c r="D122" t="s">
        <v>222</v>
      </c>
      <c r="E122" t="s">
        <v>716</v>
      </c>
      <c r="F122" t="s">
        <v>717</v>
      </c>
      <c r="G122" t="s">
        <v>1198</v>
      </c>
      <c r="H122" t="s">
        <v>1260</v>
      </c>
      <c r="I122" t="s">
        <v>1261</v>
      </c>
      <c r="J122" t="s">
        <v>1269</v>
      </c>
    </row>
    <row r="123" spans="3:10" x14ac:dyDescent="0.25">
      <c r="C123" t="s">
        <v>223</v>
      </c>
      <c r="D123" t="s">
        <v>223</v>
      </c>
      <c r="E123" t="s">
        <v>718</v>
      </c>
      <c r="F123" t="s">
        <v>719</v>
      </c>
      <c r="G123" t="s">
        <v>1198</v>
      </c>
      <c r="H123" t="s">
        <v>1260</v>
      </c>
      <c r="I123" t="s">
        <v>1261</v>
      </c>
      <c r="J123" t="s">
        <v>1269</v>
      </c>
    </row>
    <row r="124" spans="3:10" x14ac:dyDescent="0.25">
      <c r="C124" t="s">
        <v>224</v>
      </c>
      <c r="D124" t="s">
        <v>224</v>
      </c>
      <c r="E124" t="s">
        <v>720</v>
      </c>
      <c r="F124" t="s">
        <v>721</v>
      </c>
      <c r="G124" t="s">
        <v>1198</v>
      </c>
      <c r="H124" t="s">
        <v>1260</v>
      </c>
      <c r="I124" t="s">
        <v>1261</v>
      </c>
      <c r="J124" t="s">
        <v>1269</v>
      </c>
    </row>
    <row r="125" spans="3:10" x14ac:dyDescent="0.25">
      <c r="C125" t="s">
        <v>225</v>
      </c>
      <c r="D125" t="s">
        <v>225</v>
      </c>
      <c r="E125" t="s">
        <v>722</v>
      </c>
      <c r="F125" t="s">
        <v>723</v>
      </c>
      <c r="G125" t="s">
        <v>1198</v>
      </c>
      <c r="H125" t="s">
        <v>1260</v>
      </c>
      <c r="I125" t="s">
        <v>1261</v>
      </c>
      <c r="J125" t="s">
        <v>1269</v>
      </c>
    </row>
    <row r="126" spans="3:10" x14ac:dyDescent="0.25">
      <c r="C126" t="s">
        <v>226</v>
      </c>
      <c r="D126" t="s">
        <v>226</v>
      </c>
      <c r="E126" t="s">
        <v>724</v>
      </c>
      <c r="F126" t="s">
        <v>725</v>
      </c>
      <c r="G126" t="s">
        <v>1198</v>
      </c>
      <c r="H126" t="s">
        <v>1260</v>
      </c>
      <c r="I126" t="s">
        <v>1261</v>
      </c>
      <c r="J126" t="s">
        <v>1269</v>
      </c>
    </row>
    <row r="127" spans="3:10" x14ac:dyDescent="0.25">
      <c r="C127" t="s">
        <v>227</v>
      </c>
      <c r="D127" t="s">
        <v>227</v>
      </c>
      <c r="E127" t="s">
        <v>726</v>
      </c>
      <c r="F127" t="s">
        <v>727</v>
      </c>
      <c r="G127" t="s">
        <v>1198</v>
      </c>
      <c r="H127" t="s">
        <v>1260</v>
      </c>
      <c r="I127" t="s">
        <v>1261</v>
      </c>
      <c r="J127" t="s">
        <v>1269</v>
      </c>
    </row>
    <row r="128" spans="3:10" x14ac:dyDescent="0.25">
      <c r="C128" t="s">
        <v>228</v>
      </c>
      <c r="D128" t="s">
        <v>228</v>
      </c>
      <c r="E128" t="s">
        <v>728</v>
      </c>
      <c r="F128" t="s">
        <v>729</v>
      </c>
      <c r="G128" t="s">
        <v>1198</v>
      </c>
      <c r="H128" t="s">
        <v>1260</v>
      </c>
      <c r="I128" t="s">
        <v>1261</v>
      </c>
      <c r="J128" t="s">
        <v>1269</v>
      </c>
    </row>
    <row r="129" spans="3:10" x14ac:dyDescent="0.25">
      <c r="C129" t="s">
        <v>229</v>
      </c>
      <c r="D129" t="s">
        <v>229</v>
      </c>
      <c r="E129" t="s">
        <v>730</v>
      </c>
      <c r="F129" t="s">
        <v>731</v>
      </c>
      <c r="G129" t="s">
        <v>1198</v>
      </c>
      <c r="H129" t="s">
        <v>1260</v>
      </c>
      <c r="I129" t="s">
        <v>1261</v>
      </c>
      <c r="J129" t="s">
        <v>1269</v>
      </c>
    </row>
    <row r="130" spans="3:10" x14ac:dyDescent="0.25">
      <c r="C130" t="s">
        <v>230</v>
      </c>
      <c r="D130" t="s">
        <v>230</v>
      </c>
      <c r="E130" t="s">
        <v>732</v>
      </c>
      <c r="F130" t="s">
        <v>733</v>
      </c>
      <c r="G130" t="s">
        <v>1198</v>
      </c>
      <c r="H130" t="s">
        <v>1260</v>
      </c>
      <c r="I130" t="s">
        <v>1261</v>
      </c>
      <c r="J130" t="s">
        <v>1269</v>
      </c>
    </row>
    <row r="131" spans="3:10" x14ac:dyDescent="0.25">
      <c r="C131" t="s">
        <v>231</v>
      </c>
      <c r="D131" t="s">
        <v>231</v>
      </c>
      <c r="E131" t="s">
        <v>734</v>
      </c>
      <c r="F131" t="s">
        <v>735</v>
      </c>
      <c r="G131" t="s">
        <v>1198</v>
      </c>
      <c r="H131" t="s">
        <v>1260</v>
      </c>
      <c r="I131" t="s">
        <v>1261</v>
      </c>
      <c r="J131" t="s">
        <v>1269</v>
      </c>
    </row>
    <row r="132" spans="3:10" x14ac:dyDescent="0.25">
      <c r="C132" t="s">
        <v>232</v>
      </c>
      <c r="D132" t="s">
        <v>232</v>
      </c>
      <c r="E132" t="s">
        <v>736</v>
      </c>
      <c r="F132" t="s">
        <v>737</v>
      </c>
      <c r="G132" t="s">
        <v>1198</v>
      </c>
      <c r="H132" t="s">
        <v>1260</v>
      </c>
      <c r="I132" t="s">
        <v>1261</v>
      </c>
      <c r="J132" t="s">
        <v>1269</v>
      </c>
    </row>
    <row r="133" spans="3:10" x14ac:dyDescent="0.25">
      <c r="C133" t="s">
        <v>233</v>
      </c>
      <c r="D133" t="s">
        <v>233</v>
      </c>
      <c r="E133" t="s">
        <v>738</v>
      </c>
      <c r="F133" t="s">
        <v>739</v>
      </c>
      <c r="G133" t="s">
        <v>1198</v>
      </c>
      <c r="H133" t="s">
        <v>1260</v>
      </c>
      <c r="I133" t="s">
        <v>1261</v>
      </c>
      <c r="J133" t="s">
        <v>1269</v>
      </c>
    </row>
    <row r="134" spans="3:10" x14ac:dyDescent="0.25">
      <c r="C134" t="s">
        <v>234</v>
      </c>
      <c r="D134" t="s">
        <v>234</v>
      </c>
      <c r="E134" t="s">
        <v>740</v>
      </c>
      <c r="F134" t="s">
        <v>741</v>
      </c>
      <c r="G134" t="s">
        <v>1198</v>
      </c>
      <c r="H134" t="s">
        <v>1260</v>
      </c>
      <c r="I134" t="s">
        <v>1261</v>
      </c>
      <c r="J134" t="s">
        <v>1269</v>
      </c>
    </row>
    <row r="135" spans="3:10" x14ac:dyDescent="0.25">
      <c r="C135" t="s">
        <v>235</v>
      </c>
      <c r="D135" t="s">
        <v>235</v>
      </c>
      <c r="E135" t="s">
        <v>742</v>
      </c>
      <c r="F135" t="s">
        <v>743</v>
      </c>
      <c r="G135" t="s">
        <v>1198</v>
      </c>
      <c r="H135" t="s">
        <v>1260</v>
      </c>
      <c r="I135" t="s">
        <v>1261</v>
      </c>
      <c r="J135" t="s">
        <v>1269</v>
      </c>
    </row>
    <row r="136" spans="3:10" x14ac:dyDescent="0.25">
      <c r="C136" t="s">
        <v>236</v>
      </c>
      <c r="D136" t="s">
        <v>236</v>
      </c>
      <c r="E136" t="s">
        <v>744</v>
      </c>
      <c r="F136" t="s">
        <v>745</v>
      </c>
      <c r="G136" t="s">
        <v>1198</v>
      </c>
      <c r="H136" t="s">
        <v>1260</v>
      </c>
      <c r="I136" t="s">
        <v>1261</v>
      </c>
      <c r="J136" t="s">
        <v>1269</v>
      </c>
    </row>
    <row r="137" spans="3:10" x14ac:dyDescent="0.25">
      <c r="C137" t="s">
        <v>237</v>
      </c>
      <c r="D137" t="s">
        <v>237</v>
      </c>
      <c r="E137" t="s">
        <v>746</v>
      </c>
      <c r="F137" t="s">
        <v>747</v>
      </c>
      <c r="G137" t="s">
        <v>1198</v>
      </c>
      <c r="H137" t="s">
        <v>1260</v>
      </c>
      <c r="I137" t="s">
        <v>1261</v>
      </c>
      <c r="J137" t="s">
        <v>1269</v>
      </c>
    </row>
    <row r="138" spans="3:10" x14ac:dyDescent="0.25">
      <c r="C138" t="s">
        <v>238</v>
      </c>
      <c r="D138" t="s">
        <v>238</v>
      </c>
      <c r="E138" t="s">
        <v>748</v>
      </c>
      <c r="F138" t="s">
        <v>749</v>
      </c>
      <c r="G138" t="s">
        <v>1198</v>
      </c>
      <c r="H138" t="s">
        <v>1260</v>
      </c>
      <c r="I138" t="s">
        <v>1261</v>
      </c>
      <c r="J138" t="s">
        <v>1269</v>
      </c>
    </row>
    <row r="139" spans="3:10" x14ac:dyDescent="0.25">
      <c r="C139" t="s">
        <v>239</v>
      </c>
      <c r="D139" t="s">
        <v>239</v>
      </c>
      <c r="E139" t="s">
        <v>750</v>
      </c>
      <c r="F139" t="s">
        <v>751</v>
      </c>
      <c r="G139" t="s">
        <v>1198</v>
      </c>
      <c r="H139" t="s">
        <v>1260</v>
      </c>
      <c r="I139" t="s">
        <v>1261</v>
      </c>
      <c r="J139" t="s">
        <v>1269</v>
      </c>
    </row>
    <row r="140" spans="3:10" x14ac:dyDescent="0.25">
      <c r="C140" t="s">
        <v>240</v>
      </c>
      <c r="D140" t="s">
        <v>240</v>
      </c>
      <c r="E140" t="s">
        <v>752</v>
      </c>
      <c r="F140" t="s">
        <v>753</v>
      </c>
      <c r="G140" t="s">
        <v>1198</v>
      </c>
      <c r="H140" t="s">
        <v>1260</v>
      </c>
      <c r="I140" t="s">
        <v>1261</v>
      </c>
      <c r="J140" t="s">
        <v>1269</v>
      </c>
    </row>
    <row r="141" spans="3:10" x14ac:dyDescent="0.25">
      <c r="C141" t="s">
        <v>241</v>
      </c>
      <c r="D141" t="s">
        <v>241</v>
      </c>
      <c r="E141" t="s">
        <v>754</v>
      </c>
      <c r="F141" t="s">
        <v>755</v>
      </c>
      <c r="G141" t="s">
        <v>1198</v>
      </c>
      <c r="H141" t="s">
        <v>1260</v>
      </c>
      <c r="I141" t="s">
        <v>1261</v>
      </c>
      <c r="J141" t="s">
        <v>1269</v>
      </c>
    </row>
    <row r="142" spans="3:10" x14ac:dyDescent="0.25">
      <c r="C142" t="s">
        <v>242</v>
      </c>
      <c r="D142" t="s">
        <v>242</v>
      </c>
      <c r="E142" t="s">
        <v>756</v>
      </c>
      <c r="F142" t="s">
        <v>757</v>
      </c>
      <c r="G142" t="s">
        <v>1198</v>
      </c>
      <c r="H142" t="s">
        <v>1260</v>
      </c>
      <c r="I142" t="s">
        <v>1261</v>
      </c>
      <c r="J142" t="s">
        <v>1269</v>
      </c>
    </row>
    <row r="143" spans="3:10" x14ac:dyDescent="0.25">
      <c r="C143" t="s">
        <v>243</v>
      </c>
      <c r="D143" t="s">
        <v>243</v>
      </c>
      <c r="E143" t="s">
        <v>758</v>
      </c>
      <c r="F143" t="s">
        <v>759</v>
      </c>
      <c r="G143" t="s">
        <v>1198</v>
      </c>
      <c r="H143" t="s">
        <v>1260</v>
      </c>
      <c r="I143" t="s">
        <v>1261</v>
      </c>
      <c r="J143" t="s">
        <v>1269</v>
      </c>
    </row>
    <row r="144" spans="3:10" x14ac:dyDescent="0.25">
      <c r="C144" t="s">
        <v>244</v>
      </c>
      <c r="D144" t="s">
        <v>244</v>
      </c>
      <c r="E144" t="s">
        <v>760</v>
      </c>
      <c r="F144" t="s">
        <v>761</v>
      </c>
      <c r="G144" t="s">
        <v>1198</v>
      </c>
      <c r="H144" t="s">
        <v>1260</v>
      </c>
      <c r="I144" t="s">
        <v>1261</v>
      </c>
      <c r="J144" t="s">
        <v>1269</v>
      </c>
    </row>
    <row r="145" spans="3:10" x14ac:dyDescent="0.25">
      <c r="C145" t="s">
        <v>245</v>
      </c>
      <c r="D145" t="s">
        <v>245</v>
      </c>
      <c r="E145" t="s">
        <v>762</v>
      </c>
      <c r="F145" t="s">
        <v>763</v>
      </c>
      <c r="G145" t="s">
        <v>1198</v>
      </c>
      <c r="H145" t="s">
        <v>1260</v>
      </c>
      <c r="I145" t="s">
        <v>1261</v>
      </c>
      <c r="J145" t="s">
        <v>1269</v>
      </c>
    </row>
    <row r="146" spans="3:10" x14ac:dyDescent="0.25">
      <c r="C146" t="s">
        <v>246</v>
      </c>
      <c r="D146" t="s">
        <v>246</v>
      </c>
      <c r="E146" t="s">
        <v>764</v>
      </c>
      <c r="F146" t="s">
        <v>765</v>
      </c>
      <c r="G146" t="s">
        <v>1198</v>
      </c>
      <c r="H146" t="s">
        <v>1260</v>
      </c>
      <c r="I146" t="s">
        <v>1261</v>
      </c>
      <c r="J146" t="s">
        <v>1269</v>
      </c>
    </row>
    <row r="147" spans="3:10" x14ac:dyDescent="0.25">
      <c r="C147" t="s">
        <v>247</v>
      </c>
      <c r="D147" t="s">
        <v>247</v>
      </c>
      <c r="E147" t="s">
        <v>766</v>
      </c>
      <c r="F147" s="3" t="s">
        <v>767</v>
      </c>
      <c r="G147" s="3" t="s">
        <v>1202</v>
      </c>
      <c r="H147" t="s">
        <v>1260</v>
      </c>
      <c r="I147" t="s">
        <v>1261</v>
      </c>
      <c r="J147" t="s">
        <v>1269</v>
      </c>
    </row>
    <row r="148" spans="3:10" x14ac:dyDescent="0.25">
      <c r="C148" t="s">
        <v>248</v>
      </c>
      <c r="D148" t="s">
        <v>248</v>
      </c>
      <c r="E148" t="s">
        <v>768</v>
      </c>
      <c r="F148" t="s">
        <v>769</v>
      </c>
      <c r="G148" t="s">
        <v>1202</v>
      </c>
      <c r="H148" t="s">
        <v>1260</v>
      </c>
      <c r="I148" t="s">
        <v>1261</v>
      </c>
      <c r="J148" t="s">
        <v>1269</v>
      </c>
    </row>
    <row r="149" spans="3:10" x14ac:dyDescent="0.25">
      <c r="C149" t="s">
        <v>249</v>
      </c>
      <c r="D149" t="s">
        <v>249</v>
      </c>
      <c r="E149" t="s">
        <v>770</v>
      </c>
      <c r="F149" t="s">
        <v>771</v>
      </c>
      <c r="G149" t="s">
        <v>1202</v>
      </c>
      <c r="H149" t="s">
        <v>1260</v>
      </c>
      <c r="I149" t="s">
        <v>1261</v>
      </c>
      <c r="J149" t="s">
        <v>1269</v>
      </c>
    </row>
    <row r="150" spans="3:10" x14ac:dyDescent="0.25">
      <c r="C150" t="s">
        <v>250</v>
      </c>
      <c r="D150" t="s">
        <v>250</v>
      </c>
      <c r="E150" t="s">
        <v>772</v>
      </c>
      <c r="F150" t="s">
        <v>773</v>
      </c>
      <c r="G150" t="s">
        <v>1202</v>
      </c>
      <c r="H150" t="s">
        <v>1260</v>
      </c>
      <c r="I150" t="s">
        <v>1261</v>
      </c>
      <c r="J150" t="s">
        <v>1269</v>
      </c>
    </row>
    <row r="151" spans="3:10" x14ac:dyDescent="0.25">
      <c r="C151" t="s">
        <v>251</v>
      </c>
      <c r="D151" t="s">
        <v>251</v>
      </c>
      <c r="E151" t="s">
        <v>774</v>
      </c>
      <c r="F151" t="s">
        <v>775</v>
      </c>
      <c r="G151" t="s">
        <v>1202</v>
      </c>
      <c r="H151" t="s">
        <v>1260</v>
      </c>
      <c r="I151" t="s">
        <v>1261</v>
      </c>
      <c r="J151" t="s">
        <v>1269</v>
      </c>
    </row>
    <row r="152" spans="3:10" x14ac:dyDescent="0.25">
      <c r="C152" t="s">
        <v>252</v>
      </c>
      <c r="D152" t="s">
        <v>252</v>
      </c>
      <c r="E152" t="s">
        <v>776</v>
      </c>
      <c r="F152" t="s">
        <v>777</v>
      </c>
      <c r="G152" t="s">
        <v>1202</v>
      </c>
      <c r="H152" t="s">
        <v>1260</v>
      </c>
      <c r="I152" t="s">
        <v>1261</v>
      </c>
      <c r="J152" t="s">
        <v>1269</v>
      </c>
    </row>
    <row r="153" spans="3:10" x14ac:dyDescent="0.25">
      <c r="C153" t="s">
        <v>253</v>
      </c>
      <c r="D153" t="s">
        <v>253</v>
      </c>
      <c r="E153" t="s">
        <v>778</v>
      </c>
      <c r="F153" t="s">
        <v>779</v>
      </c>
      <c r="G153" t="s">
        <v>1202</v>
      </c>
      <c r="H153" t="s">
        <v>1260</v>
      </c>
      <c r="I153" t="s">
        <v>1261</v>
      </c>
      <c r="J153" t="s">
        <v>1269</v>
      </c>
    </row>
    <row r="154" spans="3:10" x14ac:dyDescent="0.25">
      <c r="C154" t="s">
        <v>254</v>
      </c>
      <c r="D154" t="s">
        <v>254</v>
      </c>
      <c r="E154" t="s">
        <v>780</v>
      </c>
      <c r="F154" t="s">
        <v>781</v>
      </c>
      <c r="G154" t="s">
        <v>1202</v>
      </c>
      <c r="H154" t="s">
        <v>1260</v>
      </c>
      <c r="I154" t="s">
        <v>1261</v>
      </c>
      <c r="J154" t="s">
        <v>1269</v>
      </c>
    </row>
    <row r="155" spans="3:10" x14ac:dyDescent="0.25">
      <c r="C155" t="s">
        <v>255</v>
      </c>
      <c r="D155" t="s">
        <v>255</v>
      </c>
      <c r="E155" t="s">
        <v>782</v>
      </c>
      <c r="F155" t="s">
        <v>783</v>
      </c>
      <c r="G155" t="s">
        <v>1202</v>
      </c>
      <c r="H155" t="s">
        <v>1260</v>
      </c>
      <c r="I155" t="s">
        <v>1261</v>
      </c>
      <c r="J155" t="s">
        <v>1269</v>
      </c>
    </row>
    <row r="156" spans="3:10" x14ac:dyDescent="0.25">
      <c r="C156" t="s">
        <v>256</v>
      </c>
      <c r="D156" t="s">
        <v>256</v>
      </c>
      <c r="E156" t="s">
        <v>784</v>
      </c>
      <c r="F156" t="s">
        <v>785</v>
      </c>
      <c r="G156" t="s">
        <v>1202</v>
      </c>
      <c r="H156" t="s">
        <v>1260</v>
      </c>
      <c r="I156" t="s">
        <v>1261</v>
      </c>
      <c r="J156" t="s">
        <v>1269</v>
      </c>
    </row>
    <row r="157" spans="3:10" x14ac:dyDescent="0.25">
      <c r="C157" t="s">
        <v>257</v>
      </c>
      <c r="D157" t="s">
        <v>257</v>
      </c>
      <c r="E157" t="s">
        <v>786</v>
      </c>
      <c r="F157" t="s">
        <v>787</v>
      </c>
      <c r="G157" t="s">
        <v>1202</v>
      </c>
      <c r="H157" t="s">
        <v>1260</v>
      </c>
      <c r="I157" t="s">
        <v>1261</v>
      </c>
      <c r="J157" t="s">
        <v>1269</v>
      </c>
    </row>
    <row r="158" spans="3:10" x14ac:dyDescent="0.25">
      <c r="C158" t="s">
        <v>258</v>
      </c>
      <c r="D158" t="s">
        <v>258</v>
      </c>
      <c r="E158" t="s">
        <v>788</v>
      </c>
      <c r="F158" t="s">
        <v>789</v>
      </c>
      <c r="G158" t="s">
        <v>1202</v>
      </c>
      <c r="H158" t="s">
        <v>1260</v>
      </c>
      <c r="I158" t="s">
        <v>1261</v>
      </c>
      <c r="J158" t="s">
        <v>1269</v>
      </c>
    </row>
    <row r="159" spans="3:10" x14ac:dyDescent="0.25">
      <c r="C159" t="s">
        <v>259</v>
      </c>
      <c r="D159" t="s">
        <v>469</v>
      </c>
      <c r="E159" t="s">
        <v>790</v>
      </c>
      <c r="F159" t="s">
        <v>791</v>
      </c>
      <c r="G159" t="s">
        <v>1202</v>
      </c>
      <c r="H159" t="s">
        <v>1260</v>
      </c>
      <c r="I159" t="s">
        <v>1261</v>
      </c>
      <c r="J159" t="s">
        <v>1269</v>
      </c>
    </row>
    <row r="160" spans="3:10" x14ac:dyDescent="0.25">
      <c r="C160" t="s">
        <v>260</v>
      </c>
      <c r="D160" t="s">
        <v>260</v>
      </c>
      <c r="E160" t="s">
        <v>792</v>
      </c>
      <c r="F160" t="s">
        <v>793</v>
      </c>
      <c r="G160" t="s">
        <v>1202</v>
      </c>
      <c r="H160" t="s">
        <v>1260</v>
      </c>
      <c r="I160" t="s">
        <v>1261</v>
      </c>
      <c r="J160" t="s">
        <v>1269</v>
      </c>
    </row>
    <row r="161" spans="3:10" x14ac:dyDescent="0.25">
      <c r="C161" t="s">
        <v>261</v>
      </c>
      <c r="D161" t="s">
        <v>261</v>
      </c>
      <c r="E161" t="s">
        <v>794</v>
      </c>
      <c r="F161" t="s">
        <v>795</v>
      </c>
      <c r="G161" t="s">
        <v>1202</v>
      </c>
      <c r="H161" t="s">
        <v>1260</v>
      </c>
      <c r="I161" t="s">
        <v>1261</v>
      </c>
      <c r="J161" t="s">
        <v>1269</v>
      </c>
    </row>
    <row r="162" spans="3:10" x14ac:dyDescent="0.25">
      <c r="C162" t="s">
        <v>262</v>
      </c>
      <c r="D162" t="s">
        <v>262</v>
      </c>
      <c r="E162" t="s">
        <v>796</v>
      </c>
      <c r="F162" t="s">
        <v>797</v>
      </c>
      <c r="G162" t="s">
        <v>1202</v>
      </c>
      <c r="H162" t="s">
        <v>1260</v>
      </c>
      <c r="I162" t="s">
        <v>1261</v>
      </c>
      <c r="J162" t="s">
        <v>1269</v>
      </c>
    </row>
    <row r="163" spans="3:10" x14ac:dyDescent="0.25">
      <c r="C163" t="s">
        <v>263</v>
      </c>
      <c r="D163" t="s">
        <v>263</v>
      </c>
      <c r="E163" t="s">
        <v>798</v>
      </c>
      <c r="F163" t="s">
        <v>799</v>
      </c>
      <c r="G163" t="s">
        <v>1202</v>
      </c>
      <c r="H163" t="s">
        <v>1260</v>
      </c>
      <c r="I163" t="s">
        <v>1261</v>
      </c>
      <c r="J163" t="s">
        <v>1269</v>
      </c>
    </row>
    <row r="164" spans="3:10" x14ac:dyDescent="0.25">
      <c r="C164" t="s">
        <v>264</v>
      </c>
      <c r="D164" t="s">
        <v>264</v>
      </c>
      <c r="E164" t="s">
        <v>800</v>
      </c>
      <c r="F164" t="s">
        <v>801</v>
      </c>
      <c r="G164" t="s">
        <v>1202</v>
      </c>
      <c r="H164" t="s">
        <v>1260</v>
      </c>
      <c r="I164" t="s">
        <v>1261</v>
      </c>
      <c r="J164" t="s">
        <v>1269</v>
      </c>
    </row>
    <row r="165" spans="3:10" x14ac:dyDescent="0.25">
      <c r="C165" t="s">
        <v>265</v>
      </c>
      <c r="D165" t="s">
        <v>265</v>
      </c>
      <c r="E165" t="s">
        <v>802</v>
      </c>
      <c r="F165" t="s">
        <v>803</v>
      </c>
      <c r="G165" t="s">
        <v>1202</v>
      </c>
      <c r="H165" t="s">
        <v>1260</v>
      </c>
      <c r="I165" t="s">
        <v>1261</v>
      </c>
      <c r="J165" t="s">
        <v>1269</v>
      </c>
    </row>
    <row r="166" spans="3:10" x14ac:dyDescent="0.25">
      <c r="C166" t="s">
        <v>266</v>
      </c>
      <c r="D166" t="s">
        <v>266</v>
      </c>
      <c r="E166" t="s">
        <v>804</v>
      </c>
      <c r="F166" t="s">
        <v>805</v>
      </c>
      <c r="G166" t="s">
        <v>1202</v>
      </c>
      <c r="H166" t="s">
        <v>1260</v>
      </c>
      <c r="I166" t="s">
        <v>1261</v>
      </c>
      <c r="J166" t="s">
        <v>1269</v>
      </c>
    </row>
    <row r="167" spans="3:10" x14ac:dyDescent="0.25">
      <c r="C167" t="s">
        <v>267</v>
      </c>
      <c r="D167" t="s">
        <v>267</v>
      </c>
      <c r="E167" t="s">
        <v>806</v>
      </c>
      <c r="F167" t="s">
        <v>807</v>
      </c>
      <c r="G167" t="s">
        <v>1202</v>
      </c>
      <c r="H167" t="s">
        <v>1260</v>
      </c>
      <c r="I167" t="s">
        <v>1261</v>
      </c>
      <c r="J167" t="s">
        <v>1269</v>
      </c>
    </row>
    <row r="168" spans="3:10" x14ac:dyDescent="0.25">
      <c r="C168" t="s">
        <v>268</v>
      </c>
      <c r="D168" t="s">
        <v>268</v>
      </c>
      <c r="E168" t="s">
        <v>808</v>
      </c>
      <c r="F168" t="s">
        <v>809</v>
      </c>
      <c r="G168" t="s">
        <v>1202</v>
      </c>
      <c r="H168" t="s">
        <v>1260</v>
      </c>
      <c r="I168" t="s">
        <v>1261</v>
      </c>
      <c r="J168" t="s">
        <v>1269</v>
      </c>
    </row>
    <row r="169" spans="3:10" x14ac:dyDescent="0.25">
      <c r="C169" t="s">
        <v>269</v>
      </c>
      <c r="D169" t="s">
        <v>269</v>
      </c>
      <c r="E169" t="s">
        <v>810</v>
      </c>
      <c r="F169" t="s">
        <v>811</v>
      </c>
      <c r="G169" t="s">
        <v>1202</v>
      </c>
      <c r="H169" t="s">
        <v>1260</v>
      </c>
      <c r="I169" t="s">
        <v>1261</v>
      </c>
      <c r="J169" t="s">
        <v>1269</v>
      </c>
    </row>
    <row r="170" spans="3:10" x14ac:dyDescent="0.25">
      <c r="C170" t="s">
        <v>270</v>
      </c>
      <c r="D170" t="s">
        <v>270</v>
      </c>
      <c r="E170" t="s">
        <v>812</v>
      </c>
      <c r="F170" t="s">
        <v>813</v>
      </c>
      <c r="G170" t="s">
        <v>1202</v>
      </c>
      <c r="H170" t="s">
        <v>1260</v>
      </c>
      <c r="I170" t="s">
        <v>1261</v>
      </c>
      <c r="J170" t="s">
        <v>1269</v>
      </c>
    </row>
    <row r="171" spans="3:10" x14ac:dyDescent="0.25">
      <c r="C171" t="s">
        <v>271</v>
      </c>
      <c r="D171" t="s">
        <v>271</v>
      </c>
      <c r="E171" t="s">
        <v>814</v>
      </c>
      <c r="F171" t="s">
        <v>815</v>
      </c>
      <c r="G171" t="s">
        <v>1202</v>
      </c>
      <c r="H171" t="s">
        <v>1260</v>
      </c>
      <c r="I171" t="s">
        <v>1261</v>
      </c>
      <c r="J171" t="s">
        <v>1269</v>
      </c>
    </row>
    <row r="172" spans="3:10" x14ac:dyDescent="0.25">
      <c r="C172" t="s">
        <v>272</v>
      </c>
      <c r="D172" t="s">
        <v>272</v>
      </c>
      <c r="E172" t="s">
        <v>816</v>
      </c>
      <c r="F172" t="s">
        <v>817</v>
      </c>
      <c r="G172" t="s">
        <v>1202</v>
      </c>
      <c r="H172" t="s">
        <v>1260</v>
      </c>
      <c r="I172" t="s">
        <v>1261</v>
      </c>
      <c r="J172" t="s">
        <v>1269</v>
      </c>
    </row>
    <row r="173" spans="3:10" x14ac:dyDescent="0.25">
      <c r="C173" t="s">
        <v>273</v>
      </c>
      <c r="D173" t="s">
        <v>273</v>
      </c>
      <c r="E173" t="s">
        <v>818</v>
      </c>
      <c r="F173" t="s">
        <v>819</v>
      </c>
      <c r="G173" t="s">
        <v>1202</v>
      </c>
      <c r="H173" t="s">
        <v>1260</v>
      </c>
      <c r="I173" t="s">
        <v>1261</v>
      </c>
      <c r="J173" t="s">
        <v>1269</v>
      </c>
    </row>
    <row r="174" spans="3:10" x14ac:dyDescent="0.25">
      <c r="C174" t="s">
        <v>274</v>
      </c>
      <c r="D174" t="s">
        <v>274</v>
      </c>
      <c r="E174" t="s">
        <v>820</v>
      </c>
      <c r="F174" t="s">
        <v>821</v>
      </c>
      <c r="G174" t="s">
        <v>1202</v>
      </c>
      <c r="H174" t="s">
        <v>1260</v>
      </c>
      <c r="I174" t="s">
        <v>1261</v>
      </c>
      <c r="J174" t="s">
        <v>1269</v>
      </c>
    </row>
    <row r="175" spans="3:10" x14ac:dyDescent="0.25">
      <c r="C175" t="s">
        <v>275</v>
      </c>
      <c r="D175" t="s">
        <v>275</v>
      </c>
      <c r="E175" t="s">
        <v>822</v>
      </c>
      <c r="F175" t="s">
        <v>823</v>
      </c>
      <c r="G175" t="s">
        <v>1202</v>
      </c>
      <c r="H175" t="s">
        <v>1260</v>
      </c>
      <c r="I175" t="s">
        <v>1261</v>
      </c>
      <c r="J175" t="s">
        <v>1269</v>
      </c>
    </row>
    <row r="176" spans="3:10" x14ac:dyDescent="0.25">
      <c r="C176" t="s">
        <v>276</v>
      </c>
      <c r="D176" t="s">
        <v>276</v>
      </c>
      <c r="E176" t="s">
        <v>824</v>
      </c>
      <c r="F176" t="s">
        <v>825</v>
      </c>
      <c r="G176" t="s">
        <v>1202</v>
      </c>
      <c r="H176" t="s">
        <v>1260</v>
      </c>
      <c r="I176" t="s">
        <v>1261</v>
      </c>
      <c r="J176" t="s">
        <v>1269</v>
      </c>
    </row>
    <row r="177" spans="3:10" x14ac:dyDescent="0.25">
      <c r="C177" t="s">
        <v>277</v>
      </c>
      <c r="D177" t="s">
        <v>277</v>
      </c>
      <c r="E177" t="s">
        <v>826</v>
      </c>
      <c r="F177" t="s">
        <v>827</v>
      </c>
      <c r="G177" t="s">
        <v>1202</v>
      </c>
      <c r="H177" t="s">
        <v>1260</v>
      </c>
      <c r="I177" t="s">
        <v>1261</v>
      </c>
      <c r="J177" t="s">
        <v>1269</v>
      </c>
    </row>
    <row r="178" spans="3:10" x14ac:dyDescent="0.25">
      <c r="C178" t="s">
        <v>278</v>
      </c>
      <c r="D178" t="s">
        <v>278</v>
      </c>
      <c r="E178" t="s">
        <v>828</v>
      </c>
      <c r="F178" t="s">
        <v>829</v>
      </c>
      <c r="G178" t="s">
        <v>1202</v>
      </c>
      <c r="H178" t="s">
        <v>1260</v>
      </c>
      <c r="I178" t="s">
        <v>1261</v>
      </c>
      <c r="J178" t="s">
        <v>1269</v>
      </c>
    </row>
    <row r="179" spans="3:10" x14ac:dyDescent="0.25">
      <c r="C179" t="s">
        <v>279</v>
      </c>
      <c r="D179" t="s">
        <v>279</v>
      </c>
      <c r="E179" t="s">
        <v>830</v>
      </c>
      <c r="F179" t="s">
        <v>831</v>
      </c>
      <c r="G179" t="s">
        <v>1202</v>
      </c>
      <c r="H179" t="s">
        <v>1260</v>
      </c>
      <c r="I179" t="s">
        <v>1261</v>
      </c>
      <c r="J179" t="s">
        <v>1269</v>
      </c>
    </row>
    <row r="180" spans="3:10" x14ac:dyDescent="0.25">
      <c r="C180" t="s">
        <v>280</v>
      </c>
      <c r="D180" t="s">
        <v>280</v>
      </c>
      <c r="E180" t="s">
        <v>832</v>
      </c>
      <c r="F180" t="s">
        <v>833</v>
      </c>
      <c r="G180" t="s">
        <v>1202</v>
      </c>
      <c r="H180" t="s">
        <v>1260</v>
      </c>
      <c r="I180" t="s">
        <v>1261</v>
      </c>
      <c r="J180" t="s">
        <v>1269</v>
      </c>
    </row>
    <row r="181" spans="3:10" x14ac:dyDescent="0.25">
      <c r="C181" t="s">
        <v>281</v>
      </c>
      <c r="D181" t="s">
        <v>281</v>
      </c>
      <c r="E181" t="s">
        <v>834</v>
      </c>
      <c r="F181" t="s">
        <v>835</v>
      </c>
      <c r="G181" t="s">
        <v>1202</v>
      </c>
      <c r="H181" t="s">
        <v>1260</v>
      </c>
      <c r="I181" t="s">
        <v>1261</v>
      </c>
      <c r="J181" t="s">
        <v>1269</v>
      </c>
    </row>
    <row r="182" spans="3:10" x14ac:dyDescent="0.25">
      <c r="C182" t="s">
        <v>282</v>
      </c>
      <c r="D182" t="s">
        <v>282</v>
      </c>
      <c r="E182" t="s">
        <v>836</v>
      </c>
      <c r="F182" t="s">
        <v>837</v>
      </c>
      <c r="G182" t="s">
        <v>1202</v>
      </c>
      <c r="H182" t="s">
        <v>1260</v>
      </c>
      <c r="I182" t="s">
        <v>1261</v>
      </c>
      <c r="J182" t="s">
        <v>1269</v>
      </c>
    </row>
    <row r="183" spans="3:10" x14ac:dyDescent="0.25">
      <c r="C183" t="s">
        <v>283</v>
      </c>
      <c r="D183" t="s">
        <v>283</v>
      </c>
      <c r="E183" t="s">
        <v>838</v>
      </c>
      <c r="F183" t="s">
        <v>839</v>
      </c>
      <c r="G183" t="s">
        <v>1202</v>
      </c>
      <c r="H183" t="s">
        <v>1260</v>
      </c>
      <c r="I183" t="s">
        <v>1261</v>
      </c>
      <c r="J183" t="s">
        <v>1269</v>
      </c>
    </row>
    <row r="184" spans="3:10" x14ac:dyDescent="0.25">
      <c r="C184" t="s">
        <v>284</v>
      </c>
      <c r="D184" t="s">
        <v>284</v>
      </c>
      <c r="E184" t="s">
        <v>840</v>
      </c>
      <c r="F184" t="s">
        <v>841</v>
      </c>
      <c r="G184" t="s">
        <v>1202</v>
      </c>
      <c r="H184" t="s">
        <v>1260</v>
      </c>
      <c r="I184" t="s">
        <v>1261</v>
      </c>
      <c r="J184" t="s">
        <v>1269</v>
      </c>
    </row>
    <row r="185" spans="3:10" x14ac:dyDescent="0.25">
      <c r="C185" t="s">
        <v>285</v>
      </c>
      <c r="D185" t="s">
        <v>285</v>
      </c>
      <c r="E185" t="s">
        <v>842</v>
      </c>
      <c r="F185" t="s">
        <v>843</v>
      </c>
      <c r="G185" t="s">
        <v>1202</v>
      </c>
      <c r="H185" t="s">
        <v>1260</v>
      </c>
      <c r="I185" t="s">
        <v>1261</v>
      </c>
      <c r="J185" t="s">
        <v>1269</v>
      </c>
    </row>
    <row r="186" spans="3:10" x14ac:dyDescent="0.25">
      <c r="C186" t="s">
        <v>286</v>
      </c>
      <c r="D186" t="s">
        <v>286</v>
      </c>
      <c r="E186" t="s">
        <v>844</v>
      </c>
      <c r="F186" t="s">
        <v>845</v>
      </c>
      <c r="G186" t="s">
        <v>1202</v>
      </c>
      <c r="H186" t="s">
        <v>1260</v>
      </c>
      <c r="I186" t="s">
        <v>1261</v>
      </c>
      <c r="J186" t="s">
        <v>1269</v>
      </c>
    </row>
    <row r="187" spans="3:10" x14ac:dyDescent="0.25">
      <c r="C187" t="s">
        <v>287</v>
      </c>
      <c r="D187" t="s">
        <v>287</v>
      </c>
      <c r="E187" t="s">
        <v>846</v>
      </c>
      <c r="F187" t="s">
        <v>847</v>
      </c>
      <c r="G187" t="s">
        <v>1202</v>
      </c>
      <c r="H187" t="s">
        <v>1260</v>
      </c>
      <c r="I187" t="s">
        <v>1261</v>
      </c>
      <c r="J187" t="s">
        <v>1269</v>
      </c>
    </row>
    <row r="188" spans="3:10" x14ac:dyDescent="0.25">
      <c r="C188" t="s">
        <v>288</v>
      </c>
      <c r="D188" t="s">
        <v>288</v>
      </c>
      <c r="E188" t="s">
        <v>848</v>
      </c>
      <c r="F188" t="s">
        <v>849</v>
      </c>
      <c r="G188" t="s">
        <v>1202</v>
      </c>
      <c r="H188" t="s">
        <v>1260</v>
      </c>
      <c r="I188" t="s">
        <v>1261</v>
      </c>
      <c r="J188" t="s">
        <v>1269</v>
      </c>
    </row>
    <row r="189" spans="3:10" x14ac:dyDescent="0.25">
      <c r="C189" t="s">
        <v>289</v>
      </c>
      <c r="D189" t="s">
        <v>289</v>
      </c>
      <c r="E189" t="s">
        <v>850</v>
      </c>
      <c r="F189" t="s">
        <v>851</v>
      </c>
      <c r="G189" t="s">
        <v>1202</v>
      </c>
      <c r="H189" t="s">
        <v>1260</v>
      </c>
      <c r="I189" t="s">
        <v>1261</v>
      </c>
      <c r="J189" t="s">
        <v>1269</v>
      </c>
    </row>
    <row r="190" spans="3:10" x14ac:dyDescent="0.25">
      <c r="C190" t="s">
        <v>290</v>
      </c>
      <c r="D190" t="s">
        <v>290</v>
      </c>
      <c r="E190" t="s">
        <v>852</v>
      </c>
      <c r="F190" t="s">
        <v>853</v>
      </c>
      <c r="G190" t="s">
        <v>1202</v>
      </c>
      <c r="H190" t="s">
        <v>1260</v>
      </c>
      <c r="I190" t="s">
        <v>1261</v>
      </c>
      <c r="J190" t="s">
        <v>1269</v>
      </c>
    </row>
    <row r="191" spans="3:10" x14ac:dyDescent="0.25">
      <c r="C191" t="s">
        <v>291</v>
      </c>
      <c r="D191" t="s">
        <v>291</v>
      </c>
      <c r="E191" t="s">
        <v>854</v>
      </c>
      <c r="F191" t="s">
        <v>855</v>
      </c>
      <c r="G191" t="s">
        <v>1202</v>
      </c>
      <c r="H191" t="s">
        <v>1260</v>
      </c>
      <c r="I191" t="s">
        <v>1261</v>
      </c>
      <c r="J191" t="s">
        <v>1269</v>
      </c>
    </row>
    <row r="192" spans="3:10" x14ac:dyDescent="0.25">
      <c r="C192" t="s">
        <v>292</v>
      </c>
      <c r="D192" t="s">
        <v>292</v>
      </c>
      <c r="E192" t="s">
        <v>856</v>
      </c>
      <c r="F192" t="s">
        <v>857</v>
      </c>
      <c r="G192" t="s">
        <v>1202</v>
      </c>
      <c r="H192" t="s">
        <v>1260</v>
      </c>
      <c r="I192" t="s">
        <v>1261</v>
      </c>
      <c r="J192" t="s">
        <v>1269</v>
      </c>
    </row>
    <row r="193" spans="3:10" x14ac:dyDescent="0.25">
      <c r="C193" t="s">
        <v>293</v>
      </c>
      <c r="D193" t="s">
        <v>293</v>
      </c>
      <c r="E193" t="s">
        <v>858</v>
      </c>
      <c r="F193" s="3" t="s">
        <v>859</v>
      </c>
      <c r="G193" s="3" t="s">
        <v>1201</v>
      </c>
      <c r="H193" t="s">
        <v>1260</v>
      </c>
      <c r="I193" t="s">
        <v>1261</v>
      </c>
      <c r="J193" t="s">
        <v>1269</v>
      </c>
    </row>
    <row r="194" spans="3:10" x14ac:dyDescent="0.25">
      <c r="C194" t="s">
        <v>294</v>
      </c>
      <c r="D194" t="s">
        <v>294</v>
      </c>
      <c r="E194" t="s">
        <v>860</v>
      </c>
      <c r="F194" t="s">
        <v>861</v>
      </c>
      <c r="G194" t="s">
        <v>1201</v>
      </c>
      <c r="H194" t="s">
        <v>1260</v>
      </c>
      <c r="I194" t="s">
        <v>1261</v>
      </c>
      <c r="J194" t="s">
        <v>1269</v>
      </c>
    </row>
    <row r="195" spans="3:10" x14ac:dyDescent="0.25">
      <c r="C195" t="s">
        <v>295</v>
      </c>
      <c r="D195" t="s">
        <v>295</v>
      </c>
      <c r="E195" t="s">
        <v>862</v>
      </c>
      <c r="F195" t="s">
        <v>863</v>
      </c>
      <c r="G195" t="s">
        <v>1201</v>
      </c>
      <c r="H195" t="s">
        <v>1260</v>
      </c>
      <c r="I195" t="s">
        <v>1261</v>
      </c>
      <c r="J195" t="s">
        <v>1269</v>
      </c>
    </row>
    <row r="196" spans="3:10" x14ac:dyDescent="0.25">
      <c r="C196" t="s">
        <v>296</v>
      </c>
      <c r="D196" t="s">
        <v>296</v>
      </c>
      <c r="E196" t="s">
        <v>864</v>
      </c>
      <c r="F196" t="s">
        <v>865</v>
      </c>
      <c r="G196" t="s">
        <v>1201</v>
      </c>
      <c r="H196" t="s">
        <v>1260</v>
      </c>
      <c r="I196" t="s">
        <v>1261</v>
      </c>
      <c r="J196" t="s">
        <v>1269</v>
      </c>
    </row>
    <row r="197" spans="3:10" x14ac:dyDescent="0.25">
      <c r="C197" t="s">
        <v>297</v>
      </c>
      <c r="D197" t="s">
        <v>297</v>
      </c>
      <c r="E197" t="s">
        <v>866</v>
      </c>
      <c r="F197" t="s">
        <v>867</v>
      </c>
      <c r="G197" t="s">
        <v>1201</v>
      </c>
      <c r="H197" t="s">
        <v>1260</v>
      </c>
      <c r="I197" t="s">
        <v>1261</v>
      </c>
      <c r="J197" t="s">
        <v>1269</v>
      </c>
    </row>
    <row r="198" spans="3:10" x14ac:dyDescent="0.25">
      <c r="C198" t="s">
        <v>298</v>
      </c>
      <c r="D198" t="s">
        <v>298</v>
      </c>
      <c r="E198" t="s">
        <v>868</v>
      </c>
      <c r="F198" t="s">
        <v>869</v>
      </c>
      <c r="G198" t="s">
        <v>1201</v>
      </c>
      <c r="H198" t="s">
        <v>1260</v>
      </c>
      <c r="I198" t="s">
        <v>1261</v>
      </c>
      <c r="J198" t="s">
        <v>1269</v>
      </c>
    </row>
    <row r="199" spans="3:10" x14ac:dyDescent="0.25">
      <c r="C199" t="s">
        <v>299</v>
      </c>
      <c r="D199" t="s">
        <v>299</v>
      </c>
      <c r="E199" t="s">
        <v>870</v>
      </c>
      <c r="F199" t="s">
        <v>871</v>
      </c>
      <c r="G199" t="s">
        <v>1201</v>
      </c>
      <c r="H199" t="s">
        <v>1260</v>
      </c>
      <c r="I199" t="s">
        <v>1261</v>
      </c>
      <c r="J199" t="s">
        <v>1269</v>
      </c>
    </row>
    <row r="200" spans="3:10" x14ac:dyDescent="0.25">
      <c r="C200" t="s">
        <v>300</v>
      </c>
      <c r="D200" t="s">
        <v>300</v>
      </c>
      <c r="E200" t="s">
        <v>872</v>
      </c>
      <c r="F200" t="s">
        <v>873</v>
      </c>
      <c r="G200" t="s">
        <v>1201</v>
      </c>
      <c r="H200" t="s">
        <v>1260</v>
      </c>
      <c r="I200" t="s">
        <v>1261</v>
      </c>
      <c r="J200" t="s">
        <v>1269</v>
      </c>
    </row>
    <row r="201" spans="3:10" x14ac:dyDescent="0.25">
      <c r="C201" t="s">
        <v>301</v>
      </c>
      <c r="D201" t="s">
        <v>301</v>
      </c>
      <c r="E201" t="s">
        <v>874</v>
      </c>
      <c r="F201" t="s">
        <v>875</v>
      </c>
      <c r="G201" t="s">
        <v>1201</v>
      </c>
      <c r="H201" t="s">
        <v>1260</v>
      </c>
      <c r="I201" t="s">
        <v>1261</v>
      </c>
      <c r="J201" t="s">
        <v>1269</v>
      </c>
    </row>
    <row r="202" spans="3:10" x14ac:dyDescent="0.25">
      <c r="C202" t="s">
        <v>302</v>
      </c>
      <c r="D202" t="s">
        <v>302</v>
      </c>
      <c r="E202" t="s">
        <v>876</v>
      </c>
      <c r="F202" t="s">
        <v>877</v>
      </c>
      <c r="G202" t="s">
        <v>1201</v>
      </c>
      <c r="H202" t="s">
        <v>1260</v>
      </c>
      <c r="I202" t="s">
        <v>1261</v>
      </c>
      <c r="J202" t="s">
        <v>1269</v>
      </c>
    </row>
    <row r="203" spans="3:10" x14ac:dyDescent="0.25">
      <c r="C203" t="s">
        <v>303</v>
      </c>
      <c r="D203" t="s">
        <v>303</v>
      </c>
      <c r="E203" t="s">
        <v>878</v>
      </c>
      <c r="F203" t="s">
        <v>879</v>
      </c>
      <c r="G203" t="s">
        <v>1201</v>
      </c>
      <c r="H203" t="s">
        <v>1260</v>
      </c>
      <c r="I203" t="s">
        <v>1261</v>
      </c>
      <c r="J203" t="s">
        <v>1269</v>
      </c>
    </row>
    <row r="204" spans="3:10" x14ac:dyDescent="0.25">
      <c r="C204" t="s">
        <v>304</v>
      </c>
      <c r="D204" t="s">
        <v>304</v>
      </c>
      <c r="E204" t="s">
        <v>880</v>
      </c>
      <c r="F204" t="s">
        <v>881</v>
      </c>
      <c r="G204" t="s">
        <v>1201</v>
      </c>
      <c r="H204" t="s">
        <v>1260</v>
      </c>
      <c r="I204" t="s">
        <v>1261</v>
      </c>
      <c r="J204" t="s">
        <v>1269</v>
      </c>
    </row>
    <row r="205" spans="3:10" x14ac:dyDescent="0.25">
      <c r="C205" t="s">
        <v>305</v>
      </c>
      <c r="D205" t="s">
        <v>305</v>
      </c>
      <c r="E205" t="s">
        <v>882</v>
      </c>
      <c r="F205" t="s">
        <v>883</v>
      </c>
      <c r="G205" t="s">
        <v>1201</v>
      </c>
      <c r="H205" t="s">
        <v>1260</v>
      </c>
      <c r="I205" t="s">
        <v>1261</v>
      </c>
      <c r="J205" t="s">
        <v>1269</v>
      </c>
    </row>
    <row r="206" spans="3:10" x14ac:dyDescent="0.25">
      <c r="C206" t="s">
        <v>306</v>
      </c>
      <c r="D206" t="s">
        <v>306</v>
      </c>
      <c r="E206" t="s">
        <v>884</v>
      </c>
      <c r="F206" t="s">
        <v>885</v>
      </c>
      <c r="G206" t="s">
        <v>1201</v>
      </c>
      <c r="H206" t="s">
        <v>1260</v>
      </c>
      <c r="I206" t="s">
        <v>1261</v>
      </c>
      <c r="J206" t="s">
        <v>1269</v>
      </c>
    </row>
    <row r="207" spans="3:10" x14ac:dyDescent="0.25">
      <c r="C207" t="s">
        <v>307</v>
      </c>
      <c r="D207" t="s">
        <v>307</v>
      </c>
      <c r="E207" t="s">
        <v>886</v>
      </c>
      <c r="F207" t="s">
        <v>887</v>
      </c>
      <c r="G207" t="s">
        <v>1201</v>
      </c>
      <c r="H207" t="s">
        <v>1260</v>
      </c>
      <c r="I207" t="s">
        <v>1261</v>
      </c>
      <c r="J207" t="s">
        <v>1269</v>
      </c>
    </row>
    <row r="208" spans="3:10" x14ac:dyDescent="0.25">
      <c r="C208" t="s">
        <v>308</v>
      </c>
      <c r="D208" t="s">
        <v>308</v>
      </c>
      <c r="E208" t="s">
        <v>888</v>
      </c>
      <c r="F208" t="s">
        <v>889</v>
      </c>
      <c r="G208" t="s">
        <v>1201</v>
      </c>
      <c r="H208" t="s">
        <v>1260</v>
      </c>
      <c r="I208" t="s">
        <v>1261</v>
      </c>
      <c r="J208" t="s">
        <v>1269</v>
      </c>
    </row>
    <row r="209" spans="3:10" x14ac:dyDescent="0.25">
      <c r="C209" t="s">
        <v>309</v>
      </c>
      <c r="D209" t="s">
        <v>309</v>
      </c>
      <c r="E209" t="s">
        <v>890</v>
      </c>
      <c r="F209" t="s">
        <v>891</v>
      </c>
      <c r="G209" t="s">
        <v>1201</v>
      </c>
      <c r="H209" t="s">
        <v>1260</v>
      </c>
      <c r="I209" t="s">
        <v>1261</v>
      </c>
      <c r="J209" t="s">
        <v>1269</v>
      </c>
    </row>
    <row r="210" spans="3:10" x14ac:dyDescent="0.25">
      <c r="C210" t="s">
        <v>310</v>
      </c>
      <c r="D210" t="s">
        <v>310</v>
      </c>
      <c r="E210" t="s">
        <v>892</v>
      </c>
      <c r="F210" t="s">
        <v>893</v>
      </c>
      <c r="G210" t="s">
        <v>1201</v>
      </c>
      <c r="H210" t="s">
        <v>1260</v>
      </c>
      <c r="I210" t="s">
        <v>1261</v>
      </c>
      <c r="J210" t="s">
        <v>1269</v>
      </c>
    </row>
    <row r="211" spans="3:10" x14ac:dyDescent="0.25">
      <c r="C211" t="s">
        <v>311</v>
      </c>
      <c r="D211" t="s">
        <v>311</v>
      </c>
      <c r="E211" t="s">
        <v>894</v>
      </c>
      <c r="F211" t="s">
        <v>895</v>
      </c>
      <c r="G211" t="s">
        <v>1201</v>
      </c>
      <c r="H211" t="s">
        <v>1260</v>
      </c>
      <c r="I211" t="s">
        <v>1261</v>
      </c>
      <c r="J211" t="s">
        <v>1269</v>
      </c>
    </row>
    <row r="212" spans="3:10" x14ac:dyDescent="0.25">
      <c r="C212" t="s">
        <v>312</v>
      </c>
      <c r="D212" t="s">
        <v>312</v>
      </c>
      <c r="E212" t="s">
        <v>896</v>
      </c>
      <c r="F212" t="s">
        <v>897</v>
      </c>
      <c r="G212" t="s">
        <v>1201</v>
      </c>
      <c r="H212" t="s">
        <v>1260</v>
      </c>
      <c r="I212" t="s">
        <v>1261</v>
      </c>
      <c r="J212" t="s">
        <v>1269</v>
      </c>
    </row>
    <row r="213" spans="3:10" x14ac:dyDescent="0.25">
      <c r="C213" t="s">
        <v>313</v>
      </c>
      <c r="D213" t="s">
        <v>313</v>
      </c>
      <c r="E213" t="s">
        <v>898</v>
      </c>
      <c r="F213" t="s">
        <v>899</v>
      </c>
      <c r="G213" t="s">
        <v>1201</v>
      </c>
      <c r="H213" t="s">
        <v>1260</v>
      </c>
      <c r="I213" t="s">
        <v>1261</v>
      </c>
      <c r="J213" t="s">
        <v>1269</v>
      </c>
    </row>
    <row r="214" spans="3:10" x14ac:dyDescent="0.25">
      <c r="C214" t="s">
        <v>314</v>
      </c>
      <c r="D214" t="s">
        <v>314</v>
      </c>
      <c r="E214" t="s">
        <v>900</v>
      </c>
      <c r="F214" t="s">
        <v>901</v>
      </c>
      <c r="G214" t="s">
        <v>1201</v>
      </c>
      <c r="H214" t="s">
        <v>1260</v>
      </c>
      <c r="I214" t="s">
        <v>1261</v>
      </c>
      <c r="J214" t="s">
        <v>1269</v>
      </c>
    </row>
    <row r="215" spans="3:10" x14ac:dyDescent="0.25">
      <c r="C215" t="s">
        <v>315</v>
      </c>
      <c r="D215" t="s">
        <v>315</v>
      </c>
      <c r="E215" t="s">
        <v>902</v>
      </c>
      <c r="F215" t="s">
        <v>903</v>
      </c>
      <c r="G215" t="s">
        <v>1201</v>
      </c>
      <c r="H215" t="s">
        <v>1260</v>
      </c>
      <c r="I215" t="s">
        <v>1261</v>
      </c>
      <c r="J215" t="s">
        <v>1269</v>
      </c>
    </row>
    <row r="216" spans="3:10" x14ac:dyDescent="0.25">
      <c r="C216" t="s">
        <v>316</v>
      </c>
      <c r="D216" t="s">
        <v>316</v>
      </c>
      <c r="E216" t="s">
        <v>904</v>
      </c>
      <c r="F216" s="3" t="s">
        <v>905</v>
      </c>
      <c r="G216" s="3" t="s">
        <v>1199</v>
      </c>
      <c r="H216" t="s">
        <v>1260</v>
      </c>
      <c r="I216" t="s">
        <v>1261</v>
      </c>
      <c r="J216" t="s">
        <v>1269</v>
      </c>
    </row>
    <row r="217" spans="3:10" x14ac:dyDescent="0.25">
      <c r="C217" t="s">
        <v>317</v>
      </c>
      <c r="D217" t="s">
        <v>317</v>
      </c>
      <c r="E217" t="s">
        <v>906</v>
      </c>
      <c r="F217" t="s">
        <v>907</v>
      </c>
      <c r="G217" t="s">
        <v>1199</v>
      </c>
      <c r="H217" t="s">
        <v>1260</v>
      </c>
      <c r="I217" t="s">
        <v>1261</v>
      </c>
      <c r="J217" t="s">
        <v>1269</v>
      </c>
    </row>
    <row r="218" spans="3:10" x14ac:dyDescent="0.25">
      <c r="C218" t="s">
        <v>318</v>
      </c>
      <c r="D218" t="s">
        <v>318</v>
      </c>
      <c r="E218" t="s">
        <v>908</v>
      </c>
      <c r="F218" t="s">
        <v>909</v>
      </c>
      <c r="G218" t="s">
        <v>1199</v>
      </c>
      <c r="H218" t="s">
        <v>1260</v>
      </c>
      <c r="I218" t="s">
        <v>1261</v>
      </c>
      <c r="J218" t="s">
        <v>1269</v>
      </c>
    </row>
    <row r="219" spans="3:10" x14ac:dyDescent="0.25">
      <c r="C219" t="s">
        <v>319</v>
      </c>
      <c r="D219" t="s">
        <v>319</v>
      </c>
      <c r="E219" t="s">
        <v>910</v>
      </c>
      <c r="F219" t="s">
        <v>911</v>
      </c>
      <c r="G219" t="s">
        <v>1199</v>
      </c>
      <c r="H219" t="s">
        <v>1260</v>
      </c>
      <c r="I219" t="s">
        <v>1261</v>
      </c>
      <c r="J219" t="s">
        <v>1269</v>
      </c>
    </row>
    <row r="220" spans="3:10" x14ac:dyDescent="0.25">
      <c r="C220" t="s">
        <v>320</v>
      </c>
      <c r="D220" t="s">
        <v>320</v>
      </c>
      <c r="E220" t="s">
        <v>912</v>
      </c>
      <c r="F220" t="s">
        <v>913</v>
      </c>
      <c r="G220" t="s">
        <v>1199</v>
      </c>
      <c r="H220" t="s">
        <v>1260</v>
      </c>
      <c r="I220" t="s">
        <v>1261</v>
      </c>
      <c r="J220" t="s">
        <v>1269</v>
      </c>
    </row>
    <row r="221" spans="3:10" x14ac:dyDescent="0.25">
      <c r="C221" t="s">
        <v>321</v>
      </c>
      <c r="D221" t="s">
        <v>321</v>
      </c>
      <c r="E221" t="s">
        <v>914</v>
      </c>
      <c r="F221" t="s">
        <v>915</v>
      </c>
      <c r="G221" t="s">
        <v>1199</v>
      </c>
      <c r="H221" t="s">
        <v>1260</v>
      </c>
      <c r="I221" t="s">
        <v>1261</v>
      </c>
      <c r="J221" t="s">
        <v>1269</v>
      </c>
    </row>
    <row r="222" spans="3:10" x14ac:dyDescent="0.25">
      <c r="C222" t="s">
        <v>322</v>
      </c>
      <c r="D222" t="s">
        <v>322</v>
      </c>
      <c r="E222" t="s">
        <v>916</v>
      </c>
      <c r="F222" t="s">
        <v>917</v>
      </c>
      <c r="G222" t="s">
        <v>1199</v>
      </c>
      <c r="H222" t="s">
        <v>1260</v>
      </c>
      <c r="I222" t="s">
        <v>1261</v>
      </c>
      <c r="J222" t="s">
        <v>1269</v>
      </c>
    </row>
    <row r="223" spans="3:10" x14ac:dyDescent="0.25">
      <c r="C223" t="s">
        <v>323</v>
      </c>
      <c r="D223" t="s">
        <v>323</v>
      </c>
      <c r="E223" t="s">
        <v>918</v>
      </c>
      <c r="F223" t="s">
        <v>919</v>
      </c>
      <c r="G223" t="s">
        <v>1199</v>
      </c>
      <c r="H223" t="s">
        <v>1260</v>
      </c>
      <c r="I223" t="s">
        <v>1261</v>
      </c>
      <c r="J223" t="s">
        <v>1269</v>
      </c>
    </row>
    <row r="224" spans="3:10" x14ac:dyDescent="0.25">
      <c r="C224" t="s">
        <v>324</v>
      </c>
      <c r="D224" t="s">
        <v>324</v>
      </c>
      <c r="E224" t="s">
        <v>920</v>
      </c>
      <c r="F224" t="s">
        <v>921</v>
      </c>
      <c r="G224" t="s">
        <v>1199</v>
      </c>
      <c r="H224" t="s">
        <v>1260</v>
      </c>
      <c r="I224" t="s">
        <v>1261</v>
      </c>
      <c r="J224" t="s">
        <v>1269</v>
      </c>
    </row>
    <row r="225" spans="3:10" x14ac:dyDescent="0.25">
      <c r="C225" t="s">
        <v>325</v>
      </c>
      <c r="D225" t="s">
        <v>325</v>
      </c>
      <c r="E225" t="s">
        <v>922</v>
      </c>
      <c r="F225" t="s">
        <v>923</v>
      </c>
      <c r="G225" t="s">
        <v>1199</v>
      </c>
      <c r="H225" t="s">
        <v>1260</v>
      </c>
      <c r="I225" t="s">
        <v>1261</v>
      </c>
      <c r="J225" t="s">
        <v>1269</v>
      </c>
    </row>
    <row r="226" spans="3:10" x14ac:dyDescent="0.25">
      <c r="C226" t="s">
        <v>326</v>
      </c>
      <c r="D226" t="s">
        <v>326</v>
      </c>
      <c r="E226" t="s">
        <v>924</v>
      </c>
      <c r="F226" t="s">
        <v>925</v>
      </c>
      <c r="G226" t="s">
        <v>1199</v>
      </c>
      <c r="H226" t="s">
        <v>1260</v>
      </c>
      <c r="I226" t="s">
        <v>1261</v>
      </c>
      <c r="J226" t="s">
        <v>1269</v>
      </c>
    </row>
    <row r="227" spans="3:10" x14ac:dyDescent="0.25">
      <c r="C227" t="s">
        <v>327</v>
      </c>
      <c r="D227" t="s">
        <v>327</v>
      </c>
      <c r="E227" t="s">
        <v>926</v>
      </c>
      <c r="F227" t="s">
        <v>927</v>
      </c>
      <c r="G227" t="s">
        <v>1199</v>
      </c>
      <c r="H227" t="s">
        <v>1260</v>
      </c>
      <c r="I227" t="s">
        <v>1261</v>
      </c>
      <c r="J227" t="s">
        <v>1269</v>
      </c>
    </row>
    <row r="228" spans="3:10" x14ac:dyDescent="0.25">
      <c r="C228" t="s">
        <v>328</v>
      </c>
      <c r="D228" t="s">
        <v>328</v>
      </c>
      <c r="E228" t="s">
        <v>928</v>
      </c>
      <c r="F228" t="s">
        <v>929</v>
      </c>
      <c r="G228" t="s">
        <v>1199</v>
      </c>
      <c r="H228" t="s">
        <v>1260</v>
      </c>
      <c r="I228" t="s">
        <v>1261</v>
      </c>
      <c r="J228" t="s">
        <v>1269</v>
      </c>
    </row>
    <row r="229" spans="3:10" x14ac:dyDescent="0.25">
      <c r="C229" t="s">
        <v>329</v>
      </c>
      <c r="D229" t="s">
        <v>329</v>
      </c>
      <c r="E229" t="s">
        <v>930</v>
      </c>
      <c r="F229" t="s">
        <v>931</v>
      </c>
      <c r="G229" t="s">
        <v>1199</v>
      </c>
      <c r="H229" t="s">
        <v>1260</v>
      </c>
      <c r="I229" t="s">
        <v>1261</v>
      </c>
      <c r="J229" t="s">
        <v>1269</v>
      </c>
    </row>
    <row r="230" spans="3:10" x14ac:dyDescent="0.25">
      <c r="C230" t="s">
        <v>330</v>
      </c>
      <c r="D230" t="s">
        <v>330</v>
      </c>
      <c r="E230" t="s">
        <v>932</v>
      </c>
      <c r="F230" t="s">
        <v>933</v>
      </c>
      <c r="G230" t="s">
        <v>1199</v>
      </c>
      <c r="H230" t="s">
        <v>1260</v>
      </c>
      <c r="I230" t="s">
        <v>1261</v>
      </c>
      <c r="J230" t="s">
        <v>1269</v>
      </c>
    </row>
    <row r="231" spans="3:10" x14ac:dyDescent="0.25">
      <c r="C231" t="s">
        <v>331</v>
      </c>
      <c r="D231" t="s">
        <v>331</v>
      </c>
      <c r="E231" t="s">
        <v>934</v>
      </c>
      <c r="F231" t="s">
        <v>935</v>
      </c>
      <c r="G231" t="s">
        <v>1199</v>
      </c>
      <c r="H231" t="s">
        <v>1260</v>
      </c>
      <c r="I231" t="s">
        <v>1261</v>
      </c>
      <c r="J231" t="s">
        <v>1269</v>
      </c>
    </row>
    <row r="232" spans="3:10" x14ac:dyDescent="0.25">
      <c r="C232" t="s">
        <v>332</v>
      </c>
      <c r="D232" t="s">
        <v>332</v>
      </c>
      <c r="E232" t="s">
        <v>936</v>
      </c>
      <c r="F232" t="s">
        <v>937</v>
      </c>
      <c r="G232" t="s">
        <v>1199</v>
      </c>
      <c r="H232" t="s">
        <v>1260</v>
      </c>
      <c r="I232" t="s">
        <v>1261</v>
      </c>
      <c r="J232" t="s">
        <v>1269</v>
      </c>
    </row>
    <row r="233" spans="3:10" x14ac:dyDescent="0.25">
      <c r="C233" t="s">
        <v>333</v>
      </c>
      <c r="D233" t="s">
        <v>333</v>
      </c>
      <c r="E233" t="s">
        <v>938</v>
      </c>
      <c r="F233" t="s">
        <v>939</v>
      </c>
      <c r="G233" t="s">
        <v>1199</v>
      </c>
      <c r="H233" t="s">
        <v>1260</v>
      </c>
      <c r="I233" t="s">
        <v>1261</v>
      </c>
      <c r="J233" t="s">
        <v>1269</v>
      </c>
    </row>
    <row r="234" spans="3:10" x14ac:dyDescent="0.25">
      <c r="C234" t="s">
        <v>334</v>
      </c>
      <c r="D234" t="s">
        <v>334</v>
      </c>
      <c r="E234" t="s">
        <v>940</v>
      </c>
      <c r="F234" t="s">
        <v>941</v>
      </c>
      <c r="G234" t="s">
        <v>1199</v>
      </c>
      <c r="H234" t="s">
        <v>1260</v>
      </c>
      <c r="I234" t="s">
        <v>1261</v>
      </c>
      <c r="J234" t="s">
        <v>1269</v>
      </c>
    </row>
    <row r="235" spans="3:10" x14ac:dyDescent="0.25">
      <c r="C235" t="s">
        <v>335</v>
      </c>
      <c r="D235" t="s">
        <v>335</v>
      </c>
      <c r="E235" t="s">
        <v>942</v>
      </c>
      <c r="F235" t="s">
        <v>943</v>
      </c>
      <c r="G235" t="s">
        <v>1199</v>
      </c>
      <c r="H235" t="s">
        <v>1260</v>
      </c>
      <c r="I235" t="s">
        <v>1261</v>
      </c>
      <c r="J235" t="s">
        <v>1269</v>
      </c>
    </row>
    <row r="236" spans="3:10" x14ac:dyDescent="0.25">
      <c r="C236" t="s">
        <v>336</v>
      </c>
      <c r="D236" t="s">
        <v>336</v>
      </c>
      <c r="E236" t="s">
        <v>944</v>
      </c>
      <c r="F236" t="s">
        <v>945</v>
      </c>
      <c r="G236" t="s">
        <v>1199</v>
      </c>
      <c r="H236" t="s">
        <v>1260</v>
      </c>
      <c r="I236" t="s">
        <v>1261</v>
      </c>
      <c r="J236" t="s">
        <v>1269</v>
      </c>
    </row>
    <row r="237" spans="3:10" x14ac:dyDescent="0.25">
      <c r="C237" t="s">
        <v>337</v>
      </c>
      <c r="D237" t="s">
        <v>337</v>
      </c>
      <c r="E237" t="s">
        <v>946</v>
      </c>
      <c r="F237" t="s">
        <v>947</v>
      </c>
      <c r="G237" t="s">
        <v>1199</v>
      </c>
      <c r="H237" t="s">
        <v>1260</v>
      </c>
      <c r="I237" t="s">
        <v>1261</v>
      </c>
      <c r="J237" t="s">
        <v>1269</v>
      </c>
    </row>
    <row r="238" spans="3:10" x14ac:dyDescent="0.25">
      <c r="C238" t="s">
        <v>338</v>
      </c>
      <c r="D238" t="s">
        <v>338</v>
      </c>
      <c r="E238" t="s">
        <v>948</v>
      </c>
      <c r="F238" t="s">
        <v>949</v>
      </c>
      <c r="G238" t="s">
        <v>1199</v>
      </c>
      <c r="H238" t="s">
        <v>1260</v>
      </c>
      <c r="I238" t="s">
        <v>1261</v>
      </c>
      <c r="J238" t="s">
        <v>1269</v>
      </c>
    </row>
    <row r="239" spans="3:10" x14ac:dyDescent="0.25">
      <c r="C239" t="s">
        <v>339</v>
      </c>
      <c r="D239" t="s">
        <v>339</v>
      </c>
      <c r="E239" t="s">
        <v>950</v>
      </c>
      <c r="F239" t="s">
        <v>951</v>
      </c>
      <c r="G239" t="s">
        <v>1199</v>
      </c>
      <c r="H239" t="s">
        <v>1260</v>
      </c>
      <c r="I239" t="s">
        <v>1261</v>
      </c>
      <c r="J239" t="s">
        <v>1269</v>
      </c>
    </row>
    <row r="240" spans="3:10" x14ac:dyDescent="0.25">
      <c r="C240" t="s">
        <v>340</v>
      </c>
      <c r="D240" t="s">
        <v>340</v>
      </c>
      <c r="E240" t="s">
        <v>952</v>
      </c>
      <c r="F240" t="s">
        <v>953</v>
      </c>
      <c r="G240" t="s">
        <v>1199</v>
      </c>
      <c r="H240" t="s">
        <v>1260</v>
      </c>
      <c r="I240" t="s">
        <v>1261</v>
      </c>
      <c r="J240" t="s">
        <v>1269</v>
      </c>
    </row>
    <row r="241" spans="3:10" x14ac:dyDescent="0.25">
      <c r="C241" t="s">
        <v>341</v>
      </c>
      <c r="D241" t="s">
        <v>341</v>
      </c>
      <c r="E241" t="s">
        <v>954</v>
      </c>
      <c r="F241" s="3" t="s">
        <v>955</v>
      </c>
      <c r="G241" s="3" t="s">
        <v>1200</v>
      </c>
      <c r="H241" t="s">
        <v>1260</v>
      </c>
      <c r="I241" t="s">
        <v>1261</v>
      </c>
      <c r="J241" t="s">
        <v>1269</v>
      </c>
    </row>
    <row r="242" spans="3:10" x14ac:dyDescent="0.25">
      <c r="C242" t="s">
        <v>342</v>
      </c>
      <c r="D242" t="s">
        <v>342</v>
      </c>
      <c r="E242" t="s">
        <v>956</v>
      </c>
      <c r="F242" t="s">
        <v>957</v>
      </c>
      <c r="G242" t="s">
        <v>1200</v>
      </c>
      <c r="H242" t="s">
        <v>1260</v>
      </c>
      <c r="I242" t="s">
        <v>1261</v>
      </c>
      <c r="J242" t="s">
        <v>1269</v>
      </c>
    </row>
    <row r="243" spans="3:10" x14ac:dyDescent="0.25">
      <c r="C243" t="s">
        <v>343</v>
      </c>
      <c r="D243" t="s">
        <v>343</v>
      </c>
      <c r="E243" t="s">
        <v>958</v>
      </c>
      <c r="F243" t="s">
        <v>959</v>
      </c>
      <c r="G243" t="s">
        <v>1200</v>
      </c>
      <c r="H243" t="s">
        <v>1260</v>
      </c>
      <c r="I243" t="s">
        <v>1261</v>
      </c>
      <c r="J243" t="s">
        <v>1269</v>
      </c>
    </row>
    <row r="244" spans="3:10" x14ac:dyDescent="0.25">
      <c r="C244" t="s">
        <v>344</v>
      </c>
      <c r="D244" t="s">
        <v>344</v>
      </c>
      <c r="E244" t="s">
        <v>960</v>
      </c>
      <c r="F244" t="s">
        <v>961</v>
      </c>
      <c r="G244" t="s">
        <v>1200</v>
      </c>
      <c r="H244" t="s">
        <v>1260</v>
      </c>
      <c r="I244" t="s">
        <v>1261</v>
      </c>
      <c r="J244" t="s">
        <v>1269</v>
      </c>
    </row>
    <row r="245" spans="3:10" x14ac:dyDescent="0.25">
      <c r="C245" t="s">
        <v>345</v>
      </c>
      <c r="D245" t="s">
        <v>345</v>
      </c>
      <c r="E245" t="s">
        <v>962</v>
      </c>
      <c r="F245" t="s">
        <v>963</v>
      </c>
      <c r="G245" t="s">
        <v>1200</v>
      </c>
      <c r="H245" t="s">
        <v>1260</v>
      </c>
      <c r="I245" t="s">
        <v>1261</v>
      </c>
      <c r="J245" t="s">
        <v>1269</v>
      </c>
    </row>
    <row r="246" spans="3:10" x14ac:dyDescent="0.25">
      <c r="C246" t="s">
        <v>346</v>
      </c>
      <c r="D246" t="s">
        <v>346</v>
      </c>
      <c r="E246" t="s">
        <v>964</v>
      </c>
      <c r="F246" t="s">
        <v>965</v>
      </c>
      <c r="G246" t="s">
        <v>1200</v>
      </c>
      <c r="H246" t="s">
        <v>1260</v>
      </c>
      <c r="I246" t="s">
        <v>1261</v>
      </c>
      <c r="J246" t="s">
        <v>1269</v>
      </c>
    </row>
    <row r="247" spans="3:10" x14ac:dyDescent="0.25">
      <c r="C247" t="s">
        <v>347</v>
      </c>
      <c r="D247" t="s">
        <v>347</v>
      </c>
      <c r="E247" t="s">
        <v>966</v>
      </c>
      <c r="F247" t="s">
        <v>967</v>
      </c>
      <c r="G247" t="s">
        <v>1200</v>
      </c>
      <c r="H247" t="s">
        <v>1260</v>
      </c>
      <c r="I247" t="s">
        <v>1261</v>
      </c>
      <c r="J247" t="s">
        <v>1269</v>
      </c>
    </row>
    <row r="248" spans="3:10" x14ac:dyDescent="0.25">
      <c r="C248" t="s">
        <v>348</v>
      </c>
      <c r="D248" t="s">
        <v>348</v>
      </c>
      <c r="E248" t="s">
        <v>968</v>
      </c>
      <c r="F248" t="s">
        <v>969</v>
      </c>
      <c r="G248" t="s">
        <v>1200</v>
      </c>
      <c r="H248" t="s">
        <v>1260</v>
      </c>
      <c r="I248" t="s">
        <v>1261</v>
      </c>
      <c r="J248" t="s">
        <v>1269</v>
      </c>
    </row>
    <row r="249" spans="3:10" x14ac:dyDescent="0.25">
      <c r="C249" t="s">
        <v>349</v>
      </c>
      <c r="D249" t="s">
        <v>349</v>
      </c>
      <c r="E249" t="s">
        <v>970</v>
      </c>
      <c r="F249" t="s">
        <v>971</v>
      </c>
      <c r="G249" t="s">
        <v>1200</v>
      </c>
      <c r="H249" t="s">
        <v>1260</v>
      </c>
      <c r="I249" t="s">
        <v>1261</v>
      </c>
      <c r="J249" t="s">
        <v>1269</v>
      </c>
    </row>
    <row r="250" spans="3:10" x14ac:dyDescent="0.25">
      <c r="C250" t="s">
        <v>350</v>
      </c>
      <c r="D250" t="s">
        <v>350</v>
      </c>
      <c r="E250" t="s">
        <v>972</v>
      </c>
      <c r="F250" t="s">
        <v>973</v>
      </c>
      <c r="G250" t="s">
        <v>1200</v>
      </c>
      <c r="H250" t="s">
        <v>1260</v>
      </c>
      <c r="I250" t="s">
        <v>1261</v>
      </c>
      <c r="J250" t="s">
        <v>1269</v>
      </c>
    </row>
    <row r="251" spans="3:10" x14ac:dyDescent="0.25">
      <c r="C251" t="s">
        <v>351</v>
      </c>
      <c r="D251" t="s">
        <v>351</v>
      </c>
      <c r="E251" t="s">
        <v>974</v>
      </c>
      <c r="F251" t="s">
        <v>975</v>
      </c>
      <c r="G251" t="s">
        <v>1200</v>
      </c>
      <c r="H251" t="s">
        <v>1260</v>
      </c>
      <c r="I251" t="s">
        <v>1261</v>
      </c>
      <c r="J251" t="s">
        <v>1269</v>
      </c>
    </row>
    <row r="252" spans="3:10" x14ac:dyDescent="0.25">
      <c r="C252" t="s">
        <v>352</v>
      </c>
      <c r="D252" t="s">
        <v>352</v>
      </c>
      <c r="E252" t="s">
        <v>976</v>
      </c>
      <c r="F252" t="s">
        <v>977</v>
      </c>
      <c r="G252" t="s">
        <v>1200</v>
      </c>
      <c r="H252" t="s">
        <v>1260</v>
      </c>
      <c r="I252" t="s">
        <v>1261</v>
      </c>
      <c r="J252" t="s">
        <v>1269</v>
      </c>
    </row>
    <row r="253" spans="3:10" x14ac:dyDescent="0.25">
      <c r="C253" t="s">
        <v>353</v>
      </c>
      <c r="D253" t="s">
        <v>353</v>
      </c>
      <c r="E253" t="s">
        <v>978</v>
      </c>
      <c r="F253" t="s">
        <v>979</v>
      </c>
      <c r="G253" t="s">
        <v>1200</v>
      </c>
      <c r="H253" t="s">
        <v>1260</v>
      </c>
      <c r="I253" t="s">
        <v>1261</v>
      </c>
      <c r="J253" t="s">
        <v>1269</v>
      </c>
    </row>
    <row r="254" spans="3:10" x14ac:dyDescent="0.25">
      <c r="C254" t="s">
        <v>354</v>
      </c>
      <c r="D254" t="s">
        <v>354</v>
      </c>
      <c r="E254" t="s">
        <v>980</v>
      </c>
      <c r="F254" t="s">
        <v>981</v>
      </c>
      <c r="G254" t="s">
        <v>1200</v>
      </c>
      <c r="H254" t="s">
        <v>1260</v>
      </c>
      <c r="I254" t="s">
        <v>1261</v>
      </c>
      <c r="J254" t="s">
        <v>1269</v>
      </c>
    </row>
    <row r="255" spans="3:10" x14ac:dyDescent="0.25">
      <c r="C255" t="s">
        <v>355</v>
      </c>
      <c r="D255" t="s">
        <v>355</v>
      </c>
      <c r="E255" t="s">
        <v>982</v>
      </c>
      <c r="F255" t="s">
        <v>983</v>
      </c>
      <c r="G255" t="s">
        <v>1200</v>
      </c>
      <c r="H255" t="s">
        <v>1260</v>
      </c>
      <c r="I255" t="s">
        <v>1261</v>
      </c>
      <c r="J255" t="s">
        <v>1269</v>
      </c>
    </row>
    <row r="256" spans="3:10" x14ac:dyDescent="0.25">
      <c r="C256" t="s">
        <v>356</v>
      </c>
      <c r="D256" t="s">
        <v>356</v>
      </c>
      <c r="E256" t="s">
        <v>984</v>
      </c>
      <c r="F256" t="s">
        <v>985</v>
      </c>
      <c r="G256" t="s">
        <v>1200</v>
      </c>
      <c r="H256" t="s">
        <v>1260</v>
      </c>
      <c r="I256" t="s">
        <v>1261</v>
      </c>
      <c r="J256" t="s">
        <v>1269</v>
      </c>
    </row>
    <row r="257" spans="3:10" x14ac:dyDescent="0.25">
      <c r="C257" t="s">
        <v>357</v>
      </c>
      <c r="D257" t="s">
        <v>357</v>
      </c>
      <c r="E257" t="s">
        <v>986</v>
      </c>
      <c r="F257" t="s">
        <v>987</v>
      </c>
      <c r="G257" t="s">
        <v>1200</v>
      </c>
      <c r="H257" t="s">
        <v>1260</v>
      </c>
      <c r="I257" t="s">
        <v>1261</v>
      </c>
      <c r="J257" t="s">
        <v>1269</v>
      </c>
    </row>
    <row r="258" spans="3:10" x14ac:dyDescent="0.25">
      <c r="C258" t="s">
        <v>358</v>
      </c>
      <c r="D258" t="s">
        <v>358</v>
      </c>
      <c r="E258" t="s">
        <v>988</v>
      </c>
      <c r="F258" t="s">
        <v>989</v>
      </c>
      <c r="G258" t="s">
        <v>1200</v>
      </c>
      <c r="H258" t="s">
        <v>1260</v>
      </c>
      <c r="I258" t="s">
        <v>1261</v>
      </c>
      <c r="J258" t="s">
        <v>1269</v>
      </c>
    </row>
    <row r="259" spans="3:10" x14ac:dyDescent="0.25">
      <c r="C259" t="s">
        <v>359</v>
      </c>
      <c r="D259" t="s">
        <v>359</v>
      </c>
      <c r="E259" t="s">
        <v>990</v>
      </c>
      <c r="F259" t="s">
        <v>991</v>
      </c>
      <c r="G259" t="s">
        <v>1200</v>
      </c>
      <c r="H259" t="s">
        <v>1260</v>
      </c>
      <c r="I259" t="s">
        <v>1261</v>
      </c>
      <c r="J259" t="s">
        <v>1269</v>
      </c>
    </row>
    <row r="260" spans="3:10" x14ac:dyDescent="0.25">
      <c r="C260" t="s">
        <v>360</v>
      </c>
      <c r="D260" t="s">
        <v>360</v>
      </c>
      <c r="E260" t="s">
        <v>992</v>
      </c>
      <c r="F260" t="s">
        <v>993</v>
      </c>
      <c r="G260" t="s">
        <v>1200</v>
      </c>
      <c r="H260" t="s">
        <v>1260</v>
      </c>
      <c r="I260" t="s">
        <v>1261</v>
      </c>
      <c r="J260" t="s">
        <v>1269</v>
      </c>
    </row>
    <row r="261" spans="3:10" x14ac:dyDescent="0.25">
      <c r="C261" t="s">
        <v>361</v>
      </c>
      <c r="D261" t="s">
        <v>361</v>
      </c>
      <c r="E261" t="s">
        <v>994</v>
      </c>
      <c r="F261" t="s">
        <v>995</v>
      </c>
      <c r="G261" t="s">
        <v>1200</v>
      </c>
      <c r="H261" t="s">
        <v>1260</v>
      </c>
      <c r="I261" t="s">
        <v>1261</v>
      </c>
      <c r="J261" t="s">
        <v>1269</v>
      </c>
    </row>
    <row r="262" spans="3:10" x14ac:dyDescent="0.25">
      <c r="C262" t="s">
        <v>362</v>
      </c>
      <c r="D262" t="s">
        <v>362</v>
      </c>
      <c r="E262" t="s">
        <v>996</v>
      </c>
      <c r="F262" t="s">
        <v>997</v>
      </c>
      <c r="G262" t="s">
        <v>1200</v>
      </c>
      <c r="H262" t="s">
        <v>1260</v>
      </c>
      <c r="I262" t="s">
        <v>1261</v>
      </c>
      <c r="J262" t="s">
        <v>1269</v>
      </c>
    </row>
    <row r="263" spans="3:10" x14ac:dyDescent="0.25">
      <c r="C263" t="s">
        <v>363</v>
      </c>
      <c r="D263" t="s">
        <v>363</v>
      </c>
      <c r="E263" t="s">
        <v>998</v>
      </c>
      <c r="F263" t="s">
        <v>999</v>
      </c>
      <c r="G263" t="s">
        <v>1200</v>
      </c>
      <c r="H263" t="s">
        <v>1260</v>
      </c>
      <c r="I263" t="s">
        <v>1261</v>
      </c>
      <c r="J263" t="s">
        <v>1269</v>
      </c>
    </row>
    <row r="264" spans="3:10" x14ac:dyDescent="0.25">
      <c r="C264" t="s">
        <v>364</v>
      </c>
      <c r="D264" t="s">
        <v>364</v>
      </c>
      <c r="E264" t="s">
        <v>1000</v>
      </c>
      <c r="F264" t="s">
        <v>1001</v>
      </c>
      <c r="G264" t="s">
        <v>1200</v>
      </c>
      <c r="H264" t="s">
        <v>1260</v>
      </c>
      <c r="I264" t="s">
        <v>1261</v>
      </c>
      <c r="J264" t="s">
        <v>1269</v>
      </c>
    </row>
    <row r="265" spans="3:10" x14ac:dyDescent="0.25">
      <c r="C265" t="s">
        <v>365</v>
      </c>
      <c r="D265" t="s">
        <v>365</v>
      </c>
      <c r="E265" t="s">
        <v>1002</v>
      </c>
      <c r="F265" t="s">
        <v>1003</v>
      </c>
      <c r="G265" t="s">
        <v>1200</v>
      </c>
      <c r="H265" t="s">
        <v>1260</v>
      </c>
      <c r="I265" t="s">
        <v>1261</v>
      </c>
      <c r="J265" t="s">
        <v>1269</v>
      </c>
    </row>
    <row r="266" spans="3:10" x14ac:dyDescent="0.25">
      <c r="C266" t="s">
        <v>366</v>
      </c>
      <c r="D266" t="s">
        <v>366</v>
      </c>
      <c r="E266" t="s">
        <v>1004</v>
      </c>
      <c r="F266" t="s">
        <v>1005</v>
      </c>
      <c r="G266" t="s">
        <v>1200</v>
      </c>
      <c r="H266" t="s">
        <v>1260</v>
      </c>
      <c r="I266" t="s">
        <v>1261</v>
      </c>
      <c r="J266" t="s">
        <v>1269</v>
      </c>
    </row>
    <row r="267" spans="3:10" x14ac:dyDescent="0.25">
      <c r="C267" t="s">
        <v>367</v>
      </c>
      <c r="D267" t="s">
        <v>367</v>
      </c>
      <c r="E267" t="s">
        <v>1006</v>
      </c>
      <c r="F267" t="s">
        <v>1007</v>
      </c>
      <c r="G267" t="s">
        <v>1200</v>
      </c>
      <c r="H267" t="s">
        <v>1260</v>
      </c>
      <c r="I267" t="s">
        <v>1261</v>
      </c>
      <c r="J267" t="s">
        <v>1269</v>
      </c>
    </row>
    <row r="268" spans="3:10" x14ac:dyDescent="0.25">
      <c r="C268" t="s">
        <v>368</v>
      </c>
      <c r="D268" t="s">
        <v>368</v>
      </c>
      <c r="E268" t="s">
        <v>1008</v>
      </c>
      <c r="F268" t="s">
        <v>1009</v>
      </c>
      <c r="G268" t="s">
        <v>1200</v>
      </c>
      <c r="H268" t="s">
        <v>1260</v>
      </c>
      <c r="I268" t="s">
        <v>1261</v>
      </c>
      <c r="J268" t="s">
        <v>1269</v>
      </c>
    </row>
    <row r="269" spans="3:10" x14ac:dyDescent="0.25">
      <c r="C269" t="s">
        <v>369</v>
      </c>
      <c r="D269" t="s">
        <v>369</v>
      </c>
      <c r="E269" t="s">
        <v>1010</v>
      </c>
      <c r="F269" t="s">
        <v>1011</v>
      </c>
      <c r="G269" t="s">
        <v>1200</v>
      </c>
      <c r="H269" t="s">
        <v>1260</v>
      </c>
      <c r="I269" t="s">
        <v>1261</v>
      </c>
      <c r="J269" t="s">
        <v>1269</v>
      </c>
    </row>
    <row r="270" spans="3:10" x14ac:dyDescent="0.25">
      <c r="C270" t="s">
        <v>370</v>
      </c>
      <c r="D270" t="s">
        <v>370</v>
      </c>
      <c r="E270" t="s">
        <v>1012</v>
      </c>
      <c r="F270" t="s">
        <v>1013</v>
      </c>
      <c r="G270" t="s">
        <v>1200</v>
      </c>
      <c r="H270" t="s">
        <v>1260</v>
      </c>
      <c r="I270" t="s">
        <v>1261</v>
      </c>
      <c r="J270" t="s">
        <v>1269</v>
      </c>
    </row>
    <row r="271" spans="3:10" x14ac:dyDescent="0.25">
      <c r="C271" t="s">
        <v>371</v>
      </c>
      <c r="D271" t="s">
        <v>371</v>
      </c>
      <c r="E271" t="s">
        <v>1014</v>
      </c>
      <c r="F271" t="s">
        <v>1015</v>
      </c>
      <c r="G271" t="s">
        <v>1200</v>
      </c>
      <c r="H271" t="s">
        <v>1260</v>
      </c>
      <c r="I271" t="s">
        <v>1261</v>
      </c>
      <c r="J271" t="s">
        <v>1269</v>
      </c>
    </row>
    <row r="272" spans="3:10" x14ac:dyDescent="0.25">
      <c r="C272" t="s">
        <v>372</v>
      </c>
      <c r="D272" t="s">
        <v>372</v>
      </c>
      <c r="E272" t="s">
        <v>1016</v>
      </c>
      <c r="F272" t="s">
        <v>1017</v>
      </c>
      <c r="G272" t="s">
        <v>1200</v>
      </c>
      <c r="H272" t="s">
        <v>1260</v>
      </c>
      <c r="I272" t="s">
        <v>1261</v>
      </c>
      <c r="J272" t="s">
        <v>1269</v>
      </c>
    </row>
    <row r="273" spans="3:10" x14ac:dyDescent="0.25">
      <c r="C273" t="s">
        <v>373</v>
      </c>
      <c r="D273" t="s">
        <v>373</v>
      </c>
      <c r="E273" t="s">
        <v>1018</v>
      </c>
      <c r="F273" t="s">
        <v>1019</v>
      </c>
      <c r="G273" t="s">
        <v>1200</v>
      </c>
      <c r="H273" t="s">
        <v>1260</v>
      </c>
      <c r="I273" t="s">
        <v>1261</v>
      </c>
      <c r="J273" t="s">
        <v>1269</v>
      </c>
    </row>
    <row r="274" spans="3:10" x14ac:dyDescent="0.25">
      <c r="C274" t="s">
        <v>374</v>
      </c>
      <c r="D274" t="s">
        <v>374</v>
      </c>
      <c r="E274" t="s">
        <v>1020</v>
      </c>
      <c r="F274" t="s">
        <v>1021</v>
      </c>
      <c r="G274" t="s">
        <v>1200</v>
      </c>
      <c r="H274" t="s">
        <v>1260</v>
      </c>
      <c r="I274" t="s">
        <v>1261</v>
      </c>
      <c r="J274" t="s">
        <v>1269</v>
      </c>
    </row>
    <row r="275" spans="3:10" x14ac:dyDescent="0.25">
      <c r="C275" t="s">
        <v>375</v>
      </c>
      <c r="D275" t="s">
        <v>375</v>
      </c>
      <c r="E275" t="s">
        <v>1022</v>
      </c>
      <c r="F275" t="s">
        <v>1023</v>
      </c>
      <c r="G275" t="s">
        <v>1200</v>
      </c>
      <c r="H275" t="s">
        <v>1260</v>
      </c>
      <c r="I275" t="s">
        <v>1261</v>
      </c>
      <c r="J275" t="s">
        <v>1269</v>
      </c>
    </row>
    <row r="276" spans="3:10" x14ac:dyDescent="0.25">
      <c r="C276" t="s">
        <v>376</v>
      </c>
      <c r="D276" t="s">
        <v>376</v>
      </c>
      <c r="E276" t="s">
        <v>1024</v>
      </c>
      <c r="F276" t="s">
        <v>1025</v>
      </c>
      <c r="G276" t="s">
        <v>1200</v>
      </c>
      <c r="H276" t="s">
        <v>1260</v>
      </c>
      <c r="I276" t="s">
        <v>1261</v>
      </c>
      <c r="J276" t="s">
        <v>1269</v>
      </c>
    </row>
    <row r="277" spans="3:10" x14ac:dyDescent="0.25">
      <c r="C277" t="s">
        <v>377</v>
      </c>
      <c r="D277" t="s">
        <v>377</v>
      </c>
      <c r="E277" t="s">
        <v>1026</v>
      </c>
      <c r="F277" t="s">
        <v>1027</v>
      </c>
      <c r="G277" t="s">
        <v>1200</v>
      </c>
      <c r="H277" t="s">
        <v>1260</v>
      </c>
      <c r="I277" t="s">
        <v>1261</v>
      </c>
      <c r="J277" t="s">
        <v>1269</v>
      </c>
    </row>
    <row r="278" spans="3:10" x14ac:dyDescent="0.25">
      <c r="C278" t="s">
        <v>378</v>
      </c>
      <c r="D278" t="s">
        <v>378</v>
      </c>
      <c r="E278" t="s">
        <v>1028</v>
      </c>
      <c r="F278" t="s">
        <v>1029</v>
      </c>
      <c r="G278" t="s">
        <v>1200</v>
      </c>
      <c r="H278" t="s">
        <v>1260</v>
      </c>
      <c r="I278" t="s">
        <v>1261</v>
      </c>
      <c r="J278" t="s">
        <v>1269</v>
      </c>
    </row>
    <row r="279" spans="3:10" x14ac:dyDescent="0.25">
      <c r="C279" t="s">
        <v>379</v>
      </c>
      <c r="D279" t="s">
        <v>379</v>
      </c>
      <c r="E279" t="s">
        <v>1030</v>
      </c>
      <c r="F279" t="s">
        <v>1031</v>
      </c>
      <c r="G279" t="s">
        <v>1200</v>
      </c>
      <c r="H279" t="s">
        <v>1260</v>
      </c>
      <c r="I279" t="s">
        <v>1261</v>
      </c>
      <c r="J279" t="s">
        <v>1269</v>
      </c>
    </row>
    <row r="280" spans="3:10" x14ac:dyDescent="0.25">
      <c r="C280" t="s">
        <v>380</v>
      </c>
      <c r="D280" t="s">
        <v>380</v>
      </c>
      <c r="E280" t="s">
        <v>1032</v>
      </c>
      <c r="F280" t="s">
        <v>1033</v>
      </c>
      <c r="G280" t="s">
        <v>1200</v>
      </c>
      <c r="H280" t="s">
        <v>1260</v>
      </c>
      <c r="I280" t="s">
        <v>1261</v>
      </c>
      <c r="J280" t="s">
        <v>1269</v>
      </c>
    </row>
    <row r="281" spans="3:10" x14ac:dyDescent="0.25">
      <c r="C281" t="s">
        <v>381</v>
      </c>
      <c r="D281" t="s">
        <v>381</v>
      </c>
      <c r="E281" t="s">
        <v>1034</v>
      </c>
      <c r="F281" t="s">
        <v>1035</v>
      </c>
      <c r="G281" t="s">
        <v>1200</v>
      </c>
      <c r="H281" t="s">
        <v>1260</v>
      </c>
      <c r="I281" t="s">
        <v>1261</v>
      </c>
      <c r="J281" t="s">
        <v>1269</v>
      </c>
    </row>
    <row r="282" spans="3:10" x14ac:dyDescent="0.25">
      <c r="C282" t="s">
        <v>382</v>
      </c>
      <c r="D282" t="s">
        <v>382</v>
      </c>
      <c r="E282" t="s">
        <v>1036</v>
      </c>
      <c r="F282" t="s">
        <v>1037</v>
      </c>
      <c r="G282" t="s">
        <v>1200</v>
      </c>
      <c r="H282" t="s">
        <v>1260</v>
      </c>
      <c r="I282" t="s">
        <v>1261</v>
      </c>
      <c r="J282" t="s">
        <v>1269</v>
      </c>
    </row>
    <row r="283" spans="3:10" x14ac:dyDescent="0.25">
      <c r="C283" t="s">
        <v>383</v>
      </c>
      <c r="D283" t="s">
        <v>383</v>
      </c>
      <c r="E283" t="s">
        <v>1038</v>
      </c>
      <c r="F283" t="s">
        <v>1039</v>
      </c>
      <c r="G283" t="s">
        <v>1200</v>
      </c>
      <c r="H283" t="s">
        <v>1260</v>
      </c>
      <c r="I283" t="s">
        <v>1261</v>
      </c>
      <c r="J283" t="s">
        <v>1269</v>
      </c>
    </row>
    <row r="284" spans="3:10" x14ac:dyDescent="0.25">
      <c r="C284" t="s">
        <v>384</v>
      </c>
      <c r="D284" t="s">
        <v>384</v>
      </c>
      <c r="E284" t="s">
        <v>1040</v>
      </c>
      <c r="F284" s="3" t="s">
        <v>1041</v>
      </c>
      <c r="G284" s="3" t="s">
        <v>1203</v>
      </c>
      <c r="H284" s="3" t="s">
        <v>1040</v>
      </c>
      <c r="I284" t="s">
        <v>1261</v>
      </c>
      <c r="J284" t="s">
        <v>1269</v>
      </c>
    </row>
    <row r="285" spans="3:10" x14ac:dyDescent="0.25">
      <c r="C285" t="s">
        <v>385</v>
      </c>
      <c r="D285" t="s">
        <v>385</v>
      </c>
      <c r="E285" t="s">
        <v>1042</v>
      </c>
      <c r="F285" t="s">
        <v>1043</v>
      </c>
      <c r="G285" t="s">
        <v>1203</v>
      </c>
      <c r="H285" t="s">
        <v>1262</v>
      </c>
      <c r="I285" t="s">
        <v>1261</v>
      </c>
      <c r="J285" t="s">
        <v>1269</v>
      </c>
    </row>
    <row r="286" spans="3:10" x14ac:dyDescent="0.25">
      <c r="C286" t="s">
        <v>386</v>
      </c>
      <c r="D286" t="s">
        <v>386</v>
      </c>
      <c r="E286" t="s">
        <v>1044</v>
      </c>
      <c r="F286" t="s">
        <v>1045</v>
      </c>
      <c r="G286" t="s">
        <v>1203</v>
      </c>
      <c r="H286" t="s">
        <v>1263</v>
      </c>
      <c r="I286" t="s">
        <v>1261</v>
      </c>
      <c r="J286" t="s">
        <v>1269</v>
      </c>
    </row>
    <row r="287" spans="3:10" x14ac:dyDescent="0.25">
      <c r="C287" t="s">
        <v>387</v>
      </c>
      <c r="D287" t="s">
        <v>387</v>
      </c>
      <c r="E287" t="s">
        <v>1046</v>
      </c>
      <c r="F287" t="s">
        <v>1047</v>
      </c>
      <c r="G287" t="s">
        <v>1203</v>
      </c>
      <c r="H287" t="s">
        <v>1264</v>
      </c>
      <c r="I287" t="s">
        <v>1261</v>
      </c>
      <c r="J287" t="s">
        <v>1269</v>
      </c>
    </row>
    <row r="288" spans="3:10" x14ac:dyDescent="0.25">
      <c r="C288" t="s">
        <v>388</v>
      </c>
      <c r="D288" t="s">
        <v>388</v>
      </c>
      <c r="E288" t="s">
        <v>1048</v>
      </c>
      <c r="F288" t="s">
        <v>1049</v>
      </c>
      <c r="G288" t="s">
        <v>1203</v>
      </c>
      <c r="H288" t="s">
        <v>1265</v>
      </c>
      <c r="I288" t="s">
        <v>1261</v>
      </c>
      <c r="J288" t="s">
        <v>1269</v>
      </c>
    </row>
    <row r="289" spans="3:10" x14ac:dyDescent="0.25">
      <c r="C289" t="s">
        <v>389</v>
      </c>
      <c r="D289" t="s">
        <v>389</v>
      </c>
      <c r="E289" t="s">
        <v>1050</v>
      </c>
      <c r="F289" t="s">
        <v>1051</v>
      </c>
      <c r="G289" t="s">
        <v>1203</v>
      </c>
      <c r="H289" t="s">
        <v>1266</v>
      </c>
      <c r="I289" t="s">
        <v>1261</v>
      </c>
      <c r="J289" t="s">
        <v>1269</v>
      </c>
    </row>
    <row r="290" spans="3:10" x14ac:dyDescent="0.25">
      <c r="C290" t="s">
        <v>390</v>
      </c>
      <c r="D290" t="s">
        <v>390</v>
      </c>
      <c r="E290" t="s">
        <v>1052</v>
      </c>
      <c r="F290" t="s">
        <v>1053</v>
      </c>
      <c r="G290" t="s">
        <v>1203</v>
      </c>
      <c r="H290" t="s">
        <v>1266</v>
      </c>
      <c r="I290" t="s">
        <v>1261</v>
      </c>
      <c r="J290" t="s">
        <v>1269</v>
      </c>
    </row>
    <row r="291" spans="3:10" x14ac:dyDescent="0.25">
      <c r="C291" t="s">
        <v>391</v>
      </c>
      <c r="D291" t="s">
        <v>391</v>
      </c>
      <c r="E291" t="s">
        <v>1054</v>
      </c>
      <c r="F291" t="s">
        <v>1055</v>
      </c>
      <c r="G291" t="s">
        <v>1203</v>
      </c>
      <c r="H291" t="s">
        <v>1266</v>
      </c>
      <c r="I291" t="s">
        <v>1261</v>
      </c>
      <c r="J291" t="s">
        <v>1269</v>
      </c>
    </row>
    <row r="292" spans="3:10" x14ac:dyDescent="0.25">
      <c r="C292" t="s">
        <v>392</v>
      </c>
      <c r="D292" t="s">
        <v>392</v>
      </c>
      <c r="E292" t="s">
        <v>1056</v>
      </c>
      <c r="F292" t="s">
        <v>1057</v>
      </c>
      <c r="G292" t="s">
        <v>1203</v>
      </c>
      <c r="H292" t="s">
        <v>1266</v>
      </c>
      <c r="I292" t="s">
        <v>1261</v>
      </c>
      <c r="J292" t="s">
        <v>1269</v>
      </c>
    </row>
    <row r="293" spans="3:10" x14ac:dyDescent="0.25">
      <c r="C293" t="s">
        <v>393</v>
      </c>
      <c r="D293" t="s">
        <v>393</v>
      </c>
      <c r="E293" t="s">
        <v>1058</v>
      </c>
      <c r="F293" t="s">
        <v>1059</v>
      </c>
      <c r="G293" t="s">
        <v>1203</v>
      </c>
      <c r="H293" t="s">
        <v>1266</v>
      </c>
      <c r="I293" t="s">
        <v>1261</v>
      </c>
      <c r="J293" t="s">
        <v>1269</v>
      </c>
    </row>
    <row r="294" spans="3:10" x14ac:dyDescent="0.25">
      <c r="C294" t="s">
        <v>394</v>
      </c>
      <c r="D294" t="s">
        <v>394</v>
      </c>
      <c r="E294" t="s">
        <v>1060</v>
      </c>
      <c r="F294" t="s">
        <v>1061</v>
      </c>
      <c r="G294" t="s">
        <v>1203</v>
      </c>
      <c r="H294" t="s">
        <v>1266</v>
      </c>
      <c r="I294" t="s">
        <v>1261</v>
      </c>
      <c r="J294" t="s">
        <v>1269</v>
      </c>
    </row>
    <row r="295" spans="3:10" x14ac:dyDescent="0.25">
      <c r="C295" t="s">
        <v>395</v>
      </c>
      <c r="D295" t="s">
        <v>395</v>
      </c>
      <c r="E295" t="s">
        <v>1062</v>
      </c>
      <c r="F295" t="s">
        <v>1063</v>
      </c>
      <c r="G295" t="s">
        <v>1203</v>
      </c>
      <c r="H295" t="s">
        <v>1264</v>
      </c>
      <c r="I295" t="s">
        <v>1261</v>
      </c>
      <c r="J295" t="s">
        <v>1269</v>
      </c>
    </row>
    <row r="296" spans="3:10" x14ac:dyDescent="0.25">
      <c r="C296" t="s">
        <v>396</v>
      </c>
      <c r="D296" t="s">
        <v>396</v>
      </c>
      <c r="E296" t="s">
        <v>1064</v>
      </c>
      <c r="F296" t="s">
        <v>1065</v>
      </c>
      <c r="G296" t="s">
        <v>1203</v>
      </c>
      <c r="H296" t="s">
        <v>1267</v>
      </c>
      <c r="I296" t="s">
        <v>1261</v>
      </c>
      <c r="J296" t="s">
        <v>1269</v>
      </c>
    </row>
    <row r="297" spans="3:10" x14ac:dyDescent="0.25">
      <c r="C297" t="s">
        <v>397</v>
      </c>
      <c r="D297" t="s">
        <v>397</v>
      </c>
      <c r="E297" t="s">
        <v>1066</v>
      </c>
      <c r="F297" t="s">
        <v>1067</v>
      </c>
      <c r="G297" t="s">
        <v>1203</v>
      </c>
      <c r="H297" t="s">
        <v>1267</v>
      </c>
      <c r="I297" t="s">
        <v>1261</v>
      </c>
      <c r="J297" t="s">
        <v>1269</v>
      </c>
    </row>
    <row r="298" spans="3:10" x14ac:dyDescent="0.25">
      <c r="C298" t="s">
        <v>398</v>
      </c>
      <c r="D298" t="s">
        <v>398</v>
      </c>
      <c r="E298" t="s">
        <v>1068</v>
      </c>
      <c r="F298" t="s">
        <v>1069</v>
      </c>
      <c r="G298" t="s">
        <v>1203</v>
      </c>
      <c r="H298" t="s">
        <v>1267</v>
      </c>
      <c r="I298" t="s">
        <v>1261</v>
      </c>
      <c r="J298" t="s">
        <v>1269</v>
      </c>
    </row>
    <row r="299" spans="3:10" x14ac:dyDescent="0.25">
      <c r="C299" t="s">
        <v>399</v>
      </c>
      <c r="D299" t="s">
        <v>399</v>
      </c>
      <c r="E299" t="s">
        <v>1070</v>
      </c>
      <c r="F299" t="s">
        <v>1071</v>
      </c>
      <c r="G299" t="s">
        <v>1203</v>
      </c>
      <c r="H299" t="s">
        <v>1267</v>
      </c>
      <c r="I299" t="s">
        <v>1261</v>
      </c>
      <c r="J299" t="s">
        <v>1269</v>
      </c>
    </row>
    <row r="300" spans="3:10" x14ac:dyDescent="0.25">
      <c r="C300" t="s">
        <v>400</v>
      </c>
      <c r="D300" t="s">
        <v>400</v>
      </c>
      <c r="E300" t="s">
        <v>1072</v>
      </c>
      <c r="F300" t="s">
        <v>1073</v>
      </c>
      <c r="G300" t="s">
        <v>1203</v>
      </c>
      <c r="H300" t="s">
        <v>1267</v>
      </c>
      <c r="I300" t="s">
        <v>1261</v>
      </c>
      <c r="J300" t="s">
        <v>1269</v>
      </c>
    </row>
    <row r="301" spans="3:10" x14ac:dyDescent="0.25">
      <c r="C301" t="s">
        <v>401</v>
      </c>
      <c r="D301" t="s">
        <v>401</v>
      </c>
      <c r="E301" t="s">
        <v>1074</v>
      </c>
      <c r="F301" t="s">
        <v>1075</v>
      </c>
      <c r="G301" t="s">
        <v>1203</v>
      </c>
      <c r="H301" t="s">
        <v>1267</v>
      </c>
      <c r="I301" t="s">
        <v>1261</v>
      </c>
      <c r="J301" t="s">
        <v>1269</v>
      </c>
    </row>
    <row r="302" spans="3:10" x14ac:dyDescent="0.25">
      <c r="C302" t="s">
        <v>402</v>
      </c>
      <c r="D302" t="s">
        <v>402</v>
      </c>
      <c r="E302" t="s">
        <v>1076</v>
      </c>
      <c r="F302" t="s">
        <v>1077</v>
      </c>
      <c r="G302" t="s">
        <v>1203</v>
      </c>
      <c r="H302" t="s">
        <v>1262</v>
      </c>
      <c r="I302" t="s">
        <v>1261</v>
      </c>
      <c r="J302" t="s">
        <v>1269</v>
      </c>
    </row>
    <row r="303" spans="3:10" x14ac:dyDescent="0.25">
      <c r="C303" t="s">
        <v>403</v>
      </c>
      <c r="D303" t="s">
        <v>403</v>
      </c>
      <c r="E303" t="s">
        <v>1078</v>
      </c>
      <c r="F303" t="s">
        <v>1079</v>
      </c>
      <c r="G303" t="s">
        <v>1203</v>
      </c>
      <c r="H303" t="s">
        <v>1262</v>
      </c>
      <c r="I303" t="s">
        <v>1261</v>
      </c>
      <c r="J303" t="s">
        <v>1269</v>
      </c>
    </row>
    <row r="304" spans="3:10" x14ac:dyDescent="0.25">
      <c r="C304" t="s">
        <v>404</v>
      </c>
      <c r="D304" t="s">
        <v>470</v>
      </c>
      <c r="E304" t="s">
        <v>1080</v>
      </c>
      <c r="F304" t="s">
        <v>1081</v>
      </c>
      <c r="G304" t="s">
        <v>1203</v>
      </c>
      <c r="H304" t="s">
        <v>1262</v>
      </c>
      <c r="I304" t="s">
        <v>1261</v>
      </c>
      <c r="J304" t="s">
        <v>1269</v>
      </c>
    </row>
    <row r="305" spans="3:10" x14ac:dyDescent="0.25">
      <c r="C305" t="s">
        <v>405</v>
      </c>
      <c r="D305" t="s">
        <v>405</v>
      </c>
      <c r="E305" t="s">
        <v>1082</v>
      </c>
      <c r="F305" t="s">
        <v>1083</v>
      </c>
      <c r="G305" t="s">
        <v>1203</v>
      </c>
      <c r="H305" t="s">
        <v>1263</v>
      </c>
      <c r="I305" t="s">
        <v>1261</v>
      </c>
      <c r="J305" t="s">
        <v>1269</v>
      </c>
    </row>
    <row r="306" spans="3:10" x14ac:dyDescent="0.25">
      <c r="C306" t="s">
        <v>406</v>
      </c>
      <c r="D306" t="s">
        <v>471</v>
      </c>
      <c r="E306" t="s">
        <v>1084</v>
      </c>
      <c r="F306" t="s">
        <v>1085</v>
      </c>
      <c r="G306" t="s">
        <v>1203</v>
      </c>
      <c r="H306" t="s">
        <v>1263</v>
      </c>
      <c r="I306" t="s">
        <v>1261</v>
      </c>
      <c r="J306" t="s">
        <v>1269</v>
      </c>
    </row>
    <row r="307" spans="3:10" x14ac:dyDescent="0.25">
      <c r="C307" t="s">
        <v>407</v>
      </c>
      <c r="D307" t="s">
        <v>407</v>
      </c>
      <c r="E307" t="s">
        <v>1086</v>
      </c>
      <c r="F307" t="s">
        <v>1087</v>
      </c>
      <c r="G307" t="s">
        <v>1203</v>
      </c>
      <c r="H307" t="s">
        <v>1263</v>
      </c>
      <c r="I307" t="s">
        <v>1261</v>
      </c>
      <c r="J307" t="s">
        <v>1269</v>
      </c>
    </row>
    <row r="308" spans="3:10" x14ac:dyDescent="0.25">
      <c r="C308" t="s">
        <v>408</v>
      </c>
      <c r="D308" t="s">
        <v>408</v>
      </c>
      <c r="E308" t="s">
        <v>1088</v>
      </c>
      <c r="F308" t="s">
        <v>1089</v>
      </c>
      <c r="G308" t="s">
        <v>1203</v>
      </c>
      <c r="H308" t="s">
        <v>1263</v>
      </c>
      <c r="I308" t="s">
        <v>1261</v>
      </c>
      <c r="J308" t="s">
        <v>1269</v>
      </c>
    </row>
    <row r="309" spans="3:10" x14ac:dyDescent="0.25">
      <c r="C309" t="s">
        <v>409</v>
      </c>
      <c r="D309" t="s">
        <v>409</v>
      </c>
      <c r="E309" t="s">
        <v>1090</v>
      </c>
      <c r="F309" t="s">
        <v>1091</v>
      </c>
      <c r="G309" t="s">
        <v>1203</v>
      </c>
      <c r="H309" t="s">
        <v>1263</v>
      </c>
      <c r="I309" t="s">
        <v>1261</v>
      </c>
      <c r="J309" t="s">
        <v>1269</v>
      </c>
    </row>
    <row r="310" spans="3:10" x14ac:dyDescent="0.25">
      <c r="C310" t="s">
        <v>410</v>
      </c>
      <c r="D310" t="s">
        <v>410</v>
      </c>
      <c r="E310" t="s">
        <v>1092</v>
      </c>
      <c r="F310" t="s">
        <v>1093</v>
      </c>
      <c r="G310" t="s">
        <v>1203</v>
      </c>
      <c r="H310" t="s">
        <v>1263</v>
      </c>
      <c r="I310" t="s">
        <v>1261</v>
      </c>
      <c r="J310" t="s">
        <v>1269</v>
      </c>
    </row>
    <row r="311" spans="3:10" x14ac:dyDescent="0.25">
      <c r="C311" t="s">
        <v>411</v>
      </c>
      <c r="D311" t="s">
        <v>411</v>
      </c>
      <c r="E311" t="s">
        <v>1094</v>
      </c>
      <c r="F311" t="s">
        <v>1095</v>
      </c>
      <c r="G311" t="s">
        <v>1203</v>
      </c>
      <c r="H311" t="s">
        <v>1263</v>
      </c>
      <c r="I311" t="s">
        <v>1261</v>
      </c>
      <c r="J311" t="s">
        <v>1269</v>
      </c>
    </row>
    <row r="312" spans="3:10" x14ac:dyDescent="0.25">
      <c r="C312" t="s">
        <v>412</v>
      </c>
      <c r="D312" t="s">
        <v>412</v>
      </c>
      <c r="E312" t="s">
        <v>1096</v>
      </c>
      <c r="F312" t="s">
        <v>1097</v>
      </c>
      <c r="G312" t="s">
        <v>1203</v>
      </c>
      <c r="H312" t="s">
        <v>1263</v>
      </c>
      <c r="I312" t="s">
        <v>1261</v>
      </c>
      <c r="J312" t="s">
        <v>1269</v>
      </c>
    </row>
    <row r="313" spans="3:10" x14ac:dyDescent="0.25">
      <c r="C313" t="s">
        <v>413</v>
      </c>
      <c r="D313" t="s">
        <v>413</v>
      </c>
      <c r="E313" t="s">
        <v>1098</v>
      </c>
      <c r="F313" t="s">
        <v>1099</v>
      </c>
      <c r="G313" t="s">
        <v>1203</v>
      </c>
      <c r="H313" t="s">
        <v>1262</v>
      </c>
      <c r="I313" t="s">
        <v>1261</v>
      </c>
      <c r="J313" t="s">
        <v>1269</v>
      </c>
    </row>
    <row r="314" spans="3:10" x14ac:dyDescent="0.25">
      <c r="C314" t="s">
        <v>414</v>
      </c>
      <c r="D314" t="s">
        <v>414</v>
      </c>
      <c r="E314" t="s">
        <v>1100</v>
      </c>
      <c r="F314" t="s">
        <v>1101</v>
      </c>
      <c r="G314" t="s">
        <v>1203</v>
      </c>
      <c r="H314" t="s">
        <v>1265</v>
      </c>
      <c r="I314" t="s">
        <v>1261</v>
      </c>
      <c r="J314" t="s">
        <v>1269</v>
      </c>
    </row>
    <row r="315" spans="3:10" x14ac:dyDescent="0.25">
      <c r="C315" t="s">
        <v>415</v>
      </c>
      <c r="D315" t="s">
        <v>415</v>
      </c>
      <c r="E315" t="s">
        <v>1102</v>
      </c>
      <c r="F315" t="s">
        <v>1103</v>
      </c>
      <c r="G315" t="s">
        <v>1203</v>
      </c>
      <c r="H315" t="s">
        <v>1264</v>
      </c>
      <c r="I315" t="s">
        <v>1261</v>
      </c>
      <c r="J315" t="s">
        <v>1269</v>
      </c>
    </row>
    <row r="316" spans="3:10" x14ac:dyDescent="0.25">
      <c r="C316" t="s">
        <v>416</v>
      </c>
      <c r="D316" t="s">
        <v>416</v>
      </c>
      <c r="E316" t="s">
        <v>1104</v>
      </c>
      <c r="F316" t="s">
        <v>1105</v>
      </c>
      <c r="G316" t="s">
        <v>1203</v>
      </c>
      <c r="H316" t="s">
        <v>1264</v>
      </c>
      <c r="I316" t="s">
        <v>1261</v>
      </c>
      <c r="J316" t="s">
        <v>1269</v>
      </c>
    </row>
    <row r="317" spans="3:10" x14ac:dyDescent="0.25">
      <c r="C317" t="s">
        <v>417</v>
      </c>
      <c r="D317" t="s">
        <v>417</v>
      </c>
      <c r="E317" t="s">
        <v>1106</v>
      </c>
      <c r="F317" t="s">
        <v>1107</v>
      </c>
      <c r="G317" t="s">
        <v>1203</v>
      </c>
      <c r="H317" t="s">
        <v>1265</v>
      </c>
      <c r="I317" t="s">
        <v>1261</v>
      </c>
      <c r="J317" t="s">
        <v>1269</v>
      </c>
    </row>
    <row r="318" spans="3:10" x14ac:dyDescent="0.25">
      <c r="C318" t="s">
        <v>418</v>
      </c>
      <c r="D318" t="s">
        <v>418</v>
      </c>
      <c r="E318" t="s">
        <v>1108</v>
      </c>
      <c r="F318" t="s">
        <v>1109</v>
      </c>
      <c r="G318" t="s">
        <v>1203</v>
      </c>
      <c r="H318" t="s">
        <v>1265</v>
      </c>
      <c r="I318" t="s">
        <v>1261</v>
      </c>
      <c r="J318" t="s">
        <v>1269</v>
      </c>
    </row>
    <row r="319" spans="3:10" x14ac:dyDescent="0.25">
      <c r="C319" t="s">
        <v>419</v>
      </c>
      <c r="D319" t="s">
        <v>419</v>
      </c>
      <c r="E319" t="s">
        <v>1110</v>
      </c>
      <c r="F319" t="s">
        <v>1111</v>
      </c>
      <c r="G319" t="s">
        <v>1203</v>
      </c>
      <c r="H319" t="s">
        <v>1264</v>
      </c>
      <c r="I319" t="s">
        <v>1261</v>
      </c>
      <c r="J319" t="s">
        <v>1269</v>
      </c>
    </row>
    <row r="320" spans="3:10" x14ac:dyDescent="0.25">
      <c r="C320" t="s">
        <v>420</v>
      </c>
      <c r="D320" t="s">
        <v>420</v>
      </c>
      <c r="E320" t="s">
        <v>1112</v>
      </c>
      <c r="F320" t="s">
        <v>1113</v>
      </c>
      <c r="G320" t="s">
        <v>1203</v>
      </c>
      <c r="H320" t="s">
        <v>1263</v>
      </c>
      <c r="I320" t="s">
        <v>1261</v>
      </c>
      <c r="J320" t="s">
        <v>1269</v>
      </c>
    </row>
    <row r="321" spans="3:10" x14ac:dyDescent="0.25">
      <c r="C321" t="s">
        <v>421</v>
      </c>
      <c r="D321" t="s">
        <v>421</v>
      </c>
      <c r="E321" t="s">
        <v>1114</v>
      </c>
      <c r="F321" t="s">
        <v>1115</v>
      </c>
      <c r="G321" s="3" t="s">
        <v>1203</v>
      </c>
      <c r="H321" s="3" t="s">
        <v>1264</v>
      </c>
      <c r="I321" s="3" t="s">
        <v>1261</v>
      </c>
      <c r="J321" t="s">
        <v>1269</v>
      </c>
    </row>
    <row r="322" spans="3:10" x14ac:dyDescent="0.25">
      <c r="C322" t="s">
        <v>422</v>
      </c>
      <c r="D322" t="s">
        <v>422</v>
      </c>
      <c r="E322" t="s">
        <v>1116</v>
      </c>
      <c r="F322" t="s">
        <v>1117</v>
      </c>
      <c r="G322" s="5" t="s">
        <v>1204</v>
      </c>
      <c r="H322" s="5" t="s">
        <v>1260</v>
      </c>
      <c r="I322" t="s">
        <v>1261</v>
      </c>
      <c r="J322" t="s">
        <v>1269</v>
      </c>
    </row>
    <row r="323" spans="3:10" x14ac:dyDescent="0.25">
      <c r="C323" t="s">
        <v>423</v>
      </c>
      <c r="D323" t="s">
        <v>423</v>
      </c>
      <c r="E323" t="s">
        <v>1118</v>
      </c>
      <c r="F323" t="s">
        <v>1119</v>
      </c>
      <c r="G323" s="5" t="s">
        <v>1204</v>
      </c>
      <c r="H323" s="5" t="s">
        <v>1260</v>
      </c>
      <c r="I323" t="s">
        <v>1261</v>
      </c>
      <c r="J323" t="s">
        <v>1269</v>
      </c>
    </row>
    <row r="324" spans="3:10" x14ac:dyDescent="0.25">
      <c r="C324" t="s">
        <v>424</v>
      </c>
      <c r="D324" t="s">
        <v>424</v>
      </c>
      <c r="E324" t="s">
        <v>1120</v>
      </c>
      <c r="F324" t="s">
        <v>1121</v>
      </c>
      <c r="G324" s="5" t="s">
        <v>1204</v>
      </c>
      <c r="H324" s="5" t="s">
        <v>1260</v>
      </c>
      <c r="I324" t="s">
        <v>1261</v>
      </c>
      <c r="J324" t="s">
        <v>1269</v>
      </c>
    </row>
    <row r="325" spans="3:10" x14ac:dyDescent="0.25">
      <c r="C325" t="s">
        <v>425</v>
      </c>
      <c r="D325" t="s">
        <v>425</v>
      </c>
      <c r="E325" t="s">
        <v>1122</v>
      </c>
      <c r="F325" t="s">
        <v>1123</v>
      </c>
      <c r="G325" s="5" t="s">
        <v>1204</v>
      </c>
      <c r="H325" s="5" t="s">
        <v>1260</v>
      </c>
      <c r="I325" t="s">
        <v>1261</v>
      </c>
      <c r="J325" t="s">
        <v>1269</v>
      </c>
    </row>
    <row r="326" spans="3:10" x14ac:dyDescent="0.25">
      <c r="C326" t="s">
        <v>426</v>
      </c>
      <c r="D326" t="s">
        <v>426</v>
      </c>
      <c r="E326" t="s">
        <v>1124</v>
      </c>
      <c r="F326" t="s">
        <v>1125</v>
      </c>
      <c r="G326" s="5" t="s">
        <v>1204</v>
      </c>
      <c r="H326" s="5" t="s">
        <v>1260</v>
      </c>
      <c r="I326" t="s">
        <v>1261</v>
      </c>
      <c r="J326" t="s">
        <v>1269</v>
      </c>
    </row>
    <row r="327" spans="3:10" x14ac:dyDescent="0.25">
      <c r="C327" t="s">
        <v>427</v>
      </c>
      <c r="D327" t="s">
        <v>427</v>
      </c>
      <c r="E327" t="s">
        <v>1126</v>
      </c>
      <c r="F327" s="5" t="s">
        <v>1127</v>
      </c>
      <c r="G327" s="5" t="s">
        <v>1204</v>
      </c>
      <c r="H327" s="5" t="s">
        <v>1260</v>
      </c>
      <c r="I327" t="s">
        <v>1261</v>
      </c>
      <c r="J327" t="s">
        <v>1269</v>
      </c>
    </row>
    <row r="328" spans="3:10" x14ac:dyDescent="0.25">
      <c r="C328" t="s">
        <v>428</v>
      </c>
      <c r="D328" t="s">
        <v>428</v>
      </c>
      <c r="E328" t="s">
        <v>1128</v>
      </c>
      <c r="F328" s="5" t="s">
        <v>1129</v>
      </c>
      <c r="G328" s="5" t="s">
        <v>1204</v>
      </c>
      <c r="H328" s="5" t="s">
        <v>1260</v>
      </c>
      <c r="I328" t="s">
        <v>1261</v>
      </c>
      <c r="J328" t="s">
        <v>1269</v>
      </c>
    </row>
    <row r="329" spans="3:10" x14ac:dyDescent="0.25">
      <c r="C329" t="s">
        <v>429</v>
      </c>
      <c r="D329" t="s">
        <v>429</v>
      </c>
      <c r="E329" t="s">
        <v>1130</v>
      </c>
      <c r="F329" t="s">
        <v>1131</v>
      </c>
      <c r="G329" t="s">
        <v>1204</v>
      </c>
      <c r="H329" t="s">
        <v>1260</v>
      </c>
      <c r="I329" t="s">
        <v>1261</v>
      </c>
      <c r="J329" t="s">
        <v>1269</v>
      </c>
    </row>
    <row r="330" spans="3:10" x14ac:dyDescent="0.25">
      <c r="C330" t="s">
        <v>430</v>
      </c>
      <c r="D330" t="s">
        <v>430</v>
      </c>
      <c r="E330" t="s">
        <v>1132</v>
      </c>
      <c r="F330" t="s">
        <v>1133</v>
      </c>
      <c r="G330" t="s">
        <v>1204</v>
      </c>
      <c r="H330" t="s">
        <v>1260</v>
      </c>
      <c r="I330" t="s">
        <v>1261</v>
      </c>
      <c r="J330" t="s">
        <v>1269</v>
      </c>
    </row>
    <row r="331" spans="3:10" x14ac:dyDescent="0.25">
      <c r="C331" t="s">
        <v>431</v>
      </c>
      <c r="D331" t="s">
        <v>431</v>
      </c>
      <c r="E331" t="s">
        <v>1134</v>
      </c>
      <c r="F331" t="s">
        <v>1135</v>
      </c>
      <c r="G331" t="s">
        <v>1204</v>
      </c>
      <c r="H331" t="s">
        <v>1260</v>
      </c>
      <c r="I331" t="s">
        <v>1261</v>
      </c>
      <c r="J331" t="s">
        <v>1269</v>
      </c>
    </row>
    <row r="332" spans="3:10" x14ac:dyDescent="0.25">
      <c r="C332" t="s">
        <v>432</v>
      </c>
      <c r="D332" t="s">
        <v>472</v>
      </c>
      <c r="E332" t="s">
        <v>1136</v>
      </c>
      <c r="F332" t="s">
        <v>1137</v>
      </c>
      <c r="G332" t="s">
        <v>1204</v>
      </c>
      <c r="H332" t="s">
        <v>1260</v>
      </c>
      <c r="I332" t="s">
        <v>1261</v>
      </c>
      <c r="J332" t="s">
        <v>1269</v>
      </c>
    </row>
    <row r="333" spans="3:10" x14ac:dyDescent="0.25">
      <c r="C333" t="s">
        <v>433</v>
      </c>
      <c r="D333" t="s">
        <v>433</v>
      </c>
      <c r="E333" t="s">
        <v>1138</v>
      </c>
      <c r="F333" t="s">
        <v>1139</v>
      </c>
      <c r="G333" t="s">
        <v>1204</v>
      </c>
      <c r="H333" t="s">
        <v>1260</v>
      </c>
      <c r="I333" t="s">
        <v>1261</v>
      </c>
      <c r="J333" t="s">
        <v>1269</v>
      </c>
    </row>
    <row r="334" spans="3:10" x14ac:dyDescent="0.25">
      <c r="C334" t="s">
        <v>434</v>
      </c>
      <c r="D334" t="s">
        <v>434</v>
      </c>
      <c r="E334" t="s">
        <v>1140</v>
      </c>
      <c r="F334" t="s">
        <v>1141</v>
      </c>
      <c r="G334" t="s">
        <v>1204</v>
      </c>
      <c r="H334" t="s">
        <v>1260</v>
      </c>
      <c r="I334" t="s">
        <v>1261</v>
      </c>
      <c r="J334" t="s">
        <v>1269</v>
      </c>
    </row>
    <row r="335" spans="3:10" x14ac:dyDescent="0.25">
      <c r="C335" t="s">
        <v>435</v>
      </c>
      <c r="D335" t="s">
        <v>435</v>
      </c>
      <c r="E335" t="s">
        <v>1142</v>
      </c>
      <c r="F335" t="s">
        <v>1143</v>
      </c>
      <c r="G335" t="s">
        <v>1204</v>
      </c>
      <c r="H335" t="s">
        <v>1260</v>
      </c>
      <c r="I335" t="s">
        <v>1261</v>
      </c>
      <c r="J335" t="s">
        <v>1269</v>
      </c>
    </row>
    <row r="336" spans="3:10" x14ac:dyDescent="0.25">
      <c r="C336" t="s">
        <v>436</v>
      </c>
      <c r="D336" t="s">
        <v>436</v>
      </c>
      <c r="E336" t="s">
        <v>1144</v>
      </c>
      <c r="F336" t="s">
        <v>1145</v>
      </c>
      <c r="G336" t="s">
        <v>1204</v>
      </c>
      <c r="H336" t="s">
        <v>1260</v>
      </c>
      <c r="I336" t="s">
        <v>1261</v>
      </c>
      <c r="J336" t="s">
        <v>1269</v>
      </c>
    </row>
    <row r="337" spans="3:10" x14ac:dyDescent="0.25">
      <c r="C337" t="s">
        <v>437</v>
      </c>
      <c r="D337" t="s">
        <v>437</v>
      </c>
      <c r="E337" t="s">
        <v>1146</v>
      </c>
      <c r="F337" t="s">
        <v>1147</v>
      </c>
      <c r="G337" t="s">
        <v>1204</v>
      </c>
      <c r="H337" t="s">
        <v>1260</v>
      </c>
      <c r="I337" t="s">
        <v>1261</v>
      </c>
      <c r="J337" t="s">
        <v>1269</v>
      </c>
    </row>
    <row r="338" spans="3:10" x14ac:dyDescent="0.25">
      <c r="C338" t="s">
        <v>438</v>
      </c>
      <c r="D338" t="s">
        <v>438</v>
      </c>
      <c r="E338" t="s">
        <v>1148</v>
      </c>
      <c r="F338" t="s">
        <v>1149</v>
      </c>
      <c r="G338" t="s">
        <v>1204</v>
      </c>
      <c r="H338" t="s">
        <v>1260</v>
      </c>
      <c r="I338" t="s">
        <v>1261</v>
      </c>
      <c r="J338" t="s">
        <v>1269</v>
      </c>
    </row>
    <row r="339" spans="3:10" x14ac:dyDescent="0.25">
      <c r="C339" t="s">
        <v>439</v>
      </c>
      <c r="D339" t="s">
        <v>439</v>
      </c>
      <c r="E339" t="s">
        <v>1150</v>
      </c>
      <c r="F339" t="s">
        <v>1151</v>
      </c>
      <c r="G339" t="s">
        <v>1204</v>
      </c>
      <c r="H339" t="s">
        <v>1260</v>
      </c>
      <c r="I339" t="s">
        <v>1261</v>
      </c>
      <c r="J339" t="s">
        <v>1269</v>
      </c>
    </row>
    <row r="340" spans="3:10" x14ac:dyDescent="0.25">
      <c r="C340" t="s">
        <v>440</v>
      </c>
      <c r="D340" t="s">
        <v>440</v>
      </c>
      <c r="E340" t="s">
        <v>1152</v>
      </c>
      <c r="F340" t="s">
        <v>1153</v>
      </c>
      <c r="G340" t="s">
        <v>1204</v>
      </c>
      <c r="H340" t="s">
        <v>1260</v>
      </c>
      <c r="I340" t="s">
        <v>1261</v>
      </c>
      <c r="J340" t="s">
        <v>1269</v>
      </c>
    </row>
    <row r="341" spans="3:10" x14ac:dyDescent="0.25">
      <c r="C341" t="s">
        <v>441</v>
      </c>
      <c r="D341" t="s">
        <v>441</v>
      </c>
      <c r="E341" t="s">
        <v>1154</v>
      </c>
      <c r="F341" t="s">
        <v>1155</v>
      </c>
      <c r="G341" t="s">
        <v>1204</v>
      </c>
      <c r="H341" t="s">
        <v>1260</v>
      </c>
      <c r="I341" t="s">
        <v>1261</v>
      </c>
      <c r="J341" t="s">
        <v>1269</v>
      </c>
    </row>
    <row r="342" spans="3:10" x14ac:dyDescent="0.25">
      <c r="C342" t="s">
        <v>442</v>
      </c>
      <c r="D342" t="s">
        <v>473</v>
      </c>
      <c r="E342" t="s">
        <v>1156</v>
      </c>
      <c r="F342" t="s">
        <v>1157</v>
      </c>
      <c r="G342" t="s">
        <v>1204</v>
      </c>
      <c r="H342" t="s">
        <v>1260</v>
      </c>
      <c r="I342" t="s">
        <v>1261</v>
      </c>
      <c r="J342" t="s">
        <v>1269</v>
      </c>
    </row>
    <row r="343" spans="3:10" x14ac:dyDescent="0.25">
      <c r="C343" t="s">
        <v>443</v>
      </c>
      <c r="D343" t="s">
        <v>474</v>
      </c>
      <c r="E343" t="s">
        <v>1158</v>
      </c>
      <c r="F343" t="s">
        <v>1159</v>
      </c>
      <c r="G343" t="s">
        <v>1204</v>
      </c>
      <c r="H343" t="s">
        <v>1260</v>
      </c>
      <c r="I343" t="s">
        <v>1261</v>
      </c>
      <c r="J343" t="s">
        <v>1269</v>
      </c>
    </row>
    <row r="344" spans="3:10" x14ac:dyDescent="0.25">
      <c r="C344" t="s">
        <v>444</v>
      </c>
      <c r="D344" t="s">
        <v>444</v>
      </c>
      <c r="E344" t="s">
        <v>1160</v>
      </c>
      <c r="F344" t="s">
        <v>1161</v>
      </c>
      <c r="G344" t="s">
        <v>1204</v>
      </c>
      <c r="H344" t="s">
        <v>1260</v>
      </c>
      <c r="I344" t="s">
        <v>1261</v>
      </c>
      <c r="J344" t="s">
        <v>1269</v>
      </c>
    </row>
    <row r="345" spans="3:10" x14ac:dyDescent="0.25">
      <c r="C345" t="s">
        <v>445</v>
      </c>
      <c r="D345" t="s">
        <v>445</v>
      </c>
      <c r="E345" t="s">
        <v>1162</v>
      </c>
      <c r="F345" t="s">
        <v>1163</v>
      </c>
      <c r="G345" t="s">
        <v>1204</v>
      </c>
      <c r="H345" t="s">
        <v>1260</v>
      </c>
      <c r="I345" t="s">
        <v>1261</v>
      </c>
      <c r="J345" t="s">
        <v>1269</v>
      </c>
    </row>
    <row r="346" spans="3:10" x14ac:dyDescent="0.25">
      <c r="C346" t="s">
        <v>446</v>
      </c>
      <c r="D346" t="s">
        <v>446</v>
      </c>
      <c r="E346" t="s">
        <v>1164</v>
      </c>
      <c r="F346" t="s">
        <v>1165</v>
      </c>
      <c r="G346" t="s">
        <v>1204</v>
      </c>
      <c r="H346" t="s">
        <v>1260</v>
      </c>
      <c r="I346" t="s">
        <v>1261</v>
      </c>
      <c r="J346" t="s">
        <v>1269</v>
      </c>
    </row>
    <row r="347" spans="3:10" x14ac:dyDescent="0.25">
      <c r="C347" t="s">
        <v>447</v>
      </c>
      <c r="D347" t="s">
        <v>475</v>
      </c>
      <c r="E347" t="s">
        <v>1166</v>
      </c>
      <c r="F347" t="s">
        <v>1167</v>
      </c>
      <c r="G347" t="s">
        <v>1204</v>
      </c>
      <c r="H347" t="s">
        <v>1260</v>
      </c>
      <c r="I347" t="s">
        <v>1261</v>
      </c>
      <c r="J347" t="s">
        <v>1269</v>
      </c>
    </row>
    <row r="348" spans="3:10" x14ac:dyDescent="0.25">
      <c r="C348" t="s">
        <v>448</v>
      </c>
      <c r="D348" t="s">
        <v>448</v>
      </c>
      <c r="E348" t="s">
        <v>1168</v>
      </c>
      <c r="F348" t="s">
        <v>1169</v>
      </c>
      <c r="G348" t="s">
        <v>1204</v>
      </c>
      <c r="H348" t="s">
        <v>1260</v>
      </c>
      <c r="I348" t="s">
        <v>1261</v>
      </c>
      <c r="J348" t="s">
        <v>1269</v>
      </c>
    </row>
    <row r="349" spans="3:10" x14ac:dyDescent="0.25">
      <c r="C349" t="s">
        <v>449</v>
      </c>
      <c r="D349" t="s">
        <v>449</v>
      </c>
      <c r="E349" t="s">
        <v>1170</v>
      </c>
      <c r="F349" t="s">
        <v>1171</v>
      </c>
      <c r="G349" t="s">
        <v>1204</v>
      </c>
      <c r="H349" t="s">
        <v>1260</v>
      </c>
      <c r="I349" t="s">
        <v>1261</v>
      </c>
      <c r="J349" t="s">
        <v>1269</v>
      </c>
    </row>
    <row r="350" spans="3:10" x14ac:dyDescent="0.25">
      <c r="C350" t="s">
        <v>450</v>
      </c>
      <c r="D350" t="s">
        <v>450</v>
      </c>
      <c r="E350" t="s">
        <v>1172</v>
      </c>
      <c r="F350" t="s">
        <v>1173</v>
      </c>
      <c r="G350" t="s">
        <v>1204</v>
      </c>
      <c r="H350" t="s">
        <v>1260</v>
      </c>
      <c r="I350" t="s">
        <v>1261</v>
      </c>
      <c r="J350" t="s">
        <v>1269</v>
      </c>
    </row>
    <row r="351" spans="3:10" x14ac:dyDescent="0.25">
      <c r="C351" t="s">
        <v>451</v>
      </c>
      <c r="D351" t="s">
        <v>451</v>
      </c>
      <c r="E351" t="s">
        <v>1174</v>
      </c>
      <c r="F351" t="s">
        <v>1175</v>
      </c>
      <c r="G351" t="s">
        <v>1204</v>
      </c>
      <c r="H351" t="s">
        <v>1260</v>
      </c>
      <c r="I351" t="s">
        <v>1261</v>
      </c>
      <c r="J351" t="s">
        <v>1269</v>
      </c>
    </row>
    <row r="352" spans="3:10" x14ac:dyDescent="0.25">
      <c r="C352" t="s">
        <v>452</v>
      </c>
      <c r="D352" t="s">
        <v>476</v>
      </c>
      <c r="E352" t="s">
        <v>1176</v>
      </c>
      <c r="F352" t="s">
        <v>1177</v>
      </c>
      <c r="G352" t="s">
        <v>1204</v>
      </c>
      <c r="H352" t="s">
        <v>1260</v>
      </c>
      <c r="I352" t="s">
        <v>1261</v>
      </c>
      <c r="J352" t="s">
        <v>1269</v>
      </c>
    </row>
    <row r="353" spans="3:10" x14ac:dyDescent="0.25">
      <c r="C353" t="s">
        <v>453</v>
      </c>
      <c r="D353" t="s">
        <v>477</v>
      </c>
      <c r="E353" t="s">
        <v>1178</v>
      </c>
      <c r="F353" t="s">
        <v>1179</v>
      </c>
      <c r="G353" t="s">
        <v>1204</v>
      </c>
      <c r="H353" t="s">
        <v>1260</v>
      </c>
      <c r="I353" t="s">
        <v>1261</v>
      </c>
      <c r="J353" t="s">
        <v>1269</v>
      </c>
    </row>
    <row r="354" spans="3:10" x14ac:dyDescent="0.25">
      <c r="C354" t="s">
        <v>454</v>
      </c>
      <c r="D354" t="s">
        <v>454</v>
      </c>
      <c r="E354" t="s">
        <v>1180</v>
      </c>
      <c r="F354" t="s">
        <v>1181</v>
      </c>
      <c r="G354" t="s">
        <v>1204</v>
      </c>
      <c r="H354" t="s">
        <v>1260</v>
      </c>
      <c r="I354" t="s">
        <v>1261</v>
      </c>
      <c r="J354" t="s">
        <v>1269</v>
      </c>
    </row>
    <row r="355" spans="3:10" x14ac:dyDescent="0.25">
      <c r="C355" t="s">
        <v>455</v>
      </c>
      <c r="D355" t="s">
        <v>455</v>
      </c>
      <c r="E355" t="s">
        <v>1182</v>
      </c>
      <c r="F355" t="s">
        <v>1183</v>
      </c>
      <c r="G355" t="s">
        <v>1204</v>
      </c>
      <c r="H355" t="s">
        <v>1260</v>
      </c>
      <c r="I355" t="s">
        <v>1261</v>
      </c>
      <c r="J355" t="s">
        <v>1269</v>
      </c>
    </row>
    <row r="356" spans="3:10" x14ac:dyDescent="0.25">
      <c r="C356" t="s">
        <v>456</v>
      </c>
      <c r="D356" t="s">
        <v>456</v>
      </c>
      <c r="E356" t="s">
        <v>1184</v>
      </c>
      <c r="F356" t="s">
        <v>1185</v>
      </c>
      <c r="G356" t="s">
        <v>1204</v>
      </c>
      <c r="H356" t="s">
        <v>1260</v>
      </c>
      <c r="I356" t="s">
        <v>1261</v>
      </c>
      <c r="J356" t="s">
        <v>1269</v>
      </c>
    </row>
    <row r="357" spans="3:10" x14ac:dyDescent="0.25">
      <c r="C357" t="s">
        <v>457</v>
      </c>
      <c r="D357" t="s">
        <v>478</v>
      </c>
      <c r="E357" t="s">
        <v>1186</v>
      </c>
      <c r="F357" t="s">
        <v>1187</v>
      </c>
      <c r="G357" t="s">
        <v>1204</v>
      </c>
      <c r="H357" t="s">
        <v>1260</v>
      </c>
      <c r="I357" t="s">
        <v>1261</v>
      </c>
      <c r="J357" t="s">
        <v>1269</v>
      </c>
    </row>
    <row r="358" spans="3:10" x14ac:dyDescent="0.25">
      <c r="C358" t="s">
        <v>458</v>
      </c>
      <c r="D358" t="s">
        <v>479</v>
      </c>
      <c r="E358" t="s">
        <v>1188</v>
      </c>
      <c r="F358" t="s">
        <v>1189</v>
      </c>
      <c r="G358" t="s">
        <v>1204</v>
      </c>
      <c r="H358" t="s">
        <v>1260</v>
      </c>
      <c r="I358" t="s">
        <v>1261</v>
      </c>
      <c r="J358" t="s">
        <v>1269</v>
      </c>
    </row>
    <row r="359" spans="3:10" x14ac:dyDescent="0.25">
      <c r="C359" t="s">
        <v>459</v>
      </c>
      <c r="D359" t="s">
        <v>459</v>
      </c>
      <c r="E359" t="s">
        <v>1190</v>
      </c>
      <c r="F359" t="s">
        <v>1191</v>
      </c>
      <c r="G359" t="s">
        <v>1204</v>
      </c>
      <c r="H359" t="s">
        <v>1260</v>
      </c>
      <c r="I359" t="s">
        <v>1261</v>
      </c>
      <c r="J359" t="s">
        <v>1269</v>
      </c>
    </row>
    <row r="360" spans="3:10" x14ac:dyDescent="0.25">
      <c r="C360" t="s">
        <v>460</v>
      </c>
      <c r="D360" t="s">
        <v>460</v>
      </c>
      <c r="E360" t="s">
        <v>1192</v>
      </c>
      <c r="F360" t="s">
        <v>1193</v>
      </c>
      <c r="G360" t="s">
        <v>1204</v>
      </c>
      <c r="H360" t="s">
        <v>1260</v>
      </c>
      <c r="I360" t="s">
        <v>1261</v>
      </c>
      <c r="J360" t="s">
        <v>1269</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3ECB6-C453-43D9-A98F-8C49D6621E3D}">
  <sheetPr>
    <tabColor theme="5" tint="0.39997558519241921"/>
  </sheetPr>
  <dimension ref="B1:X63"/>
  <sheetViews>
    <sheetView workbookViewId="0">
      <selection activeCell="K6" sqref="K6"/>
    </sheetView>
  </sheetViews>
  <sheetFormatPr baseColWidth="10" defaultRowHeight="15" x14ac:dyDescent="0.25"/>
  <cols>
    <col min="1" max="1" width="2.7109375" customWidth="1"/>
    <col min="2" max="2" width="9.28515625" customWidth="1"/>
    <col min="3" max="6" width="5.5703125" customWidth="1"/>
    <col min="7" max="7" width="3.5703125" customWidth="1"/>
    <col min="8" max="8" width="8.42578125" customWidth="1"/>
    <col min="9" max="9" width="6.85546875" customWidth="1"/>
    <col min="10" max="10" width="3.85546875" customWidth="1"/>
    <col min="11" max="11" width="10.7109375" customWidth="1"/>
    <col min="12" max="12" width="5.28515625" customWidth="1"/>
    <col min="13" max="13" width="4.42578125" customWidth="1"/>
    <col min="14" max="14" width="9.140625" customWidth="1"/>
    <col min="15" max="15" width="9" customWidth="1"/>
    <col min="16" max="16" width="5.5703125" customWidth="1"/>
    <col min="19" max="19" width="6.28515625" customWidth="1"/>
    <col min="21" max="24" width="7.7109375" customWidth="1"/>
  </cols>
  <sheetData>
    <row r="1" spans="2:24" x14ac:dyDescent="0.25">
      <c r="K1" t="str">
        <f>_xlfn.CONCAT("Antall sysselsatte i jordbruket i ",H3," i ",L7)</f>
        <v>Antall sysselsatte i jordbruket i Trøndelag i 2021</v>
      </c>
    </row>
    <row r="2" spans="2:24" x14ac:dyDescent="0.25">
      <c r="B2" t="s">
        <v>1290</v>
      </c>
      <c r="E2" t="s">
        <v>1293</v>
      </c>
      <c r="K2" t="str">
        <f>_xlfn.CONCAT("Antall sysselsatte i skogbruket i ",H3," i ",L7)</f>
        <v>Antall sysselsatte i skogbruket i Trøndelag i 2021</v>
      </c>
    </row>
    <row r="3" spans="2:24" x14ac:dyDescent="0.25">
      <c r="B3" t="s">
        <v>1281</v>
      </c>
      <c r="E3" t="s">
        <v>1292</v>
      </c>
      <c r="H3" t="str" vm="1">
        <f>IF(C8=B2,E2,IF(C8=B3,E3,C8))</f>
        <v>Trøndelag</v>
      </c>
      <c r="K3" t="str">
        <f>_xlfn.CONCAT("Antall sysselsatte i landbruket i ",H3," i ",O7)</f>
        <v>Antall sysselsatte i landbruket i Trøndelag i 2021</v>
      </c>
    </row>
    <row r="4" spans="2:24" x14ac:dyDescent="0.25">
      <c r="K4" t="str">
        <f>_xlfn.CONCAT("Antall sysselsatte i primærnæringene i ",H3," i ",O7)</f>
        <v>Antall sysselsatte i primærnæringene i Trøndelag i 2021</v>
      </c>
    </row>
    <row r="5" spans="2:24" x14ac:dyDescent="0.25">
      <c r="K5" t="str">
        <f>_xlfn.CONCAT("Antall sysselsatte innen fiske, fangst og akvakultur i ",H3," i ",C7)</f>
        <v>Antall sysselsatte innen fiske, fangst og akvakultur i Trøndelag i 2021</v>
      </c>
    </row>
    <row r="7" spans="2:24" x14ac:dyDescent="0.25">
      <c r="B7" s="1" t="s">
        <v>1278</v>
      </c>
      <c r="C7" t="s" vm="2">
        <v>14</v>
      </c>
      <c r="H7" s="1" t="s">
        <v>1278</v>
      </c>
      <c r="I7" t="s" vm="2">
        <v>14</v>
      </c>
      <c r="K7" s="1" t="s">
        <v>1278</v>
      </c>
      <c r="L7" t="s" vm="2">
        <v>14</v>
      </c>
      <c r="N7" s="1" t="s">
        <v>1278</v>
      </c>
      <c r="O7" t="s" vm="2">
        <v>14</v>
      </c>
      <c r="Q7" s="1" t="s">
        <v>1278</v>
      </c>
      <c r="R7" t="s" vm="2">
        <v>14</v>
      </c>
    </row>
    <row r="8" spans="2:24" x14ac:dyDescent="0.25">
      <c r="B8" s="1" t="s">
        <v>1194</v>
      </c>
      <c r="C8" t="s" vm="1">
        <v>1203</v>
      </c>
      <c r="H8" s="1" t="s">
        <v>1194</v>
      </c>
      <c r="I8" t="s" vm="1">
        <v>1203</v>
      </c>
      <c r="K8" s="1" t="s">
        <v>1194</v>
      </c>
      <c r="L8" t="s" vm="1">
        <v>1203</v>
      </c>
      <c r="N8" s="1" t="s">
        <v>1194</v>
      </c>
      <c r="O8" t="s" vm="1">
        <v>1203</v>
      </c>
      <c r="Q8" s="1" t="s">
        <v>1194</v>
      </c>
      <c r="R8" t="s" vm="1">
        <v>1203</v>
      </c>
      <c r="T8" s="1" t="s">
        <v>1278</v>
      </c>
      <c r="U8" t="s" vm="2">
        <v>14</v>
      </c>
    </row>
    <row r="9" spans="2:24" x14ac:dyDescent="0.25">
      <c r="T9" s="1" t="s">
        <v>1194</v>
      </c>
      <c r="U9" t="s" vm="1">
        <v>1203</v>
      </c>
    </row>
    <row r="10" spans="2:24" x14ac:dyDescent="0.25">
      <c r="B10" s="1" t="s">
        <v>1257</v>
      </c>
      <c r="C10" s="1" t="s">
        <v>0</v>
      </c>
      <c r="H10" s="1" t="s">
        <v>1257</v>
      </c>
      <c r="I10" s="1" t="s">
        <v>0</v>
      </c>
      <c r="K10" s="1" t="s">
        <v>1257</v>
      </c>
      <c r="L10" s="1" t="s">
        <v>0</v>
      </c>
      <c r="N10" s="1" t="s">
        <v>1257</v>
      </c>
      <c r="O10" s="1" t="s">
        <v>0</v>
      </c>
      <c r="Q10" s="1" t="s">
        <v>1257</v>
      </c>
      <c r="R10" s="1" t="s">
        <v>0</v>
      </c>
      <c r="S10" s="1"/>
    </row>
    <row r="11" spans="2:24" x14ac:dyDescent="0.25">
      <c r="B11" s="1" t="s">
        <v>16</v>
      </c>
      <c r="C11" t="s">
        <v>1230</v>
      </c>
      <c r="D11" t="s">
        <v>1221</v>
      </c>
      <c r="E11" t="s">
        <v>1222</v>
      </c>
      <c r="F11" t="s">
        <v>15</v>
      </c>
      <c r="H11" s="1" t="s">
        <v>16</v>
      </c>
      <c r="I11" t="s">
        <v>1221</v>
      </c>
      <c r="K11" s="1" t="s">
        <v>16</v>
      </c>
      <c r="L11" t="s">
        <v>1222</v>
      </c>
      <c r="M11" s="1"/>
      <c r="N11" s="1" t="s">
        <v>16</v>
      </c>
      <c r="O11" t="s">
        <v>1271</v>
      </c>
      <c r="P11" s="1"/>
      <c r="Q11" s="1" t="s">
        <v>16</v>
      </c>
      <c r="R11" t="s">
        <v>1230</v>
      </c>
      <c r="T11" s="1" t="s">
        <v>1257</v>
      </c>
      <c r="U11" s="1" t="s">
        <v>0</v>
      </c>
    </row>
    <row r="12" spans="2:24" x14ac:dyDescent="0.25">
      <c r="B12" s="2" t="s">
        <v>1084</v>
      </c>
      <c r="C12" s="4">
        <v>0</v>
      </c>
      <c r="D12" s="4">
        <v>22</v>
      </c>
      <c r="E12" s="4">
        <v>3</v>
      </c>
      <c r="F12" s="4">
        <v>25</v>
      </c>
      <c r="H12" s="2" t="s">
        <v>1046</v>
      </c>
      <c r="I12" s="4">
        <v>20</v>
      </c>
      <c r="K12" s="2" t="s">
        <v>1094</v>
      </c>
      <c r="L12" s="4">
        <v>0</v>
      </c>
      <c r="N12" s="2" t="s">
        <v>1046</v>
      </c>
      <c r="O12" s="4">
        <v>20</v>
      </c>
      <c r="Q12" s="2" t="s">
        <v>1086</v>
      </c>
      <c r="R12" s="4">
        <v>0</v>
      </c>
      <c r="S12" s="4"/>
      <c r="T12" s="1" t="s">
        <v>16</v>
      </c>
      <c r="U12" t="s">
        <v>1230</v>
      </c>
      <c r="V12" t="s">
        <v>1221</v>
      </c>
      <c r="W12" t="s">
        <v>1222</v>
      </c>
      <c r="X12" t="s">
        <v>15</v>
      </c>
    </row>
    <row r="13" spans="2:24" x14ac:dyDescent="0.25">
      <c r="B13" s="2" t="s">
        <v>1086</v>
      </c>
      <c r="C13" s="4">
        <v>0</v>
      </c>
      <c r="D13" s="4">
        <v>24</v>
      </c>
      <c r="E13" s="4">
        <v>8</v>
      </c>
      <c r="F13" s="4">
        <v>32</v>
      </c>
      <c r="H13" s="2" t="s">
        <v>1084</v>
      </c>
      <c r="I13" s="4">
        <v>22</v>
      </c>
      <c r="K13" s="2" t="s">
        <v>1046</v>
      </c>
      <c r="L13" s="4">
        <v>0</v>
      </c>
      <c r="M13" s="4"/>
      <c r="N13" s="2" t="s">
        <v>1084</v>
      </c>
      <c r="O13" s="4">
        <v>25</v>
      </c>
      <c r="P13" s="4"/>
      <c r="Q13" s="2" t="s">
        <v>1074</v>
      </c>
      <c r="R13" s="4">
        <v>0</v>
      </c>
      <c r="S13" s="4"/>
      <c r="T13" s="2" t="s">
        <v>1046</v>
      </c>
      <c r="U13" s="4">
        <v>676</v>
      </c>
      <c r="V13" s="4">
        <v>20</v>
      </c>
      <c r="W13" s="4">
        <v>0</v>
      </c>
      <c r="X13" s="4">
        <v>696</v>
      </c>
    </row>
    <row r="14" spans="2:24" x14ac:dyDescent="0.25">
      <c r="B14" s="2" t="s">
        <v>1068</v>
      </c>
      <c r="C14" s="4">
        <v>0</v>
      </c>
      <c r="D14" s="4">
        <v>34</v>
      </c>
      <c r="E14" s="4">
        <v>3</v>
      </c>
      <c r="F14" s="4">
        <v>37</v>
      </c>
      <c r="H14" s="2" t="s">
        <v>1086</v>
      </c>
      <c r="I14" s="4">
        <v>24</v>
      </c>
      <c r="K14" s="2" t="s">
        <v>1104</v>
      </c>
      <c r="L14" s="4">
        <v>0</v>
      </c>
      <c r="M14" s="4"/>
      <c r="N14" s="2" t="s">
        <v>1048</v>
      </c>
      <c r="O14" s="4">
        <v>29</v>
      </c>
      <c r="P14" s="4"/>
      <c r="Q14" s="2" t="s">
        <v>1092</v>
      </c>
      <c r="R14" s="4">
        <v>0</v>
      </c>
      <c r="S14" s="4"/>
      <c r="T14" s="2" t="s">
        <v>1112</v>
      </c>
      <c r="U14" s="4">
        <v>524</v>
      </c>
      <c r="V14" s="4">
        <v>167</v>
      </c>
      <c r="W14" s="4">
        <v>3</v>
      </c>
      <c r="X14" s="4">
        <v>694</v>
      </c>
    </row>
    <row r="15" spans="2:24" x14ac:dyDescent="0.25">
      <c r="B15" s="2" t="s">
        <v>1064</v>
      </c>
      <c r="C15" s="4">
        <v>0</v>
      </c>
      <c r="D15" s="4">
        <v>47</v>
      </c>
      <c r="E15" s="4">
        <v>3</v>
      </c>
      <c r="F15" s="4">
        <v>50</v>
      </c>
      <c r="H15" s="2" t="s">
        <v>1048</v>
      </c>
      <c r="I15" s="4">
        <v>26</v>
      </c>
      <c r="K15" s="2" t="s">
        <v>1054</v>
      </c>
      <c r="L15" s="4">
        <v>0</v>
      </c>
      <c r="M15" s="4"/>
      <c r="N15" s="2" t="s">
        <v>1094</v>
      </c>
      <c r="O15" s="4">
        <v>31</v>
      </c>
      <c r="P15" s="4"/>
      <c r="Q15" s="2" t="s">
        <v>1052</v>
      </c>
      <c r="R15" s="4">
        <v>0</v>
      </c>
      <c r="S15" s="4"/>
      <c r="T15" s="2" t="s">
        <v>1042</v>
      </c>
      <c r="U15" s="4">
        <v>44</v>
      </c>
      <c r="V15" s="4">
        <v>502</v>
      </c>
      <c r="W15" s="4">
        <v>70</v>
      </c>
      <c r="X15" s="4">
        <v>616</v>
      </c>
    </row>
    <row r="16" spans="2:24" x14ac:dyDescent="0.25">
      <c r="B16" s="2" t="s">
        <v>1056</v>
      </c>
      <c r="C16" s="4">
        <v>0</v>
      </c>
      <c r="D16" s="4">
        <v>53</v>
      </c>
      <c r="E16" s="4">
        <v>3</v>
      </c>
      <c r="F16" s="4">
        <v>56</v>
      </c>
      <c r="H16" s="2" t="s">
        <v>1094</v>
      </c>
      <c r="I16" s="4">
        <v>31</v>
      </c>
      <c r="K16" s="2" t="s">
        <v>1096</v>
      </c>
      <c r="L16" s="4">
        <v>0</v>
      </c>
      <c r="M16" s="4"/>
      <c r="N16" s="2" t="s">
        <v>1086</v>
      </c>
      <c r="O16" s="4">
        <v>32</v>
      </c>
      <c r="P16" s="4"/>
      <c r="Q16" s="2" t="s">
        <v>1056</v>
      </c>
      <c r="R16" s="4">
        <v>0</v>
      </c>
      <c r="S16" s="4"/>
      <c r="T16" s="2" t="s">
        <v>1076</v>
      </c>
      <c r="U16" s="4">
        <v>14</v>
      </c>
      <c r="V16" s="4">
        <v>487</v>
      </c>
      <c r="W16" s="4">
        <v>24</v>
      </c>
      <c r="X16" s="4">
        <v>525</v>
      </c>
    </row>
    <row r="17" spans="2:24" x14ac:dyDescent="0.25">
      <c r="B17" s="2" t="s">
        <v>1070</v>
      </c>
      <c r="C17" s="4">
        <v>3</v>
      </c>
      <c r="D17" s="4">
        <v>34</v>
      </c>
      <c r="E17" s="4">
        <v>22</v>
      </c>
      <c r="F17" s="4">
        <v>59</v>
      </c>
      <c r="H17" s="2" t="s">
        <v>1068</v>
      </c>
      <c r="I17" s="4">
        <v>34</v>
      </c>
      <c r="K17" s="2" t="s">
        <v>1074</v>
      </c>
      <c r="L17" s="4">
        <v>3</v>
      </c>
      <c r="M17" s="4"/>
      <c r="N17" s="2" t="s">
        <v>1068</v>
      </c>
      <c r="O17" s="4">
        <v>37</v>
      </c>
      <c r="P17" s="4"/>
      <c r="Q17" s="2" t="s">
        <v>1114</v>
      </c>
      <c r="R17" s="4">
        <v>0</v>
      </c>
      <c r="S17" s="4"/>
      <c r="T17" s="2" t="s">
        <v>1102</v>
      </c>
      <c r="U17" s="4">
        <v>192</v>
      </c>
      <c r="V17" s="4">
        <v>278</v>
      </c>
      <c r="W17" s="4">
        <v>9</v>
      </c>
      <c r="X17" s="4">
        <v>479</v>
      </c>
    </row>
    <row r="18" spans="2:24" x14ac:dyDescent="0.25">
      <c r="B18" s="2" t="s">
        <v>1114</v>
      </c>
      <c r="C18" s="4">
        <v>0</v>
      </c>
      <c r="D18" s="4">
        <v>57</v>
      </c>
      <c r="E18" s="4">
        <v>4</v>
      </c>
      <c r="F18" s="4">
        <v>61</v>
      </c>
      <c r="H18" s="2" t="s">
        <v>1070</v>
      </c>
      <c r="I18" s="4">
        <v>34</v>
      </c>
      <c r="K18" s="2" t="s">
        <v>1048</v>
      </c>
      <c r="L18" s="4">
        <v>3</v>
      </c>
      <c r="M18" s="4"/>
      <c r="N18" s="2" t="s">
        <v>1104</v>
      </c>
      <c r="O18" s="4">
        <v>43</v>
      </c>
      <c r="P18" s="4"/>
      <c r="Q18" s="2" t="s">
        <v>1064</v>
      </c>
      <c r="R18" s="4">
        <v>0</v>
      </c>
      <c r="S18" s="4"/>
      <c r="T18" s="2" t="s">
        <v>1040</v>
      </c>
      <c r="U18" s="4">
        <v>159</v>
      </c>
      <c r="V18" s="4">
        <v>229</v>
      </c>
      <c r="W18" s="4">
        <v>45</v>
      </c>
      <c r="X18" s="4">
        <v>433</v>
      </c>
    </row>
    <row r="19" spans="2:24" x14ac:dyDescent="0.25">
      <c r="B19" s="2" t="s">
        <v>1090</v>
      </c>
      <c r="C19" s="4">
        <v>10</v>
      </c>
      <c r="D19" s="4">
        <v>54</v>
      </c>
      <c r="E19" s="4">
        <v>7</v>
      </c>
      <c r="F19" s="4">
        <v>71</v>
      </c>
      <c r="H19" s="2" t="s">
        <v>1082</v>
      </c>
      <c r="I19" s="4">
        <v>42</v>
      </c>
      <c r="K19" s="2" t="s">
        <v>1064</v>
      </c>
      <c r="L19" s="4">
        <v>3</v>
      </c>
      <c r="M19" s="4"/>
      <c r="N19" s="2" t="s">
        <v>1064</v>
      </c>
      <c r="O19" s="4">
        <v>50</v>
      </c>
      <c r="P19" s="4"/>
      <c r="Q19" s="2" t="s">
        <v>1068</v>
      </c>
      <c r="R19" s="4">
        <v>0</v>
      </c>
      <c r="S19" s="4"/>
      <c r="T19" s="2" t="s">
        <v>1110</v>
      </c>
      <c r="U19" s="4">
        <v>115</v>
      </c>
      <c r="V19" s="4">
        <v>278</v>
      </c>
      <c r="W19" s="4">
        <v>25</v>
      </c>
      <c r="X19" s="4">
        <v>418</v>
      </c>
    </row>
    <row r="20" spans="2:24" x14ac:dyDescent="0.25">
      <c r="B20" s="2" t="s">
        <v>1048</v>
      </c>
      <c r="C20" s="4">
        <v>46</v>
      </c>
      <c r="D20" s="4">
        <v>26</v>
      </c>
      <c r="E20" s="4">
        <v>3</v>
      </c>
      <c r="F20" s="4">
        <v>75</v>
      </c>
      <c r="H20" s="2" t="s">
        <v>1104</v>
      </c>
      <c r="I20" s="4">
        <v>43</v>
      </c>
      <c r="K20" s="2" t="s">
        <v>1112</v>
      </c>
      <c r="L20" s="4">
        <v>3</v>
      </c>
      <c r="M20" s="4"/>
      <c r="N20" s="2" t="s">
        <v>1096</v>
      </c>
      <c r="O20" s="4">
        <v>51</v>
      </c>
      <c r="P20" s="4"/>
      <c r="Q20" s="2" t="s">
        <v>1080</v>
      </c>
      <c r="R20" s="4">
        <v>0</v>
      </c>
      <c r="S20" s="4"/>
      <c r="T20" s="2" t="s">
        <v>1108</v>
      </c>
      <c r="U20" s="4">
        <v>177</v>
      </c>
      <c r="V20" s="4">
        <v>170</v>
      </c>
      <c r="W20" s="4">
        <v>5</v>
      </c>
      <c r="X20" s="4">
        <v>352</v>
      </c>
    </row>
    <row r="21" spans="2:24" x14ac:dyDescent="0.25">
      <c r="B21" s="2" t="s">
        <v>1096</v>
      </c>
      <c r="C21" s="4">
        <v>29</v>
      </c>
      <c r="D21" s="4">
        <v>51</v>
      </c>
      <c r="E21" s="4">
        <v>0</v>
      </c>
      <c r="F21" s="4">
        <v>80</v>
      </c>
      <c r="H21" s="2" t="s">
        <v>1064</v>
      </c>
      <c r="I21" s="4">
        <v>47</v>
      </c>
      <c r="K21" s="2" t="s">
        <v>1068</v>
      </c>
      <c r="L21" s="4">
        <v>3</v>
      </c>
      <c r="M21" s="4"/>
      <c r="N21" s="2" t="s">
        <v>1070</v>
      </c>
      <c r="O21" s="4">
        <v>56</v>
      </c>
      <c r="P21" s="4"/>
      <c r="Q21" s="2" t="s">
        <v>1058</v>
      </c>
      <c r="R21" s="4">
        <v>0</v>
      </c>
      <c r="S21" s="4"/>
      <c r="T21" s="2" t="s">
        <v>1044</v>
      </c>
      <c r="U21" s="4">
        <v>87</v>
      </c>
      <c r="V21" s="4">
        <v>196</v>
      </c>
      <c r="W21" s="4">
        <v>50</v>
      </c>
      <c r="X21" s="4">
        <v>333</v>
      </c>
    </row>
    <row r="22" spans="2:24" x14ac:dyDescent="0.25">
      <c r="B22" s="2" t="s">
        <v>1062</v>
      </c>
      <c r="C22" s="4">
        <v>3</v>
      </c>
      <c r="D22" s="4">
        <v>56</v>
      </c>
      <c r="E22" s="4">
        <v>22</v>
      </c>
      <c r="F22" s="4">
        <v>81</v>
      </c>
      <c r="H22" s="2" t="s">
        <v>1096</v>
      </c>
      <c r="I22" s="4">
        <v>51</v>
      </c>
      <c r="K22" s="2" t="s">
        <v>1056</v>
      </c>
      <c r="L22" s="4">
        <v>3</v>
      </c>
      <c r="M22" s="4"/>
      <c r="N22" s="2" t="s">
        <v>1056</v>
      </c>
      <c r="O22" s="4">
        <v>56</v>
      </c>
      <c r="P22" s="4"/>
      <c r="Q22" s="2" t="s">
        <v>1098</v>
      </c>
      <c r="R22" s="4">
        <v>0</v>
      </c>
      <c r="S22" s="4"/>
      <c r="T22" s="2" t="s">
        <v>1106</v>
      </c>
      <c r="U22" s="4">
        <v>129</v>
      </c>
      <c r="V22" s="4">
        <v>197</v>
      </c>
      <c r="W22" s="4">
        <v>4</v>
      </c>
      <c r="X22" s="4">
        <v>330</v>
      </c>
    </row>
    <row r="23" spans="2:24" x14ac:dyDescent="0.25">
      <c r="B23" s="2" t="s">
        <v>1082</v>
      </c>
      <c r="C23" s="4">
        <v>19</v>
      </c>
      <c r="D23" s="4">
        <v>42</v>
      </c>
      <c r="E23" s="4">
        <v>46</v>
      </c>
      <c r="F23" s="4">
        <v>107</v>
      </c>
      <c r="H23" s="2" t="s">
        <v>1056</v>
      </c>
      <c r="I23" s="4">
        <v>53</v>
      </c>
      <c r="K23" s="2" t="s">
        <v>1050</v>
      </c>
      <c r="L23" s="4">
        <v>3</v>
      </c>
      <c r="M23" s="4"/>
      <c r="N23" s="2" t="s">
        <v>1090</v>
      </c>
      <c r="O23" s="4">
        <v>61</v>
      </c>
      <c r="P23" s="4"/>
      <c r="Q23" s="2" t="s">
        <v>1084</v>
      </c>
      <c r="R23" s="4">
        <v>0</v>
      </c>
      <c r="S23" s="4"/>
      <c r="T23" s="2" t="s">
        <v>1100</v>
      </c>
      <c r="U23" s="4">
        <v>46</v>
      </c>
      <c r="V23" s="4">
        <v>249</v>
      </c>
      <c r="W23" s="4">
        <v>10</v>
      </c>
      <c r="X23" s="4">
        <v>305</v>
      </c>
    </row>
    <row r="24" spans="2:24" x14ac:dyDescent="0.25">
      <c r="B24" s="2" t="s">
        <v>1080</v>
      </c>
      <c r="C24" s="4">
        <v>0</v>
      </c>
      <c r="D24" s="4">
        <v>96</v>
      </c>
      <c r="E24" s="4">
        <v>13</v>
      </c>
      <c r="F24" s="4">
        <v>109</v>
      </c>
      <c r="H24" s="2" t="s">
        <v>1090</v>
      </c>
      <c r="I24" s="4">
        <v>54</v>
      </c>
      <c r="K24" s="2" t="s">
        <v>1084</v>
      </c>
      <c r="L24" s="4">
        <v>3</v>
      </c>
      <c r="M24" s="4"/>
      <c r="N24" s="2" t="s">
        <v>1114</v>
      </c>
      <c r="O24" s="4">
        <v>61</v>
      </c>
      <c r="P24" s="4"/>
      <c r="Q24" s="2" t="s">
        <v>1088</v>
      </c>
      <c r="R24" s="4">
        <v>0</v>
      </c>
      <c r="S24" s="4"/>
      <c r="T24" s="2" t="s">
        <v>1078</v>
      </c>
      <c r="U24" s="4">
        <v>3</v>
      </c>
      <c r="V24" s="4">
        <v>284</v>
      </c>
      <c r="W24" s="4">
        <v>17</v>
      </c>
      <c r="X24" s="4">
        <v>304</v>
      </c>
    </row>
    <row r="25" spans="2:24" x14ac:dyDescent="0.25">
      <c r="B25" s="2" t="s">
        <v>1054</v>
      </c>
      <c r="C25" s="4">
        <v>4</v>
      </c>
      <c r="D25" s="4">
        <v>129</v>
      </c>
      <c r="E25" s="4">
        <v>0</v>
      </c>
      <c r="F25" s="4">
        <v>133</v>
      </c>
      <c r="H25" s="2" t="s">
        <v>1062</v>
      </c>
      <c r="I25" s="4">
        <v>56</v>
      </c>
      <c r="K25" s="2" t="s">
        <v>1114</v>
      </c>
      <c r="L25" s="4">
        <v>4</v>
      </c>
      <c r="M25" s="4"/>
      <c r="N25" s="2" t="s">
        <v>1062</v>
      </c>
      <c r="O25" s="4">
        <v>78</v>
      </c>
      <c r="P25" s="4"/>
      <c r="Q25" s="2" t="s">
        <v>1066</v>
      </c>
      <c r="R25" s="4">
        <v>0</v>
      </c>
      <c r="S25" s="4"/>
      <c r="T25" s="2" t="s">
        <v>1072</v>
      </c>
      <c r="U25" s="4">
        <v>13</v>
      </c>
      <c r="V25" s="4">
        <v>212</v>
      </c>
      <c r="W25" s="4">
        <v>61</v>
      </c>
      <c r="X25" s="4">
        <v>286</v>
      </c>
    </row>
    <row r="26" spans="2:24" x14ac:dyDescent="0.25">
      <c r="B26" s="2" t="s">
        <v>1088</v>
      </c>
      <c r="C26" s="4">
        <v>0</v>
      </c>
      <c r="D26" s="4">
        <v>134</v>
      </c>
      <c r="E26" s="4">
        <v>17</v>
      </c>
      <c r="F26" s="4">
        <v>151</v>
      </c>
      <c r="H26" s="2" t="s">
        <v>1114</v>
      </c>
      <c r="I26" s="4">
        <v>57</v>
      </c>
      <c r="K26" s="2" t="s">
        <v>1106</v>
      </c>
      <c r="L26" s="4">
        <v>4</v>
      </c>
      <c r="M26" s="4"/>
      <c r="N26" s="2" t="s">
        <v>1082</v>
      </c>
      <c r="O26" s="4">
        <v>88</v>
      </c>
      <c r="P26" s="4"/>
      <c r="Q26" s="2" t="s">
        <v>1070</v>
      </c>
      <c r="R26" s="4">
        <v>3</v>
      </c>
      <c r="S26" s="4"/>
      <c r="T26" s="2" t="s">
        <v>1094</v>
      </c>
      <c r="U26" s="4">
        <v>214</v>
      </c>
      <c r="V26" s="4">
        <v>31</v>
      </c>
      <c r="W26" s="4">
        <v>0</v>
      </c>
      <c r="X26" s="4">
        <v>245</v>
      </c>
    </row>
    <row r="27" spans="2:24" x14ac:dyDescent="0.25">
      <c r="B27" s="2" t="s">
        <v>1066</v>
      </c>
      <c r="C27" s="4">
        <v>0</v>
      </c>
      <c r="D27" s="4">
        <v>129</v>
      </c>
      <c r="E27" s="4">
        <v>25</v>
      </c>
      <c r="F27" s="4">
        <v>154</v>
      </c>
      <c r="H27" s="2" t="s">
        <v>1080</v>
      </c>
      <c r="I27" s="4">
        <v>96</v>
      </c>
      <c r="K27" s="2" t="s">
        <v>1108</v>
      </c>
      <c r="L27" s="4">
        <v>5</v>
      </c>
      <c r="M27" s="4"/>
      <c r="N27" s="2" t="s">
        <v>1080</v>
      </c>
      <c r="O27" s="4">
        <v>109</v>
      </c>
      <c r="P27" s="4"/>
      <c r="Q27" s="2" t="s">
        <v>1062</v>
      </c>
      <c r="R27" s="4">
        <v>3</v>
      </c>
      <c r="S27" s="4"/>
      <c r="T27" s="2" t="s">
        <v>1050</v>
      </c>
      <c r="U27" s="4">
        <v>6</v>
      </c>
      <c r="V27" s="4">
        <v>231</v>
      </c>
      <c r="W27" s="4">
        <v>3</v>
      </c>
      <c r="X27" s="4">
        <v>240</v>
      </c>
    </row>
    <row r="28" spans="2:24" x14ac:dyDescent="0.25">
      <c r="B28" s="2" t="s">
        <v>1092</v>
      </c>
      <c r="C28" s="4">
        <v>0</v>
      </c>
      <c r="D28" s="4">
        <v>138</v>
      </c>
      <c r="E28" s="4">
        <v>31</v>
      </c>
      <c r="F28" s="4">
        <v>169</v>
      </c>
      <c r="H28" s="2" t="s">
        <v>1066</v>
      </c>
      <c r="I28" s="4">
        <v>129</v>
      </c>
      <c r="K28" s="2" t="s">
        <v>1090</v>
      </c>
      <c r="L28" s="4">
        <v>7</v>
      </c>
      <c r="M28" s="4"/>
      <c r="N28" s="2" t="s">
        <v>1054</v>
      </c>
      <c r="O28" s="4">
        <v>129</v>
      </c>
      <c r="P28" s="4"/>
      <c r="Q28" s="2" t="s">
        <v>1078</v>
      </c>
      <c r="R28" s="4">
        <v>3</v>
      </c>
      <c r="S28" s="4"/>
      <c r="T28" s="2" t="s">
        <v>1058</v>
      </c>
      <c r="U28" s="4">
        <v>0</v>
      </c>
      <c r="V28" s="4">
        <v>215</v>
      </c>
      <c r="W28" s="4">
        <v>24</v>
      </c>
      <c r="X28" s="4">
        <v>239</v>
      </c>
    </row>
    <row r="29" spans="2:24" x14ac:dyDescent="0.25">
      <c r="B29" s="2" t="s">
        <v>1074</v>
      </c>
      <c r="C29" s="4">
        <v>0</v>
      </c>
      <c r="D29" s="4">
        <v>175</v>
      </c>
      <c r="E29" s="4">
        <v>3</v>
      </c>
      <c r="F29" s="4">
        <v>178</v>
      </c>
      <c r="H29" s="2" t="s">
        <v>1054</v>
      </c>
      <c r="I29" s="4">
        <v>129</v>
      </c>
      <c r="K29" s="2" t="s">
        <v>1086</v>
      </c>
      <c r="L29" s="4">
        <v>8</v>
      </c>
      <c r="M29" s="4"/>
      <c r="N29" s="2" t="s">
        <v>1088</v>
      </c>
      <c r="O29" s="4">
        <v>151</v>
      </c>
      <c r="P29" s="4"/>
      <c r="Q29" s="2" t="s">
        <v>1054</v>
      </c>
      <c r="R29" s="4">
        <v>4</v>
      </c>
      <c r="S29" s="4"/>
      <c r="T29" s="2" t="s">
        <v>1060</v>
      </c>
      <c r="U29" s="4">
        <v>8</v>
      </c>
      <c r="V29" s="4">
        <v>195</v>
      </c>
      <c r="W29" s="4">
        <v>34</v>
      </c>
      <c r="X29" s="4">
        <v>237</v>
      </c>
    </row>
    <row r="30" spans="2:24" x14ac:dyDescent="0.25">
      <c r="B30" s="2" t="s">
        <v>1052</v>
      </c>
      <c r="C30" s="4">
        <v>0</v>
      </c>
      <c r="D30" s="4">
        <v>175</v>
      </c>
      <c r="E30" s="4">
        <v>18</v>
      </c>
      <c r="F30" s="4">
        <v>193</v>
      </c>
      <c r="H30" s="2" t="s">
        <v>1088</v>
      </c>
      <c r="I30" s="4">
        <v>134</v>
      </c>
      <c r="K30" s="2" t="s">
        <v>1102</v>
      </c>
      <c r="L30" s="4">
        <v>9</v>
      </c>
      <c r="M30" s="4"/>
      <c r="N30" s="2" t="s">
        <v>1066</v>
      </c>
      <c r="O30" s="4">
        <v>154</v>
      </c>
      <c r="P30" s="4"/>
      <c r="Q30" s="2" t="s">
        <v>1050</v>
      </c>
      <c r="R30" s="4">
        <v>6</v>
      </c>
      <c r="S30" s="4"/>
      <c r="T30" s="2" t="s">
        <v>1098</v>
      </c>
      <c r="U30" s="4">
        <v>0</v>
      </c>
      <c r="V30" s="4">
        <v>198</v>
      </c>
      <c r="W30" s="4">
        <v>21</v>
      </c>
      <c r="X30" s="4">
        <v>219</v>
      </c>
    </row>
    <row r="31" spans="2:24" x14ac:dyDescent="0.25">
      <c r="B31" s="2" t="s">
        <v>1104</v>
      </c>
      <c r="C31" s="4">
        <v>158</v>
      </c>
      <c r="D31" s="4">
        <v>43</v>
      </c>
      <c r="E31" s="4">
        <v>0</v>
      </c>
      <c r="F31" s="4">
        <v>201</v>
      </c>
      <c r="H31" s="2" t="s">
        <v>1092</v>
      </c>
      <c r="I31" s="4">
        <v>138</v>
      </c>
      <c r="K31" s="2" t="s">
        <v>1100</v>
      </c>
      <c r="L31" s="4">
        <v>10</v>
      </c>
      <c r="M31" s="4"/>
      <c r="N31" s="2" t="s">
        <v>1092</v>
      </c>
      <c r="O31" s="4">
        <v>169</v>
      </c>
      <c r="P31" s="4"/>
      <c r="Q31" s="2" t="s">
        <v>1060</v>
      </c>
      <c r="R31" s="4">
        <v>8</v>
      </c>
      <c r="S31" s="4"/>
      <c r="T31" s="2" t="s">
        <v>1104</v>
      </c>
      <c r="U31" s="4">
        <v>158</v>
      </c>
      <c r="V31" s="4">
        <v>43</v>
      </c>
      <c r="W31" s="4">
        <v>0</v>
      </c>
      <c r="X31" s="4">
        <v>201</v>
      </c>
    </row>
    <row r="32" spans="2:24" x14ac:dyDescent="0.25">
      <c r="B32" s="2" t="s">
        <v>1098</v>
      </c>
      <c r="C32" s="4">
        <v>0</v>
      </c>
      <c r="D32" s="4">
        <v>198</v>
      </c>
      <c r="E32" s="4">
        <v>21</v>
      </c>
      <c r="F32" s="4">
        <v>219</v>
      </c>
      <c r="H32" s="2" t="s">
        <v>1112</v>
      </c>
      <c r="I32" s="4">
        <v>167</v>
      </c>
      <c r="K32" s="2" t="s">
        <v>1080</v>
      </c>
      <c r="L32" s="4">
        <v>13</v>
      </c>
      <c r="M32" s="4"/>
      <c r="N32" s="2" t="s">
        <v>1112</v>
      </c>
      <c r="O32" s="4">
        <v>170</v>
      </c>
      <c r="P32" s="4"/>
      <c r="Q32" s="2" t="s">
        <v>1090</v>
      </c>
      <c r="R32" s="4">
        <v>10</v>
      </c>
      <c r="S32" s="4"/>
      <c r="T32" s="2" t="s">
        <v>1052</v>
      </c>
      <c r="U32" s="4">
        <v>0</v>
      </c>
      <c r="V32" s="4">
        <v>175</v>
      </c>
      <c r="W32" s="4">
        <v>18</v>
      </c>
      <c r="X32" s="4">
        <v>193</v>
      </c>
    </row>
    <row r="33" spans="2:24" x14ac:dyDescent="0.25">
      <c r="B33" s="2" t="s">
        <v>1060</v>
      </c>
      <c r="C33" s="4">
        <v>8</v>
      </c>
      <c r="D33" s="4">
        <v>195</v>
      </c>
      <c r="E33" s="4">
        <v>34</v>
      </c>
      <c r="F33" s="4">
        <v>237</v>
      </c>
      <c r="H33" s="2" t="s">
        <v>1108</v>
      </c>
      <c r="I33" s="4">
        <v>170</v>
      </c>
      <c r="K33" s="2" t="s">
        <v>1078</v>
      </c>
      <c r="L33" s="4">
        <v>17</v>
      </c>
      <c r="M33" s="4"/>
      <c r="N33" s="2" t="s">
        <v>1108</v>
      </c>
      <c r="O33" s="4">
        <v>175</v>
      </c>
      <c r="P33" s="4"/>
      <c r="Q33" s="2" t="s">
        <v>1072</v>
      </c>
      <c r="R33" s="4">
        <v>13</v>
      </c>
      <c r="S33" s="4"/>
      <c r="T33" s="2" t="s">
        <v>1074</v>
      </c>
      <c r="U33" s="4">
        <v>0</v>
      </c>
      <c r="V33" s="4">
        <v>175</v>
      </c>
      <c r="W33" s="4">
        <v>3</v>
      </c>
      <c r="X33" s="4">
        <v>178</v>
      </c>
    </row>
    <row r="34" spans="2:24" x14ac:dyDescent="0.25">
      <c r="B34" s="2" t="s">
        <v>1058</v>
      </c>
      <c r="C34" s="4">
        <v>0</v>
      </c>
      <c r="D34" s="4">
        <v>215</v>
      </c>
      <c r="E34" s="4">
        <v>24</v>
      </c>
      <c r="F34" s="4">
        <v>239</v>
      </c>
      <c r="H34" s="2" t="s">
        <v>1074</v>
      </c>
      <c r="I34" s="4">
        <v>175</v>
      </c>
      <c r="K34" s="2" t="s">
        <v>1088</v>
      </c>
      <c r="L34" s="4">
        <v>17</v>
      </c>
      <c r="M34" s="4"/>
      <c r="N34" s="2" t="s">
        <v>1074</v>
      </c>
      <c r="O34" s="4">
        <v>178</v>
      </c>
      <c r="P34" s="4"/>
      <c r="Q34" s="2" t="s">
        <v>1076</v>
      </c>
      <c r="R34" s="4">
        <v>14</v>
      </c>
      <c r="S34" s="4"/>
      <c r="T34" s="2" t="s">
        <v>1092</v>
      </c>
      <c r="U34" s="4">
        <v>0</v>
      </c>
      <c r="V34" s="4">
        <v>138</v>
      </c>
      <c r="W34" s="4">
        <v>31</v>
      </c>
      <c r="X34" s="4">
        <v>169</v>
      </c>
    </row>
    <row r="35" spans="2:24" x14ac:dyDescent="0.25">
      <c r="B35" s="2" t="s">
        <v>1050</v>
      </c>
      <c r="C35" s="4">
        <v>6</v>
      </c>
      <c r="D35" s="4">
        <v>231</v>
      </c>
      <c r="E35" s="4">
        <v>3</v>
      </c>
      <c r="F35" s="4">
        <v>240</v>
      </c>
      <c r="H35" s="2" t="s">
        <v>1052</v>
      </c>
      <c r="I35" s="4">
        <v>175</v>
      </c>
      <c r="K35" s="2" t="s">
        <v>1052</v>
      </c>
      <c r="L35" s="4">
        <v>18</v>
      </c>
      <c r="M35" s="4"/>
      <c r="N35" s="2" t="s">
        <v>1052</v>
      </c>
      <c r="O35" s="4">
        <v>193</v>
      </c>
      <c r="P35" s="4"/>
      <c r="Q35" s="2" t="s">
        <v>1082</v>
      </c>
      <c r="R35" s="4">
        <v>19</v>
      </c>
      <c r="S35" s="4"/>
      <c r="T35" s="2" t="s">
        <v>1066</v>
      </c>
      <c r="U35" s="4">
        <v>0</v>
      </c>
      <c r="V35" s="4">
        <v>129</v>
      </c>
      <c r="W35" s="4">
        <v>25</v>
      </c>
      <c r="X35" s="4">
        <v>154</v>
      </c>
    </row>
    <row r="36" spans="2:24" x14ac:dyDescent="0.25">
      <c r="B36" s="2" t="s">
        <v>1094</v>
      </c>
      <c r="C36" s="4">
        <v>214</v>
      </c>
      <c r="D36" s="4">
        <v>31</v>
      </c>
      <c r="E36" s="4">
        <v>0</v>
      </c>
      <c r="F36" s="4">
        <v>245</v>
      </c>
      <c r="H36" s="2" t="s">
        <v>1060</v>
      </c>
      <c r="I36" s="4">
        <v>195</v>
      </c>
      <c r="K36" s="2" t="s">
        <v>1098</v>
      </c>
      <c r="L36" s="4">
        <v>21</v>
      </c>
      <c r="M36" s="4"/>
      <c r="N36" s="2" t="s">
        <v>1106</v>
      </c>
      <c r="O36" s="4">
        <v>201</v>
      </c>
      <c r="P36" s="4"/>
      <c r="Q36" s="2" t="s">
        <v>1096</v>
      </c>
      <c r="R36" s="4">
        <v>29</v>
      </c>
      <c r="S36" s="4"/>
      <c r="T36" s="2" t="s">
        <v>1088</v>
      </c>
      <c r="U36" s="4">
        <v>0</v>
      </c>
      <c r="V36" s="4">
        <v>134</v>
      </c>
      <c r="W36" s="4">
        <v>17</v>
      </c>
      <c r="X36" s="4">
        <v>151</v>
      </c>
    </row>
    <row r="37" spans="2:24" x14ac:dyDescent="0.25">
      <c r="B37" s="2" t="s">
        <v>1072</v>
      </c>
      <c r="C37" s="4">
        <v>13</v>
      </c>
      <c r="D37" s="4">
        <v>212</v>
      </c>
      <c r="E37" s="4">
        <v>61</v>
      </c>
      <c r="F37" s="4">
        <v>286</v>
      </c>
      <c r="H37" s="2" t="s">
        <v>1044</v>
      </c>
      <c r="I37" s="4">
        <v>196</v>
      </c>
      <c r="K37" s="2" t="s">
        <v>1062</v>
      </c>
      <c r="L37" s="4">
        <v>22</v>
      </c>
      <c r="M37" s="4"/>
      <c r="N37" s="2" t="s">
        <v>1098</v>
      </c>
      <c r="O37" s="4">
        <v>219</v>
      </c>
      <c r="P37" s="4"/>
      <c r="Q37" s="2" t="s">
        <v>1042</v>
      </c>
      <c r="R37" s="4">
        <v>44</v>
      </c>
      <c r="S37" s="4"/>
      <c r="T37" s="2" t="s">
        <v>1054</v>
      </c>
      <c r="U37" s="4">
        <v>4</v>
      </c>
      <c r="V37" s="4">
        <v>129</v>
      </c>
      <c r="W37" s="4">
        <v>0</v>
      </c>
      <c r="X37" s="4">
        <v>133</v>
      </c>
    </row>
    <row r="38" spans="2:24" x14ac:dyDescent="0.25">
      <c r="B38" s="2" t="s">
        <v>1078</v>
      </c>
      <c r="C38" s="4">
        <v>3</v>
      </c>
      <c r="D38" s="4">
        <v>284</v>
      </c>
      <c r="E38" s="4">
        <v>17</v>
      </c>
      <c r="F38" s="4">
        <v>304</v>
      </c>
      <c r="H38" s="2" t="s">
        <v>1106</v>
      </c>
      <c r="I38" s="4">
        <v>197</v>
      </c>
      <c r="K38" s="2" t="s">
        <v>1070</v>
      </c>
      <c r="L38" s="4">
        <v>22</v>
      </c>
      <c r="M38" s="4"/>
      <c r="N38" s="2" t="s">
        <v>1060</v>
      </c>
      <c r="O38" s="4">
        <v>229</v>
      </c>
      <c r="P38" s="4"/>
      <c r="Q38" s="2" t="s">
        <v>1100</v>
      </c>
      <c r="R38" s="4">
        <v>46</v>
      </c>
      <c r="S38" s="4"/>
      <c r="T38" s="2" t="s">
        <v>1080</v>
      </c>
      <c r="U38" s="4">
        <v>0</v>
      </c>
      <c r="V38" s="4">
        <v>96</v>
      </c>
      <c r="W38" s="4">
        <v>13</v>
      </c>
      <c r="X38" s="4">
        <v>109</v>
      </c>
    </row>
    <row r="39" spans="2:24" x14ac:dyDescent="0.25">
      <c r="B39" s="2" t="s">
        <v>1100</v>
      </c>
      <c r="C39" s="4">
        <v>46</v>
      </c>
      <c r="D39" s="4">
        <v>249</v>
      </c>
      <c r="E39" s="4">
        <v>10</v>
      </c>
      <c r="F39" s="4">
        <v>305</v>
      </c>
      <c r="H39" s="2" t="s">
        <v>1098</v>
      </c>
      <c r="I39" s="4">
        <v>198</v>
      </c>
      <c r="K39" s="2" t="s">
        <v>1058</v>
      </c>
      <c r="L39" s="4">
        <v>24</v>
      </c>
      <c r="M39" s="4"/>
      <c r="N39" s="2" t="s">
        <v>1050</v>
      </c>
      <c r="O39" s="4">
        <v>234</v>
      </c>
      <c r="P39" s="4"/>
      <c r="Q39" s="2" t="s">
        <v>1048</v>
      </c>
      <c r="R39" s="4">
        <v>46</v>
      </c>
      <c r="S39" s="4"/>
      <c r="T39" s="2" t="s">
        <v>1082</v>
      </c>
      <c r="U39" s="4">
        <v>19</v>
      </c>
      <c r="V39" s="4">
        <v>42</v>
      </c>
      <c r="W39" s="4">
        <v>46</v>
      </c>
      <c r="X39" s="4">
        <v>107</v>
      </c>
    </row>
    <row r="40" spans="2:24" x14ac:dyDescent="0.25">
      <c r="B40" s="2" t="s">
        <v>1106</v>
      </c>
      <c r="C40" s="4">
        <v>129</v>
      </c>
      <c r="D40" s="4">
        <v>197</v>
      </c>
      <c r="E40" s="4">
        <v>4</v>
      </c>
      <c r="F40" s="4">
        <v>330</v>
      </c>
      <c r="H40" s="2" t="s">
        <v>1072</v>
      </c>
      <c r="I40" s="4">
        <v>212</v>
      </c>
      <c r="K40" s="2" t="s">
        <v>1076</v>
      </c>
      <c r="L40" s="4">
        <v>24</v>
      </c>
      <c r="M40" s="4"/>
      <c r="N40" s="2" t="s">
        <v>1058</v>
      </c>
      <c r="O40" s="4">
        <v>239</v>
      </c>
      <c r="P40" s="4"/>
      <c r="Q40" s="2" t="s">
        <v>1044</v>
      </c>
      <c r="R40" s="4">
        <v>87</v>
      </c>
      <c r="S40" s="4"/>
      <c r="T40" s="2" t="s">
        <v>1062</v>
      </c>
      <c r="U40" s="4">
        <v>3</v>
      </c>
      <c r="V40" s="4">
        <v>56</v>
      </c>
      <c r="W40" s="4">
        <v>22</v>
      </c>
      <c r="X40" s="4">
        <v>81</v>
      </c>
    </row>
    <row r="41" spans="2:24" x14ac:dyDescent="0.25">
      <c r="B41" s="2" t="s">
        <v>1044</v>
      </c>
      <c r="C41" s="4">
        <v>87</v>
      </c>
      <c r="D41" s="4">
        <v>196</v>
      </c>
      <c r="E41" s="4">
        <v>50</v>
      </c>
      <c r="F41" s="4">
        <v>333</v>
      </c>
      <c r="H41" s="2" t="s">
        <v>1058</v>
      </c>
      <c r="I41" s="4">
        <v>215</v>
      </c>
      <c r="K41" s="2" t="s">
        <v>1066</v>
      </c>
      <c r="L41" s="4">
        <v>25</v>
      </c>
      <c r="M41" s="4"/>
      <c r="N41" s="2" t="s">
        <v>1044</v>
      </c>
      <c r="O41" s="4">
        <v>246</v>
      </c>
      <c r="P41" s="4"/>
      <c r="Q41" s="2" t="s">
        <v>1110</v>
      </c>
      <c r="R41" s="4">
        <v>115</v>
      </c>
      <c r="S41" s="4"/>
      <c r="T41" s="2" t="s">
        <v>1096</v>
      </c>
      <c r="U41" s="4">
        <v>29</v>
      </c>
      <c r="V41" s="4">
        <v>51</v>
      </c>
      <c r="W41" s="4">
        <v>0</v>
      </c>
      <c r="X41" s="4">
        <v>80</v>
      </c>
    </row>
    <row r="42" spans="2:24" x14ac:dyDescent="0.25">
      <c r="B42" s="2" t="s">
        <v>1108</v>
      </c>
      <c r="C42" s="4">
        <v>177</v>
      </c>
      <c r="D42" s="4">
        <v>170</v>
      </c>
      <c r="E42" s="4">
        <v>5</v>
      </c>
      <c r="F42" s="4">
        <v>352</v>
      </c>
      <c r="H42" s="2" t="s">
        <v>1040</v>
      </c>
      <c r="I42" s="4">
        <v>229</v>
      </c>
      <c r="K42" s="2" t="s">
        <v>1110</v>
      </c>
      <c r="L42" s="4">
        <v>25</v>
      </c>
      <c r="M42" s="4"/>
      <c r="N42" s="2" t="s">
        <v>1100</v>
      </c>
      <c r="O42" s="4">
        <v>259</v>
      </c>
      <c r="P42" s="4"/>
      <c r="Q42" s="2" t="s">
        <v>1106</v>
      </c>
      <c r="R42" s="4">
        <v>129</v>
      </c>
      <c r="S42" s="4"/>
      <c r="T42" s="2" t="s">
        <v>1048</v>
      </c>
      <c r="U42" s="4">
        <v>46</v>
      </c>
      <c r="V42" s="4">
        <v>26</v>
      </c>
      <c r="W42" s="4">
        <v>3</v>
      </c>
      <c r="X42" s="4">
        <v>75</v>
      </c>
    </row>
    <row r="43" spans="2:24" x14ac:dyDescent="0.25">
      <c r="B43" s="2" t="s">
        <v>1110</v>
      </c>
      <c r="C43" s="4">
        <v>115</v>
      </c>
      <c r="D43" s="4">
        <v>278</v>
      </c>
      <c r="E43" s="4">
        <v>25</v>
      </c>
      <c r="F43" s="4">
        <v>418</v>
      </c>
      <c r="H43" s="2" t="s">
        <v>1050</v>
      </c>
      <c r="I43" s="4">
        <v>231</v>
      </c>
      <c r="K43" s="2" t="s">
        <v>1092</v>
      </c>
      <c r="L43" s="4">
        <v>31</v>
      </c>
      <c r="M43" s="4"/>
      <c r="N43" s="2" t="s">
        <v>1072</v>
      </c>
      <c r="O43" s="4">
        <v>273</v>
      </c>
      <c r="P43" s="4"/>
      <c r="Q43" s="2" t="s">
        <v>1104</v>
      </c>
      <c r="R43" s="4">
        <v>158</v>
      </c>
      <c r="S43" s="4"/>
      <c r="T43" s="2" t="s">
        <v>1090</v>
      </c>
      <c r="U43" s="4">
        <v>10</v>
      </c>
      <c r="V43" s="4">
        <v>54</v>
      </c>
      <c r="W43" s="4">
        <v>7</v>
      </c>
      <c r="X43" s="4">
        <v>71</v>
      </c>
    </row>
    <row r="44" spans="2:24" x14ac:dyDescent="0.25">
      <c r="B44" s="2" t="s">
        <v>1040</v>
      </c>
      <c r="C44" s="4">
        <v>159</v>
      </c>
      <c r="D44" s="4">
        <v>229</v>
      </c>
      <c r="E44" s="4">
        <v>45</v>
      </c>
      <c r="F44" s="4">
        <v>433</v>
      </c>
      <c r="H44" s="2" t="s">
        <v>1100</v>
      </c>
      <c r="I44" s="4">
        <v>249</v>
      </c>
      <c r="K44" s="2" t="s">
        <v>1060</v>
      </c>
      <c r="L44" s="4">
        <v>34</v>
      </c>
      <c r="M44" s="4"/>
      <c r="N44" s="2" t="s">
        <v>1040</v>
      </c>
      <c r="O44" s="4">
        <v>274</v>
      </c>
      <c r="P44" s="4"/>
      <c r="Q44" s="2" t="s">
        <v>1040</v>
      </c>
      <c r="R44" s="4">
        <v>159</v>
      </c>
      <c r="S44" s="4"/>
      <c r="T44" s="2" t="s">
        <v>1114</v>
      </c>
      <c r="U44" s="4">
        <v>0</v>
      </c>
      <c r="V44" s="4">
        <v>57</v>
      </c>
      <c r="W44" s="4">
        <v>4</v>
      </c>
      <c r="X44" s="4">
        <v>61</v>
      </c>
    </row>
    <row r="45" spans="2:24" x14ac:dyDescent="0.25">
      <c r="B45" s="2" t="s">
        <v>1102</v>
      </c>
      <c r="C45" s="4">
        <v>192</v>
      </c>
      <c r="D45" s="4">
        <v>278</v>
      </c>
      <c r="E45" s="4">
        <v>9</v>
      </c>
      <c r="F45" s="4">
        <v>479</v>
      </c>
      <c r="H45" s="2" t="s">
        <v>1110</v>
      </c>
      <c r="I45" s="4">
        <v>278</v>
      </c>
      <c r="K45" s="2" t="s">
        <v>1040</v>
      </c>
      <c r="L45" s="4">
        <v>45</v>
      </c>
      <c r="M45" s="4"/>
      <c r="N45" s="2" t="s">
        <v>1102</v>
      </c>
      <c r="O45" s="4">
        <v>287</v>
      </c>
      <c r="P45" s="4"/>
      <c r="Q45" s="2" t="s">
        <v>1108</v>
      </c>
      <c r="R45" s="4">
        <v>177</v>
      </c>
      <c r="S45" s="4"/>
      <c r="T45" s="2" t="s">
        <v>1070</v>
      </c>
      <c r="U45" s="4">
        <v>3</v>
      </c>
      <c r="V45" s="4">
        <v>34</v>
      </c>
      <c r="W45" s="4">
        <v>22</v>
      </c>
      <c r="X45" s="4">
        <v>59</v>
      </c>
    </row>
    <row r="46" spans="2:24" x14ac:dyDescent="0.25">
      <c r="B46" s="2" t="s">
        <v>1076</v>
      </c>
      <c r="C46" s="4">
        <v>14</v>
      </c>
      <c r="D46" s="4">
        <v>487</v>
      </c>
      <c r="E46" s="4">
        <v>24</v>
      </c>
      <c r="F46" s="4">
        <v>525</v>
      </c>
      <c r="H46" s="2" t="s">
        <v>1102</v>
      </c>
      <c r="I46" s="4">
        <v>278</v>
      </c>
      <c r="K46" s="2" t="s">
        <v>1082</v>
      </c>
      <c r="L46" s="4">
        <v>46</v>
      </c>
      <c r="M46" s="4"/>
      <c r="N46" s="2" t="s">
        <v>1078</v>
      </c>
      <c r="O46" s="4">
        <v>301</v>
      </c>
      <c r="P46" s="4"/>
      <c r="Q46" s="2" t="s">
        <v>1102</v>
      </c>
      <c r="R46" s="4">
        <v>192</v>
      </c>
      <c r="S46" s="4"/>
      <c r="T46" s="2" t="s">
        <v>1056</v>
      </c>
      <c r="U46" s="4">
        <v>0</v>
      </c>
      <c r="V46" s="4">
        <v>53</v>
      </c>
      <c r="W46" s="4">
        <v>3</v>
      </c>
      <c r="X46" s="4">
        <v>56</v>
      </c>
    </row>
    <row r="47" spans="2:24" x14ac:dyDescent="0.25">
      <c r="B47" s="2" t="s">
        <v>1042</v>
      </c>
      <c r="C47" s="4">
        <v>44</v>
      </c>
      <c r="D47" s="4">
        <v>502</v>
      </c>
      <c r="E47" s="4">
        <v>70</v>
      </c>
      <c r="F47" s="4">
        <v>616</v>
      </c>
      <c r="H47" s="2" t="s">
        <v>1078</v>
      </c>
      <c r="I47" s="4">
        <v>284</v>
      </c>
      <c r="K47" s="2" t="s">
        <v>1044</v>
      </c>
      <c r="L47" s="4">
        <v>50</v>
      </c>
      <c r="M47" s="4"/>
      <c r="N47" s="2" t="s">
        <v>1110</v>
      </c>
      <c r="O47" s="4">
        <v>303</v>
      </c>
      <c r="P47" s="4"/>
      <c r="Q47" s="2" t="s">
        <v>1094</v>
      </c>
      <c r="R47" s="4">
        <v>214</v>
      </c>
      <c r="S47" s="4"/>
      <c r="T47" s="2" t="s">
        <v>1064</v>
      </c>
      <c r="U47" s="4">
        <v>0</v>
      </c>
      <c r="V47" s="4">
        <v>47</v>
      </c>
      <c r="W47" s="4">
        <v>3</v>
      </c>
      <c r="X47" s="4">
        <v>50</v>
      </c>
    </row>
    <row r="48" spans="2:24" x14ac:dyDescent="0.25">
      <c r="B48" s="2" t="s">
        <v>1112</v>
      </c>
      <c r="C48" s="4">
        <v>524</v>
      </c>
      <c r="D48" s="4">
        <v>167</v>
      </c>
      <c r="E48" s="4">
        <v>3</v>
      </c>
      <c r="F48" s="4">
        <v>694</v>
      </c>
      <c r="H48" s="2" t="s">
        <v>1076</v>
      </c>
      <c r="I48" s="4">
        <v>487</v>
      </c>
      <c r="K48" s="2" t="s">
        <v>1072</v>
      </c>
      <c r="L48" s="4">
        <v>61</v>
      </c>
      <c r="M48" s="4"/>
      <c r="N48" s="2" t="s">
        <v>1076</v>
      </c>
      <c r="O48" s="4">
        <v>511</v>
      </c>
      <c r="P48" s="4"/>
      <c r="Q48" s="2" t="s">
        <v>1112</v>
      </c>
      <c r="R48" s="4">
        <v>524</v>
      </c>
      <c r="S48" s="4"/>
      <c r="T48" s="2" t="s">
        <v>1068</v>
      </c>
      <c r="U48" s="4">
        <v>0</v>
      </c>
      <c r="V48" s="4">
        <v>34</v>
      </c>
      <c r="W48" s="4">
        <v>3</v>
      </c>
      <c r="X48" s="4">
        <v>37</v>
      </c>
    </row>
    <row r="49" spans="2:24" x14ac:dyDescent="0.25">
      <c r="B49" s="2" t="s">
        <v>1046</v>
      </c>
      <c r="C49" s="4">
        <v>676</v>
      </c>
      <c r="D49" s="4">
        <v>20</v>
      </c>
      <c r="E49" s="4">
        <v>0</v>
      </c>
      <c r="F49" s="4">
        <v>696</v>
      </c>
      <c r="H49" s="2" t="s">
        <v>1042</v>
      </c>
      <c r="I49" s="4">
        <v>502</v>
      </c>
      <c r="K49" s="2" t="s">
        <v>1042</v>
      </c>
      <c r="L49" s="4">
        <v>70</v>
      </c>
      <c r="M49" s="4"/>
      <c r="N49" s="2" t="s">
        <v>1042</v>
      </c>
      <c r="O49" s="4">
        <v>572</v>
      </c>
      <c r="P49" s="4"/>
      <c r="Q49" s="2" t="s">
        <v>1046</v>
      </c>
      <c r="R49" s="4">
        <v>676</v>
      </c>
      <c r="S49" s="4"/>
      <c r="T49" s="2" t="s">
        <v>1086</v>
      </c>
      <c r="U49" s="4">
        <v>0</v>
      </c>
      <c r="V49" s="4">
        <v>24</v>
      </c>
      <c r="W49" s="4">
        <v>8</v>
      </c>
      <c r="X49" s="4">
        <v>32</v>
      </c>
    </row>
    <row r="50" spans="2:24" x14ac:dyDescent="0.25">
      <c r="B50" s="2" t="s">
        <v>15</v>
      </c>
      <c r="C50" s="4">
        <v>2679</v>
      </c>
      <c r="D50" s="4">
        <v>5658</v>
      </c>
      <c r="E50" s="4">
        <v>636</v>
      </c>
      <c r="F50" s="4">
        <v>8973</v>
      </c>
      <c r="H50" s="2" t="s">
        <v>15</v>
      </c>
      <c r="I50" s="4">
        <v>5658</v>
      </c>
      <c r="K50" s="2" t="s">
        <v>15</v>
      </c>
      <c r="L50" s="4">
        <v>636</v>
      </c>
      <c r="M50" s="4"/>
      <c r="N50" s="2" t="s">
        <v>15</v>
      </c>
      <c r="O50" s="4">
        <v>6294</v>
      </c>
      <c r="P50" s="4"/>
      <c r="Q50" s="2" t="s">
        <v>15</v>
      </c>
      <c r="R50" s="4">
        <v>2679</v>
      </c>
      <c r="S50" s="4"/>
      <c r="T50" s="2" t="s">
        <v>1084</v>
      </c>
      <c r="U50" s="4">
        <v>0</v>
      </c>
      <c r="V50" s="4">
        <v>22</v>
      </c>
      <c r="W50" s="4">
        <v>3</v>
      </c>
      <c r="X50" s="4">
        <v>25</v>
      </c>
    </row>
    <row r="51" spans="2:24" x14ac:dyDescent="0.25">
      <c r="M51" s="4"/>
      <c r="P51" s="4"/>
      <c r="S51" s="4"/>
      <c r="T51" s="2" t="s">
        <v>15</v>
      </c>
      <c r="U51" s="4">
        <v>2679</v>
      </c>
      <c r="V51" s="4">
        <v>5658</v>
      </c>
      <c r="W51" s="4">
        <v>636</v>
      </c>
      <c r="X51" s="4">
        <v>8973</v>
      </c>
    </row>
    <row r="52" spans="2:24" x14ac:dyDescent="0.25">
      <c r="P52" s="4"/>
      <c r="S52" s="4"/>
    </row>
    <row r="53" spans="2:24" x14ac:dyDescent="0.25">
      <c r="P53" s="4"/>
      <c r="S53" s="4"/>
    </row>
    <row r="54" spans="2:24" x14ac:dyDescent="0.25">
      <c r="P54" s="4"/>
      <c r="S54" s="4"/>
    </row>
    <row r="55" spans="2:24" x14ac:dyDescent="0.25">
      <c r="P55" s="4"/>
      <c r="S55" s="4"/>
    </row>
    <row r="56" spans="2:24" x14ac:dyDescent="0.25">
      <c r="P56" s="4"/>
      <c r="S56" s="4"/>
    </row>
    <row r="57" spans="2:24" x14ac:dyDescent="0.25">
      <c r="P57" s="4"/>
      <c r="S57" s="4"/>
    </row>
    <row r="58" spans="2:24" x14ac:dyDescent="0.25">
      <c r="P58" s="4"/>
      <c r="S58" s="4"/>
    </row>
    <row r="59" spans="2:24" x14ac:dyDescent="0.25">
      <c r="P59" s="4"/>
      <c r="S59" s="4"/>
    </row>
    <row r="60" spans="2:24" x14ac:dyDescent="0.25">
      <c r="P60" s="4"/>
      <c r="S60" s="4"/>
    </row>
    <row r="61" spans="2:24" x14ac:dyDescent="0.25">
      <c r="P61" s="4"/>
      <c r="S61" s="4"/>
    </row>
    <row r="62" spans="2:24" x14ac:dyDescent="0.25">
      <c r="P62" s="4"/>
      <c r="S62" s="4"/>
    </row>
    <row r="63" spans="2:24" x14ac:dyDescent="0.25">
      <c r="P63" s="4"/>
      <c r="Q63" s="4"/>
      <c r="R63" s="4"/>
      <c r="S63" s="4"/>
    </row>
  </sheetData>
  <pageMargins left="0.7" right="0.7" top="0.75" bottom="0.75" header="0.3" footer="0.3"/>
  <drawing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E0CC6-DB26-4565-98F0-79A7F28786A2}">
  <sheetPr>
    <tabColor theme="5" tint="0.39997558519241921"/>
  </sheetPr>
  <dimension ref="B1:AP158"/>
  <sheetViews>
    <sheetView workbookViewId="0">
      <selection activeCell="T12" sqref="T12"/>
    </sheetView>
  </sheetViews>
  <sheetFormatPr baseColWidth="10" defaultRowHeight="15" x14ac:dyDescent="0.25"/>
  <cols>
    <col min="22" max="22" width="20" bestFit="1" customWidth="1"/>
    <col min="23" max="23" width="19.5703125" bestFit="1" customWidth="1"/>
    <col min="27" max="27" width="10.7109375" bestFit="1" customWidth="1"/>
    <col min="28" max="28" width="20" bestFit="1" customWidth="1"/>
    <col min="29" max="29" width="11.42578125" bestFit="1" customWidth="1"/>
    <col min="30" max="30" width="15" bestFit="1" customWidth="1"/>
    <col min="31" max="31" width="9.140625" bestFit="1" customWidth="1"/>
    <col min="32" max="33" width="6.5703125" bestFit="1" customWidth="1"/>
    <col min="34" max="34" width="7.5703125" customWidth="1"/>
    <col min="35" max="35" width="11.28515625" style="123" customWidth="1"/>
    <col min="36" max="36" width="6.5703125" bestFit="1" customWidth="1"/>
    <col min="37" max="37" width="20" bestFit="1" customWidth="1"/>
    <col min="38" max="38" width="18.7109375" bestFit="1" customWidth="1"/>
    <col min="39" max="39" width="7.5703125" bestFit="1" customWidth="1"/>
    <col min="40" max="40" width="5.5703125" bestFit="1" customWidth="1"/>
    <col min="41" max="41" width="11.5703125" customWidth="1"/>
    <col min="42" max="42" width="10" customWidth="1"/>
    <col min="43" max="52" width="5.5703125" bestFit="1" customWidth="1"/>
    <col min="53" max="54" width="6.5703125" bestFit="1" customWidth="1"/>
    <col min="55" max="55" width="9.140625" bestFit="1" customWidth="1"/>
  </cols>
  <sheetData>
    <row r="1" spans="2:42" x14ac:dyDescent="0.25">
      <c r="B1" s="1" t="s">
        <v>1278</v>
      </c>
      <c r="C1" t="s" vm="2">
        <v>14</v>
      </c>
    </row>
    <row r="2" spans="2:42" x14ac:dyDescent="0.25">
      <c r="T2" t="str">
        <f>_xlfn.CONCAT("Sysselsatte innen primærnæringene fylkesvis i ",R5)</f>
        <v>Sysselsatte innen primærnæringene fylkesvis i 2021</v>
      </c>
    </row>
    <row r="3" spans="2:42" x14ac:dyDescent="0.25">
      <c r="B3" s="1" t="s">
        <v>1257</v>
      </c>
      <c r="C3" s="1" t="s">
        <v>0</v>
      </c>
      <c r="K3" s="1" t="s">
        <v>1257</v>
      </c>
      <c r="L3" s="1" t="s">
        <v>0</v>
      </c>
      <c r="N3" s="1" t="s">
        <v>1257</v>
      </c>
      <c r="O3" s="1" t="s">
        <v>0</v>
      </c>
      <c r="Q3" s="1" t="s">
        <v>1257</v>
      </c>
      <c r="R3" s="1" t="s">
        <v>0</v>
      </c>
      <c r="T3" t="str">
        <f>_xlfn.CONCAT("Antall sysselsatte innen jordbruket i ",L5)</f>
        <v>Antall sysselsatte innen jordbruket i 2021</v>
      </c>
      <c r="AA3" s="1" t="s">
        <v>1257</v>
      </c>
      <c r="AC3" s="1" t="s">
        <v>1271</v>
      </c>
    </row>
    <row r="4" spans="2:42" x14ac:dyDescent="0.25">
      <c r="B4" s="1" t="s">
        <v>16</v>
      </c>
      <c r="C4" t="s">
        <v>1230</v>
      </c>
      <c r="D4" t="s">
        <v>1221</v>
      </c>
      <c r="E4" t="s">
        <v>1222</v>
      </c>
      <c r="F4" t="s">
        <v>15</v>
      </c>
      <c r="L4" t="s">
        <v>1271</v>
      </c>
      <c r="O4" t="s">
        <v>1221</v>
      </c>
      <c r="R4" t="s">
        <v>1222</v>
      </c>
      <c r="T4" t="str">
        <f>_xlfn.CONCAT("Antall sysselsatte innen skogbruket i ",R5)</f>
        <v>Antall sysselsatte innen skogbruket i 2021</v>
      </c>
      <c r="AA4" s="1" t="s">
        <v>1278</v>
      </c>
      <c r="AB4" s="1" t="s">
        <v>1194</v>
      </c>
      <c r="AC4" t="s">
        <v>1271</v>
      </c>
      <c r="AD4" t="s">
        <v>1270</v>
      </c>
      <c r="AG4" t="s">
        <v>1278</v>
      </c>
      <c r="AH4" t="s">
        <v>1194</v>
      </c>
      <c r="AI4" s="123" t="s">
        <v>1271</v>
      </c>
    </row>
    <row r="5" spans="2:42" x14ac:dyDescent="0.25">
      <c r="B5" s="2" t="s">
        <v>481</v>
      </c>
      <c r="C5" s="12">
        <v>166</v>
      </c>
      <c r="D5" s="12">
        <v>280</v>
      </c>
      <c r="E5" s="12">
        <v>178</v>
      </c>
      <c r="F5" s="12">
        <v>624</v>
      </c>
      <c r="K5" s="1" t="s">
        <v>16</v>
      </c>
      <c r="L5" t="s">
        <v>14</v>
      </c>
      <c r="N5" s="1" t="s">
        <v>16</v>
      </c>
      <c r="O5" t="s">
        <v>14</v>
      </c>
      <c r="Q5" s="1" t="s">
        <v>16</v>
      </c>
      <c r="R5" t="s">
        <v>14</v>
      </c>
      <c r="T5" t="str">
        <f>_xlfn.CONCAT("Antall sysselsatte innen landbruket i ",R5)</f>
        <v>Antall sysselsatte innen landbruket i 2021</v>
      </c>
      <c r="AA5" t="s">
        <v>1</v>
      </c>
      <c r="AB5" t="s">
        <v>1199</v>
      </c>
      <c r="AC5" s="7">
        <v>2.0616713838820199E-2</v>
      </c>
      <c r="AD5" s="7">
        <v>0.97938328616117976</v>
      </c>
      <c r="AG5" t="s">
        <v>1</v>
      </c>
      <c r="AH5" t="s">
        <v>1199</v>
      </c>
      <c r="AI5" s="123">
        <v>2.0616713838820199E-2</v>
      </c>
    </row>
    <row r="6" spans="2:42" x14ac:dyDescent="0.25">
      <c r="B6" s="2" t="s">
        <v>1199</v>
      </c>
      <c r="C6" s="12">
        <v>496</v>
      </c>
      <c r="D6" s="12">
        <v>1610</v>
      </c>
      <c r="E6" s="12">
        <v>638</v>
      </c>
      <c r="F6" s="12">
        <v>2744</v>
      </c>
      <c r="K6" s="2" t="s">
        <v>481</v>
      </c>
      <c r="L6" s="9">
        <v>1.0591064656368514E-2</v>
      </c>
      <c r="N6" s="2" t="s">
        <v>481</v>
      </c>
      <c r="O6" s="9">
        <v>7.537823722608087E-3</v>
      </c>
      <c r="Q6" s="2" t="s">
        <v>1204</v>
      </c>
      <c r="R6" s="9">
        <v>1.5906854706461134E-2</v>
      </c>
      <c r="T6" t="str">
        <f>_xlfn.CONCAT("Antall sysselsatte innen primærnæringene i 2021")</f>
        <v>Antall sysselsatte innen primærnæringene i 2021</v>
      </c>
      <c r="AB6" t="s">
        <v>1202</v>
      </c>
      <c r="AC6" s="7">
        <v>6.6822991470527893E-2</v>
      </c>
      <c r="AD6" s="7">
        <v>0.93317700852947216</v>
      </c>
      <c r="AG6" t="s">
        <v>1</v>
      </c>
      <c r="AH6" t="s">
        <v>1202</v>
      </c>
      <c r="AI6" s="123">
        <v>6.6822991470527893E-2</v>
      </c>
      <c r="AK6" s="1" t="s">
        <v>1314</v>
      </c>
      <c r="AL6" s="1" t="s">
        <v>0</v>
      </c>
    </row>
    <row r="7" spans="2:42" x14ac:dyDescent="0.25">
      <c r="B7" s="2" t="s">
        <v>1201</v>
      </c>
      <c r="C7" s="12">
        <v>128</v>
      </c>
      <c r="D7" s="12">
        <v>2601</v>
      </c>
      <c r="E7" s="12">
        <v>683</v>
      </c>
      <c r="F7" s="12">
        <v>3412</v>
      </c>
      <c r="K7" s="2" t="s">
        <v>1204</v>
      </c>
      <c r="L7" s="9">
        <v>4.1439274812690781E-2</v>
      </c>
      <c r="N7" s="2" t="s">
        <v>1199</v>
      </c>
      <c r="O7" s="9">
        <v>4.3342486404996501E-2</v>
      </c>
      <c r="Q7" s="2" t="s">
        <v>1195</v>
      </c>
      <c r="R7" s="9">
        <v>1.8038701213512628E-2</v>
      </c>
      <c r="T7" t="str">
        <f>_xlfn.CONCAT("Fylkesvis andel av alle sysselsatte innen jordbruket i ",R5," i prosent")</f>
        <v>Fylkesvis andel av alle sysselsatte innen jordbruket i 2021 i prosent</v>
      </c>
      <c r="AB7" t="s">
        <v>1196</v>
      </c>
      <c r="AC7" s="7">
        <v>2.6569682677522924E-2</v>
      </c>
      <c r="AD7" s="7">
        <v>0.97343031732247709</v>
      </c>
      <c r="AG7" t="s">
        <v>1</v>
      </c>
      <c r="AH7" t="s">
        <v>1196</v>
      </c>
      <c r="AI7" s="123">
        <v>2.6569682677522924E-2</v>
      </c>
      <c r="AK7" s="1" t="s">
        <v>16</v>
      </c>
      <c r="AL7" t="s">
        <v>13</v>
      </c>
      <c r="AO7" t="s">
        <v>1315</v>
      </c>
      <c r="AP7" t="s">
        <v>1289</v>
      </c>
    </row>
    <row r="8" spans="2:42" x14ac:dyDescent="0.25">
      <c r="B8" s="2" t="s">
        <v>1196</v>
      </c>
      <c r="C8" s="12">
        <v>3194</v>
      </c>
      <c r="D8" s="12">
        <v>2000</v>
      </c>
      <c r="E8" s="12">
        <v>134</v>
      </c>
      <c r="F8" s="12">
        <v>5328</v>
      </c>
      <c r="K8" s="2" t="s">
        <v>1196</v>
      </c>
      <c r="L8" s="9">
        <v>4.9347886411987792E-2</v>
      </c>
      <c r="N8" s="2" t="s">
        <v>1204</v>
      </c>
      <c r="O8" s="9">
        <v>4.5630754320788239E-2</v>
      </c>
      <c r="Q8" s="2" t="s">
        <v>1196</v>
      </c>
      <c r="R8" s="9">
        <v>2.1974417841915381E-2</v>
      </c>
      <c r="T8" t="str">
        <f>_xlfn.CONCAT("Fylkesvis andel av alle sysselsatte innen skogbruket i ",R5," i prosent")</f>
        <v>Fylkesvis andel av alle sysselsatte innen skogbruket i 2021 i prosent</v>
      </c>
      <c r="AB8" t="s">
        <v>1197</v>
      </c>
      <c r="AC8" s="7">
        <v>3.2996409615985017E-2</v>
      </c>
      <c r="AD8" s="7">
        <v>0.96700359038401495</v>
      </c>
      <c r="AG8" t="s">
        <v>1</v>
      </c>
      <c r="AH8" t="s">
        <v>1197</v>
      </c>
      <c r="AI8" s="123">
        <v>3.2996409615985017E-2</v>
      </c>
      <c r="AK8" s="2" t="s">
        <v>481</v>
      </c>
      <c r="AL8" s="6">
        <v>8.8104457303303713E-4</v>
      </c>
      <c r="AO8" s="2" t="s">
        <v>481</v>
      </c>
      <c r="AP8" s="6">
        <v>-3.940926683161642E-4</v>
      </c>
    </row>
    <row r="9" spans="2:42" x14ac:dyDescent="0.25">
      <c r="B9" s="2" t="s">
        <v>1204</v>
      </c>
      <c r="C9" s="12">
        <v>4093</v>
      </c>
      <c r="D9" s="12">
        <v>1695</v>
      </c>
      <c r="E9" s="12">
        <v>97</v>
      </c>
      <c r="F9" s="12">
        <v>5885</v>
      </c>
      <c r="K9" s="2" t="s">
        <v>1197</v>
      </c>
      <c r="L9" s="9">
        <v>5.1313477014152252E-2</v>
      </c>
      <c r="N9" s="2" t="s">
        <v>1196</v>
      </c>
      <c r="O9" s="9">
        <v>5.3841598018629193E-2</v>
      </c>
      <c r="Q9" s="2" t="s">
        <v>1197</v>
      </c>
      <c r="R9" s="9">
        <v>2.640209904886848E-2</v>
      </c>
      <c r="T9" t="str">
        <f>_xlfn.CONCAT("Fylkesvis andel av alle sysselsatte innen landbruket i ",R5," i prosent")</f>
        <v>Fylkesvis andel av alle sysselsatte innen landbruket i 2021 i prosent</v>
      </c>
      <c r="AB9" t="s">
        <v>481</v>
      </c>
      <c r="AC9" s="7">
        <v>1.2970289856765935E-3</v>
      </c>
      <c r="AD9" s="7">
        <v>0.99870297101432337</v>
      </c>
      <c r="AG9" t="s">
        <v>1</v>
      </c>
      <c r="AH9" t="s">
        <v>481</v>
      </c>
      <c r="AI9" s="123">
        <v>1.2970289856765935E-3</v>
      </c>
      <c r="AK9" s="2" t="s">
        <v>1198</v>
      </c>
      <c r="AL9" s="6">
        <v>1.3211509675388786E-2</v>
      </c>
      <c r="AO9" s="2" t="s">
        <v>1199</v>
      </c>
      <c r="AP9" s="6">
        <v>-4.9118095493134242E-3</v>
      </c>
    </row>
    <row r="10" spans="2:42" x14ac:dyDescent="0.25">
      <c r="B10" s="2" t="s">
        <v>1195</v>
      </c>
      <c r="C10" s="12">
        <v>965</v>
      </c>
      <c r="D10" s="12">
        <v>5017</v>
      </c>
      <c r="E10" s="12">
        <v>110</v>
      </c>
      <c r="F10" s="12">
        <v>6092</v>
      </c>
      <c r="K10" s="2" t="s">
        <v>1199</v>
      </c>
      <c r="L10" s="9">
        <v>5.1984090278420131E-2</v>
      </c>
      <c r="N10" s="2" t="s">
        <v>1197</v>
      </c>
      <c r="O10" s="9">
        <v>5.540300436116944E-2</v>
      </c>
      <c r="Q10" s="2" t="s">
        <v>481</v>
      </c>
      <c r="R10" s="9">
        <v>2.9189898327320433E-2</v>
      </c>
      <c r="AB10" t="s">
        <v>1195</v>
      </c>
      <c r="AC10" s="7">
        <v>3.0249855606650472E-2</v>
      </c>
      <c r="AD10" s="7">
        <v>0.9697501443933495</v>
      </c>
      <c r="AG10" t="s">
        <v>1</v>
      </c>
      <c r="AH10" t="s">
        <v>1195</v>
      </c>
      <c r="AI10" s="123">
        <v>3.0249855606650472E-2</v>
      </c>
      <c r="AK10" s="2" t="s">
        <v>1200</v>
      </c>
      <c r="AL10" s="6">
        <v>1.4423674325095026E-2</v>
      </c>
      <c r="AO10" s="2" t="s">
        <v>1198</v>
      </c>
      <c r="AP10" s="6">
        <v>-5.8271129033712118E-3</v>
      </c>
    </row>
    <row r="11" spans="2:42" x14ac:dyDescent="0.25">
      <c r="B11" s="2" t="s">
        <v>1197</v>
      </c>
      <c r="C11" s="12">
        <v>3889</v>
      </c>
      <c r="D11" s="12">
        <v>2058</v>
      </c>
      <c r="E11" s="12">
        <v>161</v>
      </c>
      <c r="F11" s="12">
        <v>6108</v>
      </c>
      <c r="K11" s="2" t="s">
        <v>1201</v>
      </c>
      <c r="L11" s="9">
        <v>7.5941171029506982E-2</v>
      </c>
      <c r="N11" s="2" t="s">
        <v>1201</v>
      </c>
      <c r="O11" s="9">
        <v>7.0020998223227271E-2</v>
      </c>
      <c r="Q11" s="2" t="s">
        <v>1200</v>
      </c>
      <c r="R11" s="9">
        <v>4.3948835683830761E-2</v>
      </c>
      <c r="T11" t="str">
        <f>_xlfn.CONCAT("Fordeling sysselsatte innen de ulike primærnæringene fylkesvis ",R5," prosentvis")</f>
        <v>Fordeling sysselsatte innen de ulike primærnæringene fylkesvis 2021 prosentvis</v>
      </c>
      <c r="AB11" t="s">
        <v>1204</v>
      </c>
      <c r="AC11" s="7">
        <v>2.275144984729419E-2</v>
      </c>
      <c r="AD11" s="7">
        <v>0.97724855015270584</v>
      </c>
      <c r="AG11" t="s">
        <v>1</v>
      </c>
      <c r="AH11" t="s">
        <v>1204</v>
      </c>
      <c r="AI11" s="123">
        <v>2.275144984729419E-2</v>
      </c>
      <c r="AK11" s="2" t="s">
        <v>1204</v>
      </c>
      <c r="AL11" s="6">
        <v>1.4673090382330441E-2</v>
      </c>
      <c r="AO11" s="2" t="s">
        <v>1201</v>
      </c>
      <c r="AP11" s="6">
        <v>-6.1138892568063687E-3</v>
      </c>
    </row>
    <row r="12" spans="2:42" x14ac:dyDescent="0.25">
      <c r="B12" s="2" t="s">
        <v>1198</v>
      </c>
      <c r="C12" s="12">
        <v>414</v>
      </c>
      <c r="D12" s="12">
        <v>5475</v>
      </c>
      <c r="E12" s="12">
        <v>1491</v>
      </c>
      <c r="F12" s="12">
        <v>7380</v>
      </c>
      <c r="K12" s="2" t="s">
        <v>1200</v>
      </c>
      <c r="L12" s="9">
        <v>0.10089260937933586</v>
      </c>
      <c r="N12" s="2" t="s">
        <v>1200</v>
      </c>
      <c r="O12" s="9">
        <v>0.11024067194314327</v>
      </c>
      <c r="Q12" s="2" t="s">
        <v>1203</v>
      </c>
      <c r="R12" s="9">
        <v>0.104296490652673</v>
      </c>
      <c r="AB12" t="s">
        <v>1203</v>
      </c>
      <c r="AC12" s="7">
        <v>4.3220093414338266E-2</v>
      </c>
      <c r="AD12" s="7">
        <v>0.9567799065856617</v>
      </c>
      <c r="AG12" t="s">
        <v>1</v>
      </c>
      <c r="AH12" t="s">
        <v>1203</v>
      </c>
      <c r="AI12" s="123">
        <v>4.3220093414338266E-2</v>
      </c>
      <c r="AK12" s="2" t="s">
        <v>1199</v>
      </c>
      <c r="AL12" s="6">
        <v>1.6200177595529792E-2</v>
      </c>
      <c r="AO12" s="2" t="s">
        <v>1200</v>
      </c>
      <c r="AP12" s="6">
        <v>-8.4192883400799889E-3</v>
      </c>
    </row>
    <row r="13" spans="2:42" x14ac:dyDescent="0.25">
      <c r="B13" s="2" t="s">
        <v>1202</v>
      </c>
      <c r="C13" s="12">
        <v>35</v>
      </c>
      <c r="D13" s="12">
        <v>6657</v>
      </c>
      <c r="E13" s="12">
        <v>1702</v>
      </c>
      <c r="F13" s="12">
        <v>8394</v>
      </c>
      <c r="K13" s="2" t="s">
        <v>1195</v>
      </c>
      <c r="L13" s="9">
        <v>0.11855980020349643</v>
      </c>
      <c r="N13" s="2" t="s">
        <v>1195</v>
      </c>
      <c r="O13" s="9">
        <v>0.13506164862973133</v>
      </c>
      <c r="Q13" s="2" t="s">
        <v>1199</v>
      </c>
      <c r="R13" s="9">
        <v>0.10462446703837323</v>
      </c>
      <c r="AB13" t="s">
        <v>1201</v>
      </c>
      <c r="AC13" s="7">
        <v>2.3667501537920733E-2</v>
      </c>
      <c r="AD13" s="7">
        <v>0.97633249846207926</v>
      </c>
      <c r="AG13" t="s">
        <v>1</v>
      </c>
      <c r="AH13" t="s">
        <v>1201</v>
      </c>
      <c r="AI13" s="123">
        <v>2.3667501537920733E-2</v>
      </c>
      <c r="AK13" s="2" t="s">
        <v>1196</v>
      </c>
      <c r="AL13" s="6">
        <v>1.688436057647022E-2</v>
      </c>
      <c r="AO13" s="2" t="s">
        <v>1204</v>
      </c>
      <c r="AP13" s="6">
        <v>-8.4596971137572193E-3</v>
      </c>
    </row>
    <row r="14" spans="2:42" x14ac:dyDescent="0.25">
      <c r="B14" s="2" t="s">
        <v>1200</v>
      </c>
      <c r="C14" s="12">
        <v>4321</v>
      </c>
      <c r="D14" s="12">
        <v>4095</v>
      </c>
      <c r="E14" s="12">
        <v>268</v>
      </c>
      <c r="F14" s="12">
        <v>8684</v>
      </c>
      <c r="K14" s="2" t="s">
        <v>1203</v>
      </c>
      <c r="L14" s="9">
        <v>0.14554620294144852</v>
      </c>
      <c r="N14" s="2" t="s">
        <v>1198</v>
      </c>
      <c r="O14" s="9">
        <v>0.14739137457599741</v>
      </c>
      <c r="Q14" s="2" t="s">
        <v>1201</v>
      </c>
      <c r="R14" s="9">
        <v>0.11200393571662841</v>
      </c>
      <c r="AB14" t="s">
        <v>1200</v>
      </c>
      <c r="AC14" s="7">
        <v>2.1945999176020178E-2</v>
      </c>
      <c r="AD14" s="7">
        <v>0.97805400082397986</v>
      </c>
      <c r="AG14" t="s">
        <v>1</v>
      </c>
      <c r="AH14" t="s">
        <v>1200</v>
      </c>
      <c r="AI14" s="123">
        <v>2.1945999176020178E-2</v>
      </c>
      <c r="AK14" s="2" t="s">
        <v>1201</v>
      </c>
      <c r="AL14" s="6">
        <v>1.7559099426898091E-2</v>
      </c>
      <c r="AO14" s="2" t="s">
        <v>1195</v>
      </c>
      <c r="AP14" s="6">
        <v>-1.0129218119552089E-2</v>
      </c>
    </row>
    <row r="15" spans="2:42" x14ac:dyDescent="0.25">
      <c r="B15" s="2" t="s">
        <v>1203</v>
      </c>
      <c r="C15" s="12">
        <v>2679</v>
      </c>
      <c r="D15" s="12">
        <v>5658</v>
      </c>
      <c r="E15" s="12">
        <v>636</v>
      </c>
      <c r="F15" s="12">
        <v>8973</v>
      </c>
      <c r="K15" s="2" t="s">
        <v>1198</v>
      </c>
      <c r="L15" s="9">
        <v>0.16108593099620758</v>
      </c>
      <c r="N15" s="2" t="s">
        <v>1203</v>
      </c>
      <c r="O15" s="9">
        <v>0.15231788079470199</v>
      </c>
      <c r="Q15" s="2" t="s">
        <v>1198</v>
      </c>
      <c r="R15" s="9">
        <v>0.24450639553952117</v>
      </c>
      <c r="AB15" t="s">
        <v>1198</v>
      </c>
      <c r="AC15" s="7">
        <v>1.8460707819464628E-2</v>
      </c>
      <c r="AD15" s="7">
        <v>0.98153929218053537</v>
      </c>
      <c r="AG15" t="s">
        <v>1</v>
      </c>
      <c r="AH15" t="s">
        <v>1198</v>
      </c>
      <c r="AI15" s="123">
        <v>1.8460707819464628E-2</v>
      </c>
      <c r="AK15" s="2" t="s">
        <v>1197</v>
      </c>
      <c r="AL15" s="6">
        <v>1.9351780018963882E-2</v>
      </c>
      <c r="AO15" s="2" t="s">
        <v>1196</v>
      </c>
      <c r="AP15" s="6">
        <v>-1.0202769305585967E-2</v>
      </c>
    </row>
    <row r="16" spans="2:42" x14ac:dyDescent="0.25">
      <c r="B16" s="2" t="s">
        <v>15</v>
      </c>
      <c r="C16" s="12">
        <v>20380</v>
      </c>
      <c r="D16" s="12">
        <v>37146</v>
      </c>
      <c r="E16" s="12">
        <v>6098</v>
      </c>
      <c r="F16" s="12">
        <v>63624</v>
      </c>
      <c r="K16" s="2" t="s">
        <v>1202</v>
      </c>
      <c r="L16" s="9">
        <v>0.19329849227638515</v>
      </c>
      <c r="N16" s="2" t="s">
        <v>1202</v>
      </c>
      <c r="O16" s="9">
        <v>0.17921175900500727</v>
      </c>
      <c r="Q16" s="2" t="s">
        <v>1202</v>
      </c>
      <c r="R16" s="9">
        <v>0.27910790423089538</v>
      </c>
      <c r="AA16" t="s">
        <v>2</v>
      </c>
      <c r="AB16" t="s">
        <v>1199</v>
      </c>
      <c r="AC16" s="7">
        <v>2.0871362408918792E-2</v>
      </c>
      <c r="AD16" s="7">
        <v>0.97912863759108115</v>
      </c>
      <c r="AG16" t="s">
        <v>2</v>
      </c>
      <c r="AH16" t="s">
        <v>1199</v>
      </c>
      <c r="AI16" s="123">
        <v>2.0871362408918792E-2</v>
      </c>
      <c r="AK16" s="2" t="s">
        <v>1195</v>
      </c>
      <c r="AL16" s="6">
        <v>2.036020659502441E-2</v>
      </c>
      <c r="AO16" s="2" t="s">
        <v>1197</v>
      </c>
      <c r="AP16" s="6">
        <v>-1.4189890474694579E-2</v>
      </c>
    </row>
    <row r="17" spans="2:42" x14ac:dyDescent="0.25">
      <c r="AB17" t="s">
        <v>1202</v>
      </c>
      <c r="AC17" s="7">
        <v>6.5311803676290497E-2</v>
      </c>
      <c r="AD17" s="7">
        <v>0.93468819632370947</v>
      </c>
      <c r="AG17" t="s">
        <v>2</v>
      </c>
      <c r="AH17" t="s">
        <v>1202</v>
      </c>
      <c r="AI17" s="123">
        <v>6.5311803676290497E-2</v>
      </c>
      <c r="AK17" s="2" t="s">
        <v>1203</v>
      </c>
      <c r="AL17" s="6">
        <v>2.7552936467722913E-2</v>
      </c>
      <c r="AO17" s="2" t="s">
        <v>1203</v>
      </c>
      <c r="AP17" s="6">
        <v>-1.7102285252004509E-2</v>
      </c>
    </row>
    <row r="18" spans="2:42" x14ac:dyDescent="0.25">
      <c r="AB18" t="s">
        <v>1196</v>
      </c>
      <c r="AC18" s="7">
        <v>2.6144577346714479E-2</v>
      </c>
      <c r="AD18" s="7">
        <v>0.97385542265328551</v>
      </c>
      <c r="AG18" t="s">
        <v>2</v>
      </c>
      <c r="AH18" t="s">
        <v>1196</v>
      </c>
      <c r="AI18" s="123">
        <v>2.6144577346714479E-2</v>
      </c>
      <c r="AK18" s="2" t="s">
        <v>1202</v>
      </c>
      <c r="AL18" s="6">
        <v>4.9912877628387767E-2</v>
      </c>
      <c r="AO18" s="2" t="s">
        <v>1202</v>
      </c>
      <c r="AP18" s="6">
        <v>-1.8508702948856114E-2</v>
      </c>
    </row>
    <row r="19" spans="2:42" x14ac:dyDescent="0.25">
      <c r="B19" s="1" t="s">
        <v>1278</v>
      </c>
      <c r="C19" t="s" vm="2">
        <v>14</v>
      </c>
      <c r="AB19" t="s">
        <v>1197</v>
      </c>
      <c r="AC19" s="7">
        <v>3.2228578168308077E-2</v>
      </c>
      <c r="AD19" s="7">
        <v>0.96777142183169196</v>
      </c>
      <c r="AG19" t="s">
        <v>2</v>
      </c>
      <c r="AH19" t="s">
        <v>1197</v>
      </c>
      <c r="AI19" s="123">
        <v>3.2228578168308077E-2</v>
      </c>
    </row>
    <row r="20" spans="2:42" x14ac:dyDescent="0.25">
      <c r="K20" s="1" t="s">
        <v>1257</v>
      </c>
      <c r="L20" s="1" t="s">
        <v>0</v>
      </c>
      <c r="N20" s="1" t="s">
        <v>1257</v>
      </c>
      <c r="O20" s="1" t="s">
        <v>0</v>
      </c>
      <c r="Q20" s="1" t="s">
        <v>1257</v>
      </c>
      <c r="R20" s="1" t="s">
        <v>0</v>
      </c>
      <c r="AB20" t="s">
        <v>481</v>
      </c>
      <c r="AC20" s="7">
        <v>1.2356909118831883E-3</v>
      </c>
      <c r="AD20" s="7">
        <v>0.99876430908811686</v>
      </c>
      <c r="AG20" t="s">
        <v>2</v>
      </c>
      <c r="AH20" t="s">
        <v>481</v>
      </c>
      <c r="AI20" s="123">
        <v>1.2356909118831883E-3</v>
      </c>
    </row>
    <row r="21" spans="2:42" x14ac:dyDescent="0.25">
      <c r="B21" s="1" t="s">
        <v>1257</v>
      </c>
      <c r="C21" s="1" t="s">
        <v>0</v>
      </c>
      <c r="L21" t="s">
        <v>1271</v>
      </c>
      <c r="O21" t="s">
        <v>1221</v>
      </c>
      <c r="R21" t="s">
        <v>1222</v>
      </c>
      <c r="AB21" t="s">
        <v>1195</v>
      </c>
      <c r="AC21" s="7">
        <v>2.9964152636394577E-2</v>
      </c>
      <c r="AD21" s="7">
        <v>0.97003584736360537</v>
      </c>
      <c r="AG21" t="s">
        <v>2</v>
      </c>
      <c r="AH21" t="s">
        <v>1195</v>
      </c>
      <c r="AI21" s="123">
        <v>2.9964152636394577E-2</v>
      </c>
      <c r="AK21" s="1" t="s">
        <v>1314</v>
      </c>
      <c r="AL21" s="1" t="s">
        <v>0</v>
      </c>
    </row>
    <row r="22" spans="2:42" x14ac:dyDescent="0.25">
      <c r="B22" s="1" t="s">
        <v>16</v>
      </c>
      <c r="C22" t="s">
        <v>1230</v>
      </c>
      <c r="D22" t="s">
        <v>1221</v>
      </c>
      <c r="E22" t="s">
        <v>1222</v>
      </c>
      <c r="F22" t="s">
        <v>15</v>
      </c>
      <c r="K22" s="1" t="s">
        <v>16</v>
      </c>
      <c r="L22" t="s">
        <v>14</v>
      </c>
      <c r="N22" s="1" t="s">
        <v>16</v>
      </c>
      <c r="O22" t="s">
        <v>14</v>
      </c>
      <c r="Q22" s="1" t="s">
        <v>16</v>
      </c>
      <c r="R22" t="s">
        <v>14</v>
      </c>
      <c r="AB22" t="s">
        <v>1204</v>
      </c>
      <c r="AC22" s="7">
        <v>2.1892710193307973E-2</v>
      </c>
      <c r="AD22" s="7">
        <v>0.97810728980669204</v>
      </c>
      <c r="AG22" t="s">
        <v>2</v>
      </c>
      <c r="AH22" t="s">
        <v>1204</v>
      </c>
      <c r="AI22" s="123">
        <v>2.1892710193307973E-2</v>
      </c>
      <c r="AK22" s="1" t="s">
        <v>16</v>
      </c>
      <c r="AL22" t="s">
        <v>13</v>
      </c>
    </row>
    <row r="23" spans="2:42" x14ac:dyDescent="0.25">
      <c r="B23" s="2" t="s">
        <v>481</v>
      </c>
      <c r="C23" s="9">
        <v>0.26602564102564102</v>
      </c>
      <c r="D23" s="9">
        <v>0.44871794871794873</v>
      </c>
      <c r="E23" s="9">
        <v>0.28525641025641024</v>
      </c>
      <c r="F23" s="9">
        <v>1</v>
      </c>
      <c r="K23" s="2" t="s">
        <v>481</v>
      </c>
      <c r="L23" s="12">
        <v>458</v>
      </c>
      <c r="N23" s="2" t="s">
        <v>481</v>
      </c>
      <c r="O23" s="12">
        <v>280</v>
      </c>
      <c r="Q23" s="2" t="s">
        <v>1204</v>
      </c>
      <c r="R23" s="12">
        <v>97</v>
      </c>
      <c r="AB23" t="s">
        <v>1203</v>
      </c>
      <c r="AC23" s="7">
        <v>4.2045048974897886E-2</v>
      </c>
      <c r="AD23" s="7">
        <v>0.95795495102510209</v>
      </c>
      <c r="AG23" t="s">
        <v>2</v>
      </c>
      <c r="AH23" t="s">
        <v>1203</v>
      </c>
      <c r="AI23" s="123">
        <v>4.2045048974897886E-2</v>
      </c>
      <c r="AK23" s="2" t="s">
        <v>481</v>
      </c>
      <c r="AL23" s="7" t="e">
        <v>#N/A</v>
      </c>
    </row>
    <row r="24" spans="2:42" x14ac:dyDescent="0.25">
      <c r="B24" s="2" t="s">
        <v>1199</v>
      </c>
      <c r="C24" s="9">
        <v>0.18075801749271136</v>
      </c>
      <c r="D24" s="9">
        <v>0.58673469387755106</v>
      </c>
      <c r="E24" s="9">
        <v>0.2325072886297376</v>
      </c>
      <c r="F24" s="9">
        <v>1</v>
      </c>
      <c r="K24" s="2" t="s">
        <v>1204</v>
      </c>
      <c r="L24" s="12">
        <v>1792</v>
      </c>
      <c r="N24" s="2" t="s">
        <v>1199</v>
      </c>
      <c r="O24" s="12">
        <v>1610</v>
      </c>
      <c r="Q24" s="2" t="s">
        <v>1195</v>
      </c>
      <c r="R24" s="12">
        <v>110</v>
      </c>
      <c r="AB24" t="s">
        <v>1201</v>
      </c>
      <c r="AC24" s="7">
        <v>2.3321225459098028E-2</v>
      </c>
      <c r="AD24" s="7">
        <v>0.97667877454090202</v>
      </c>
      <c r="AG24" t="s">
        <v>2</v>
      </c>
      <c r="AH24" t="s">
        <v>1201</v>
      </c>
      <c r="AI24" s="123">
        <v>2.3321225459098028E-2</v>
      </c>
      <c r="AK24" s="2" t="s">
        <v>1198</v>
      </c>
      <c r="AL24" s="7" t="e">
        <v>#N/A</v>
      </c>
    </row>
    <row r="25" spans="2:42" x14ac:dyDescent="0.25">
      <c r="B25" s="2" t="s">
        <v>1201</v>
      </c>
      <c r="C25" s="9">
        <v>3.7514654161781943E-2</v>
      </c>
      <c r="D25" s="9">
        <v>0.76230949589683472</v>
      </c>
      <c r="E25" s="9">
        <v>0.20017584994138335</v>
      </c>
      <c r="F25" s="9">
        <v>1</v>
      </c>
      <c r="K25" s="2" t="s">
        <v>1196</v>
      </c>
      <c r="L25" s="12">
        <v>2134</v>
      </c>
      <c r="N25" s="2" t="s">
        <v>1204</v>
      </c>
      <c r="O25" s="12">
        <v>1695</v>
      </c>
      <c r="Q25" s="2" t="s">
        <v>1196</v>
      </c>
      <c r="R25" s="12">
        <v>134</v>
      </c>
      <c r="AB25" t="s">
        <v>1200</v>
      </c>
      <c r="AC25" s="7">
        <v>2.1514728203199506E-2</v>
      </c>
      <c r="AD25" s="7">
        <v>0.97848527179680045</v>
      </c>
      <c r="AG25" t="s">
        <v>2</v>
      </c>
      <c r="AH25" t="s">
        <v>1200</v>
      </c>
      <c r="AI25" s="123">
        <v>2.1514728203199506E-2</v>
      </c>
      <c r="AK25" s="2" t="s">
        <v>1200</v>
      </c>
      <c r="AL25" s="7" t="e">
        <v>#N/A</v>
      </c>
    </row>
    <row r="26" spans="2:42" x14ac:dyDescent="0.25">
      <c r="B26" s="2" t="s">
        <v>1196</v>
      </c>
      <c r="C26" s="9">
        <v>0.59947447447447444</v>
      </c>
      <c r="D26" s="9">
        <v>0.37537537537537535</v>
      </c>
      <c r="E26" s="9">
        <v>2.5150150150150149E-2</v>
      </c>
      <c r="F26" s="9">
        <v>1</v>
      </c>
      <c r="K26" s="2" t="s">
        <v>1197</v>
      </c>
      <c r="L26" s="12">
        <v>2219</v>
      </c>
      <c r="N26" s="2" t="s">
        <v>1196</v>
      </c>
      <c r="O26" s="12">
        <v>2000</v>
      </c>
      <c r="Q26" s="2" t="s">
        <v>1197</v>
      </c>
      <c r="R26" s="12">
        <v>161</v>
      </c>
      <c r="AB26" t="s">
        <v>1198</v>
      </c>
      <c r="AC26" s="7">
        <v>1.8777531335430957E-2</v>
      </c>
      <c r="AD26" s="7">
        <v>0.98122246866456908</v>
      </c>
      <c r="AG26" t="s">
        <v>2</v>
      </c>
      <c r="AH26" t="s">
        <v>1198</v>
      </c>
      <c r="AI26" s="123">
        <v>1.8777531335430957E-2</v>
      </c>
      <c r="AK26" s="2" t="s">
        <v>1204</v>
      </c>
      <c r="AL26" s="7" t="e">
        <v>#N/A</v>
      </c>
    </row>
    <row r="27" spans="2:42" x14ac:dyDescent="0.25">
      <c r="B27" s="2" t="s">
        <v>1204</v>
      </c>
      <c r="C27" s="9">
        <v>0.69549702633814781</v>
      </c>
      <c r="D27" s="9">
        <v>0.28802039082412917</v>
      </c>
      <c r="E27" s="9">
        <v>1.6482582837723025E-2</v>
      </c>
      <c r="F27" s="9">
        <v>1</v>
      </c>
      <c r="K27" s="2" t="s">
        <v>1199</v>
      </c>
      <c r="L27" s="12">
        <v>2248</v>
      </c>
      <c r="N27" s="2" t="s">
        <v>1197</v>
      </c>
      <c r="O27" s="12">
        <v>2058</v>
      </c>
      <c r="Q27" s="2" t="s">
        <v>481</v>
      </c>
      <c r="R27" s="12">
        <v>178</v>
      </c>
      <c r="AA27" t="s">
        <v>3</v>
      </c>
      <c r="AB27" t="s">
        <v>1199</v>
      </c>
      <c r="AC27" s="7">
        <v>1.8548260587000532E-2</v>
      </c>
      <c r="AD27" s="7">
        <v>0.98145173941299946</v>
      </c>
      <c r="AG27" t="s">
        <v>3</v>
      </c>
      <c r="AH27" t="s">
        <v>1199</v>
      </c>
      <c r="AI27" s="123">
        <v>1.8548260587000532E-2</v>
      </c>
      <c r="AK27" s="2" t="s">
        <v>1199</v>
      </c>
      <c r="AL27" s="7" t="e">
        <v>#N/A</v>
      </c>
    </row>
    <row r="28" spans="2:42" x14ac:dyDescent="0.25">
      <c r="B28" s="2" t="s">
        <v>1195</v>
      </c>
      <c r="C28" s="9">
        <v>0.15840446487196322</v>
      </c>
      <c r="D28" s="9">
        <v>0.82353906762967821</v>
      </c>
      <c r="E28" s="9">
        <v>1.8056467498358503E-2</v>
      </c>
      <c r="F28" s="9">
        <v>1</v>
      </c>
      <c r="K28" s="2" t="s">
        <v>1201</v>
      </c>
      <c r="L28" s="12">
        <v>3284</v>
      </c>
      <c r="N28" s="2" t="s">
        <v>1201</v>
      </c>
      <c r="O28" s="12">
        <v>2601</v>
      </c>
      <c r="Q28" s="2" t="s">
        <v>1200</v>
      </c>
      <c r="R28" s="12">
        <v>268</v>
      </c>
      <c r="AB28" t="s">
        <v>1202</v>
      </c>
      <c r="AC28" s="7">
        <v>6.2703940576907105E-2</v>
      </c>
      <c r="AD28" s="7">
        <v>0.93729605942309291</v>
      </c>
      <c r="AG28" t="s">
        <v>3</v>
      </c>
      <c r="AH28" t="s">
        <v>1202</v>
      </c>
      <c r="AI28" s="123">
        <v>6.2703940576907105E-2</v>
      </c>
      <c r="AK28" s="2" t="s">
        <v>1196</v>
      </c>
      <c r="AL28" s="7" t="e">
        <v>#N/A</v>
      </c>
    </row>
    <row r="29" spans="2:42" x14ac:dyDescent="0.25">
      <c r="B29" s="2" t="s">
        <v>1197</v>
      </c>
      <c r="C29" s="9">
        <v>0.63670595939751151</v>
      </c>
      <c r="D29" s="9">
        <v>0.33693516699410608</v>
      </c>
      <c r="E29" s="9">
        <v>2.635887360838245E-2</v>
      </c>
      <c r="F29" s="9">
        <v>1</v>
      </c>
      <c r="K29" s="2" t="s">
        <v>1200</v>
      </c>
      <c r="L29" s="12">
        <v>4363</v>
      </c>
      <c r="N29" s="2" t="s">
        <v>1200</v>
      </c>
      <c r="O29" s="12">
        <v>4095</v>
      </c>
      <c r="Q29" s="2" t="s">
        <v>1203</v>
      </c>
      <c r="R29" s="12">
        <v>636</v>
      </c>
      <c r="AB29" t="s">
        <v>1196</v>
      </c>
      <c r="AC29" s="7">
        <v>2.4856687898089171E-2</v>
      </c>
      <c r="AD29" s="7">
        <v>0.97514331210191085</v>
      </c>
      <c r="AG29" t="s">
        <v>3</v>
      </c>
      <c r="AH29" t="s">
        <v>1196</v>
      </c>
      <c r="AI29" s="123">
        <v>2.4856687898089171E-2</v>
      </c>
      <c r="AK29" s="2" t="s">
        <v>1201</v>
      </c>
      <c r="AL29" s="7" t="e">
        <v>#N/A</v>
      </c>
    </row>
    <row r="30" spans="2:42" x14ac:dyDescent="0.25">
      <c r="B30" s="2" t="s">
        <v>1198</v>
      </c>
      <c r="C30" s="9">
        <v>5.6097560975609757E-2</v>
      </c>
      <c r="D30" s="9">
        <v>0.74186991869918695</v>
      </c>
      <c r="E30" s="9">
        <v>0.20203252032520325</v>
      </c>
      <c r="F30" s="9">
        <v>1</v>
      </c>
      <c r="K30" s="2" t="s">
        <v>1195</v>
      </c>
      <c r="L30" s="12">
        <v>5127</v>
      </c>
      <c r="N30" s="2" t="s">
        <v>1195</v>
      </c>
      <c r="O30" s="12">
        <v>5017</v>
      </c>
      <c r="Q30" s="2" t="s">
        <v>1199</v>
      </c>
      <c r="R30" s="12">
        <v>638</v>
      </c>
      <c r="AB30" t="s">
        <v>1197</v>
      </c>
      <c r="AC30" s="7">
        <v>3.066844737329525E-2</v>
      </c>
      <c r="AD30" s="7">
        <v>0.96933155262670478</v>
      </c>
      <c r="AG30" t="s">
        <v>3</v>
      </c>
      <c r="AH30" t="s">
        <v>1197</v>
      </c>
      <c r="AI30" s="123">
        <v>3.066844737329525E-2</v>
      </c>
      <c r="AK30" s="2" t="s">
        <v>1197</v>
      </c>
      <c r="AL30" s="7" t="e">
        <v>#N/A</v>
      </c>
    </row>
    <row r="31" spans="2:42" x14ac:dyDescent="0.25">
      <c r="B31" s="2" t="s">
        <v>1202</v>
      </c>
      <c r="C31" s="9">
        <v>4.1696449845127475E-3</v>
      </c>
      <c r="D31" s="9">
        <v>0.79306647605432457</v>
      </c>
      <c r="E31" s="9">
        <v>0.20276387896116274</v>
      </c>
      <c r="F31" s="9">
        <v>1</v>
      </c>
      <c r="K31" s="2" t="s">
        <v>1203</v>
      </c>
      <c r="L31" s="12">
        <v>6294</v>
      </c>
      <c r="N31" s="2" t="s">
        <v>1198</v>
      </c>
      <c r="O31" s="12">
        <v>5475</v>
      </c>
      <c r="Q31" s="2" t="s">
        <v>1201</v>
      </c>
      <c r="R31" s="12">
        <v>683</v>
      </c>
      <c r="AB31" t="s">
        <v>481</v>
      </c>
      <c r="AC31" s="7">
        <v>1.0982744418864977E-3</v>
      </c>
      <c r="AD31" s="7">
        <v>0.99890172555811352</v>
      </c>
      <c r="AG31" t="s">
        <v>3</v>
      </c>
      <c r="AH31" t="s">
        <v>481</v>
      </c>
      <c r="AI31" s="123">
        <v>1.0982744418864977E-3</v>
      </c>
      <c r="AK31" s="2" t="s">
        <v>1195</v>
      </c>
      <c r="AL31" s="7" t="e">
        <v>#N/A</v>
      </c>
    </row>
    <row r="32" spans="2:42" x14ac:dyDescent="0.25">
      <c r="B32" s="2" t="s">
        <v>1200</v>
      </c>
      <c r="C32" s="9">
        <v>0.49758175955780748</v>
      </c>
      <c r="D32" s="9">
        <v>0.47155688622754494</v>
      </c>
      <c r="E32" s="9">
        <v>3.0861354214647627E-2</v>
      </c>
      <c r="F32" s="9">
        <v>1</v>
      </c>
      <c r="K32" s="2" t="s">
        <v>1198</v>
      </c>
      <c r="L32" s="12">
        <v>6966</v>
      </c>
      <c r="N32" s="2" t="s">
        <v>1203</v>
      </c>
      <c r="O32" s="12">
        <v>5658</v>
      </c>
      <c r="Q32" s="2" t="s">
        <v>1198</v>
      </c>
      <c r="R32" s="12">
        <v>1491</v>
      </c>
      <c r="AB32" t="s">
        <v>1195</v>
      </c>
      <c r="AC32" s="7">
        <v>2.8500598021093834E-2</v>
      </c>
      <c r="AD32" s="7">
        <v>0.97149940197890616</v>
      </c>
      <c r="AG32" t="s">
        <v>3</v>
      </c>
      <c r="AH32" t="s">
        <v>1195</v>
      </c>
      <c r="AI32" s="123">
        <v>2.8500598021093834E-2</v>
      </c>
      <c r="AK32" s="2" t="s">
        <v>1203</v>
      </c>
      <c r="AL32" s="7" t="e">
        <v>#N/A</v>
      </c>
    </row>
    <row r="33" spans="2:38" x14ac:dyDescent="0.25">
      <c r="B33" s="2" t="s">
        <v>1203</v>
      </c>
      <c r="C33" s="9">
        <v>0.29856235372785023</v>
      </c>
      <c r="D33" s="9">
        <v>0.63055834169174185</v>
      </c>
      <c r="E33" s="9">
        <v>7.0879304580407892E-2</v>
      </c>
      <c r="F33" s="9">
        <v>1</v>
      </c>
      <c r="K33" s="2" t="s">
        <v>1202</v>
      </c>
      <c r="L33" s="12">
        <v>8359</v>
      </c>
      <c r="N33" s="2" t="s">
        <v>1202</v>
      </c>
      <c r="O33" s="12">
        <v>6657</v>
      </c>
      <c r="Q33" s="2" t="s">
        <v>1202</v>
      </c>
      <c r="R33" s="12">
        <v>1702</v>
      </c>
      <c r="AB33" t="s">
        <v>1204</v>
      </c>
      <c r="AC33" s="7">
        <v>2.0441908482620952E-2</v>
      </c>
      <c r="AD33" s="7">
        <v>0.97955809151737905</v>
      </c>
      <c r="AG33" t="s">
        <v>3</v>
      </c>
      <c r="AH33" t="s">
        <v>1204</v>
      </c>
      <c r="AI33" s="123">
        <v>2.0441908482620952E-2</v>
      </c>
      <c r="AK33" s="2" t="s">
        <v>1202</v>
      </c>
      <c r="AL33" s="7" t="e">
        <v>#N/A</v>
      </c>
    </row>
    <row r="34" spans="2:38" x14ac:dyDescent="0.25">
      <c r="B34" s="2" t="s">
        <v>15</v>
      </c>
      <c r="C34" s="9">
        <v>0.32031937633597385</v>
      </c>
      <c r="D34" s="9">
        <v>0.58383628819313471</v>
      </c>
      <c r="E34" s="9">
        <v>9.5844335470891481E-2</v>
      </c>
      <c r="F34" s="9">
        <v>1</v>
      </c>
      <c r="AB34" t="s">
        <v>1203</v>
      </c>
      <c r="AC34" s="7">
        <v>4.0061633281972264E-2</v>
      </c>
      <c r="AD34" s="7">
        <v>0.95993836671802768</v>
      </c>
      <c r="AG34" t="s">
        <v>3</v>
      </c>
      <c r="AH34" t="s">
        <v>1203</v>
      </c>
      <c r="AI34" s="123">
        <v>4.0061633281972264E-2</v>
      </c>
    </row>
    <row r="35" spans="2:38" x14ac:dyDescent="0.25">
      <c r="AB35" t="s">
        <v>1201</v>
      </c>
      <c r="AC35" s="7">
        <v>2.0991263459714842E-2</v>
      </c>
      <c r="AD35" s="7">
        <v>0.9790087365402852</v>
      </c>
      <c r="AG35" t="s">
        <v>3</v>
      </c>
      <c r="AH35" t="s">
        <v>1201</v>
      </c>
      <c r="AI35" s="123">
        <v>2.0991263459714842E-2</v>
      </c>
    </row>
    <row r="36" spans="2:38" x14ac:dyDescent="0.25">
      <c r="AB36" t="s">
        <v>1200</v>
      </c>
      <c r="AC36" s="7">
        <v>2.036647621849498E-2</v>
      </c>
      <c r="AD36" s="7">
        <v>0.97963352378150503</v>
      </c>
      <c r="AG36" t="s">
        <v>3</v>
      </c>
      <c r="AH36" t="s">
        <v>1200</v>
      </c>
      <c r="AI36" s="123">
        <v>2.036647621849498E-2</v>
      </c>
    </row>
    <row r="37" spans="2:38" x14ac:dyDescent="0.25">
      <c r="AB37" t="s">
        <v>1198</v>
      </c>
      <c r="AC37" s="7">
        <v>1.7588119337738874E-2</v>
      </c>
      <c r="AD37" s="7">
        <v>0.98241188066226115</v>
      </c>
      <c r="AG37" t="s">
        <v>3</v>
      </c>
      <c r="AH37" t="s">
        <v>1198</v>
      </c>
      <c r="AI37" s="123">
        <v>1.7588119337738874E-2</v>
      </c>
    </row>
    <row r="38" spans="2:38" x14ac:dyDescent="0.25">
      <c r="AA38" t="s">
        <v>4</v>
      </c>
      <c r="AB38" t="s">
        <v>1199</v>
      </c>
      <c r="AC38" s="7">
        <v>1.548443418560606E-2</v>
      </c>
      <c r="AD38" s="7">
        <v>0.98451556581439392</v>
      </c>
      <c r="AG38" t="s">
        <v>4</v>
      </c>
      <c r="AH38" t="s">
        <v>1199</v>
      </c>
      <c r="AI38" s="123">
        <v>1.548443418560606E-2</v>
      </c>
    </row>
    <row r="39" spans="2:38" x14ac:dyDescent="0.25">
      <c r="AB39" t="s">
        <v>1202</v>
      </c>
      <c r="AC39" s="7">
        <v>6.0436926245760657E-2</v>
      </c>
      <c r="AD39" s="7">
        <v>0.93956307375423931</v>
      </c>
      <c r="AG39" t="s">
        <v>4</v>
      </c>
      <c r="AH39" t="s">
        <v>1202</v>
      </c>
      <c r="AI39" s="123">
        <v>6.0436926245760657E-2</v>
      </c>
      <c r="AK39" t="s">
        <v>1194</v>
      </c>
    </row>
    <row r="40" spans="2:38" x14ac:dyDescent="0.25">
      <c r="AB40" t="s">
        <v>1196</v>
      </c>
      <c r="AC40" s="7">
        <v>2.3238833975803348E-2</v>
      </c>
      <c r="AD40" s="7">
        <v>0.9767611660241966</v>
      </c>
      <c r="AG40" t="s">
        <v>4</v>
      </c>
      <c r="AH40" t="s">
        <v>1196</v>
      </c>
      <c r="AI40" s="123">
        <v>2.3238833975803348E-2</v>
      </c>
      <c r="AK40" t="s">
        <v>1199</v>
      </c>
    </row>
    <row r="41" spans="2:38" x14ac:dyDescent="0.25">
      <c r="AB41" t="s">
        <v>1197</v>
      </c>
      <c r="AC41" s="7">
        <v>2.8754516983859311E-2</v>
      </c>
      <c r="AD41" s="7">
        <v>0.97124548301614066</v>
      </c>
      <c r="AG41" t="s">
        <v>4</v>
      </c>
      <c r="AH41" t="s">
        <v>1197</v>
      </c>
      <c r="AI41" s="123">
        <v>2.8754516983859311E-2</v>
      </c>
      <c r="AK41" t="s">
        <v>1202</v>
      </c>
    </row>
    <row r="42" spans="2:38" x14ac:dyDescent="0.25">
      <c r="AB42" t="s">
        <v>481</v>
      </c>
      <c r="AC42" s="7">
        <v>6.6750467941424749E-4</v>
      </c>
      <c r="AD42" s="7">
        <v>0.99933249532058577</v>
      </c>
      <c r="AG42" t="s">
        <v>4</v>
      </c>
      <c r="AH42" t="s">
        <v>481</v>
      </c>
      <c r="AI42" s="123">
        <v>6.6750467941424749E-4</v>
      </c>
      <c r="AK42" t="s">
        <v>1196</v>
      </c>
    </row>
    <row r="43" spans="2:38" x14ac:dyDescent="0.25">
      <c r="AB43" t="s">
        <v>1195</v>
      </c>
      <c r="AC43" s="7">
        <v>2.5505572646124363E-2</v>
      </c>
      <c r="AD43" s="7">
        <v>0.97449442735387559</v>
      </c>
      <c r="AG43" t="s">
        <v>4</v>
      </c>
      <c r="AH43" t="s">
        <v>1195</v>
      </c>
      <c r="AI43" s="123">
        <v>2.5505572646124363E-2</v>
      </c>
      <c r="AK43" t="s">
        <v>1197</v>
      </c>
    </row>
    <row r="44" spans="2:38" x14ac:dyDescent="0.25">
      <c r="AB44" t="s">
        <v>1204</v>
      </c>
      <c r="AC44" s="7">
        <v>1.8976723796356402E-2</v>
      </c>
      <c r="AD44" s="7">
        <v>0.9810232762036436</v>
      </c>
      <c r="AG44" t="s">
        <v>4</v>
      </c>
      <c r="AH44" t="s">
        <v>1204</v>
      </c>
      <c r="AI44" s="123">
        <v>1.8976723796356402E-2</v>
      </c>
      <c r="AK44" t="s">
        <v>481</v>
      </c>
    </row>
    <row r="45" spans="2:38" x14ac:dyDescent="0.25">
      <c r="AB45" t="s">
        <v>1203</v>
      </c>
      <c r="AC45" s="7">
        <v>3.6394209397166546E-2</v>
      </c>
      <c r="AD45" s="7">
        <v>0.96360579060283347</v>
      </c>
      <c r="AG45" t="s">
        <v>4</v>
      </c>
      <c r="AH45" t="s">
        <v>1203</v>
      </c>
      <c r="AI45" s="123">
        <v>3.6394209397166546E-2</v>
      </c>
      <c r="AK45" t="s">
        <v>1195</v>
      </c>
    </row>
    <row r="46" spans="2:38" x14ac:dyDescent="0.25">
      <c r="AB46" t="s">
        <v>1201</v>
      </c>
      <c r="AC46" s="7">
        <v>1.8786603169995031E-2</v>
      </c>
      <c r="AD46" s="7">
        <v>0.98121339683000497</v>
      </c>
      <c r="AG46" t="s">
        <v>4</v>
      </c>
      <c r="AH46" t="s">
        <v>1201</v>
      </c>
      <c r="AI46" s="123">
        <v>1.8786603169995031E-2</v>
      </c>
      <c r="AK46" t="s">
        <v>1204</v>
      </c>
    </row>
    <row r="47" spans="2:38" x14ac:dyDescent="0.25">
      <c r="AB47" t="s">
        <v>1200</v>
      </c>
      <c r="AC47" s="7">
        <v>1.8402550874646578E-2</v>
      </c>
      <c r="AD47" s="7">
        <v>0.98159744912535341</v>
      </c>
      <c r="AG47" t="s">
        <v>4</v>
      </c>
      <c r="AH47" t="s">
        <v>1200</v>
      </c>
      <c r="AI47" s="123">
        <v>1.8402550874646578E-2</v>
      </c>
      <c r="AK47" t="s">
        <v>1203</v>
      </c>
    </row>
    <row r="48" spans="2:38" x14ac:dyDescent="0.25">
      <c r="AB48" t="s">
        <v>1198</v>
      </c>
      <c r="AC48" s="7">
        <v>1.5059018314373755E-2</v>
      </c>
      <c r="AD48" s="7">
        <v>0.98494098168562627</v>
      </c>
      <c r="AG48" t="s">
        <v>4</v>
      </c>
      <c r="AH48" t="s">
        <v>1198</v>
      </c>
      <c r="AI48" s="123">
        <v>1.5059018314373755E-2</v>
      </c>
      <c r="AK48" t="s">
        <v>1201</v>
      </c>
    </row>
    <row r="49" spans="27:37" x14ac:dyDescent="0.25">
      <c r="AA49" t="s">
        <v>5</v>
      </c>
      <c r="AB49" t="s">
        <v>1199</v>
      </c>
      <c r="AC49" s="7">
        <v>1.7310115621845087E-2</v>
      </c>
      <c r="AD49" s="7">
        <v>0.98268988437815497</v>
      </c>
      <c r="AG49" t="s">
        <v>5</v>
      </c>
      <c r="AH49" t="s">
        <v>1199</v>
      </c>
      <c r="AI49" s="123">
        <v>1.7310115621845087E-2</v>
      </c>
      <c r="AK49" t="s">
        <v>1200</v>
      </c>
    </row>
    <row r="50" spans="27:37" x14ac:dyDescent="0.25">
      <c r="AB50" t="s">
        <v>1202</v>
      </c>
      <c r="AC50" s="7">
        <v>5.8688812943058333E-2</v>
      </c>
      <c r="AD50" s="7">
        <v>0.94131118705694161</v>
      </c>
      <c r="AG50" t="s">
        <v>5</v>
      </c>
      <c r="AH50" t="s">
        <v>1202</v>
      </c>
      <c r="AI50" s="123">
        <v>5.8688812943058333E-2</v>
      </c>
      <c r="AK50" t="s">
        <v>1198</v>
      </c>
    </row>
    <row r="51" spans="27:37" x14ac:dyDescent="0.25">
      <c r="AB51" t="s">
        <v>1196</v>
      </c>
      <c r="AC51" s="7">
        <v>2.1453685553377518E-2</v>
      </c>
      <c r="AD51" s="7">
        <v>0.97854631444662243</v>
      </c>
      <c r="AG51" t="s">
        <v>5</v>
      </c>
      <c r="AH51" t="s">
        <v>1196</v>
      </c>
      <c r="AI51" s="123">
        <v>2.1453685553377518E-2</v>
      </c>
    </row>
    <row r="52" spans="27:37" x14ac:dyDescent="0.25">
      <c r="AB52" t="s">
        <v>1197</v>
      </c>
      <c r="AC52" s="7">
        <v>2.7141227205043413E-2</v>
      </c>
      <c r="AD52" s="7">
        <v>0.97285877279495658</v>
      </c>
      <c r="AG52" t="s">
        <v>5</v>
      </c>
      <c r="AH52" t="s">
        <v>1197</v>
      </c>
      <c r="AI52" s="123">
        <v>2.7141227205043413E-2</v>
      </c>
    </row>
    <row r="53" spans="27:37" x14ac:dyDescent="0.25">
      <c r="AB53" t="s">
        <v>481</v>
      </c>
      <c r="AC53" s="7">
        <v>6.8556899956868174E-4</v>
      </c>
      <c r="AD53" s="7">
        <v>0.99931443100043127</v>
      </c>
      <c r="AG53" t="s">
        <v>5</v>
      </c>
      <c r="AH53" t="s">
        <v>481</v>
      </c>
      <c r="AI53" s="123">
        <v>6.8556899956868174E-4</v>
      </c>
    </row>
    <row r="54" spans="27:37" x14ac:dyDescent="0.25">
      <c r="AB54" t="s">
        <v>1195</v>
      </c>
      <c r="AC54" s="7">
        <v>2.2645334344187657E-2</v>
      </c>
      <c r="AD54" s="7">
        <v>0.9773546656558123</v>
      </c>
      <c r="AG54" t="s">
        <v>5</v>
      </c>
      <c r="AH54" t="s">
        <v>1195</v>
      </c>
      <c r="AI54" s="123">
        <v>2.2645334344187657E-2</v>
      </c>
    </row>
    <row r="55" spans="27:37" x14ac:dyDescent="0.25">
      <c r="AB55" t="s">
        <v>1204</v>
      </c>
      <c r="AC55" s="7">
        <v>1.871959948763887E-2</v>
      </c>
      <c r="AD55" s="7">
        <v>0.9812804005123611</v>
      </c>
      <c r="AG55" t="s">
        <v>5</v>
      </c>
      <c r="AH55" t="s">
        <v>1204</v>
      </c>
      <c r="AI55" s="123">
        <v>1.871959948763887E-2</v>
      </c>
    </row>
    <row r="56" spans="27:37" x14ac:dyDescent="0.25">
      <c r="AB56" t="s">
        <v>1203</v>
      </c>
      <c r="AC56" s="7">
        <v>3.3307590624600238E-2</v>
      </c>
      <c r="AD56" s="7">
        <v>0.9666924093753998</v>
      </c>
      <c r="AG56" t="s">
        <v>5</v>
      </c>
      <c r="AH56" t="s">
        <v>1203</v>
      </c>
      <c r="AI56" s="123">
        <v>3.3307590624600238E-2</v>
      </c>
    </row>
    <row r="57" spans="27:37" x14ac:dyDescent="0.25">
      <c r="AB57" t="s">
        <v>1201</v>
      </c>
      <c r="AC57" s="7">
        <v>1.9446160009347509E-2</v>
      </c>
      <c r="AD57" s="7">
        <v>0.98055383999065249</v>
      </c>
      <c r="AG57" t="s">
        <v>5</v>
      </c>
      <c r="AH57" t="s">
        <v>1201</v>
      </c>
      <c r="AI57" s="123">
        <v>1.9446160009347509E-2</v>
      </c>
    </row>
    <row r="58" spans="27:37" x14ac:dyDescent="0.25">
      <c r="AB58" t="s">
        <v>1200</v>
      </c>
      <c r="AC58" s="7">
        <v>1.6782159587858968E-2</v>
      </c>
      <c r="AD58" s="7">
        <v>0.983217840412141</v>
      </c>
      <c r="AG58" t="s">
        <v>5</v>
      </c>
      <c r="AH58" t="s">
        <v>1200</v>
      </c>
      <c r="AI58" s="123">
        <v>1.6782159587858968E-2</v>
      </c>
    </row>
    <row r="59" spans="27:37" x14ac:dyDescent="0.25">
      <c r="AB59" t="s">
        <v>1198</v>
      </c>
      <c r="AC59" s="7">
        <v>1.5193982581155977E-2</v>
      </c>
      <c r="AD59" s="7">
        <v>0.98480601741884399</v>
      </c>
      <c r="AG59" t="s">
        <v>5</v>
      </c>
      <c r="AH59" t="s">
        <v>1198</v>
      </c>
      <c r="AI59" s="123">
        <v>1.5193982581155977E-2</v>
      </c>
    </row>
    <row r="60" spans="27:37" x14ac:dyDescent="0.25">
      <c r="AA60" t="s">
        <v>6</v>
      </c>
      <c r="AB60" t="s">
        <v>1199</v>
      </c>
      <c r="AC60" s="7">
        <v>1.6737258688670896E-2</v>
      </c>
      <c r="AD60" s="7">
        <v>0.98326274131132907</v>
      </c>
      <c r="AG60" t="s">
        <v>6</v>
      </c>
      <c r="AH60" t="s">
        <v>1199</v>
      </c>
      <c r="AI60" s="123">
        <v>1.6737258688670896E-2</v>
      </c>
    </row>
    <row r="61" spans="27:37" x14ac:dyDescent="0.25">
      <c r="AB61" t="s">
        <v>1202</v>
      </c>
      <c r="AC61" s="7">
        <v>5.7162883294655374E-2</v>
      </c>
      <c r="AD61" s="7">
        <v>0.94283711670534465</v>
      </c>
      <c r="AG61" t="s">
        <v>6</v>
      </c>
      <c r="AH61" t="s">
        <v>1202</v>
      </c>
      <c r="AI61" s="123">
        <v>5.7162883294655374E-2</v>
      </c>
    </row>
    <row r="62" spans="27:37" x14ac:dyDescent="0.25">
      <c r="AB62" t="s">
        <v>1196</v>
      </c>
      <c r="AC62" s="7">
        <v>1.9933066940788204E-2</v>
      </c>
      <c r="AD62" s="7">
        <v>0.98006693305921178</v>
      </c>
      <c r="AG62" t="s">
        <v>6</v>
      </c>
      <c r="AH62" t="s">
        <v>1196</v>
      </c>
      <c r="AI62" s="123">
        <v>1.9933066940788204E-2</v>
      </c>
    </row>
    <row r="63" spans="27:37" x14ac:dyDescent="0.25">
      <c r="AB63" t="s">
        <v>1197</v>
      </c>
      <c r="AC63" s="7">
        <v>2.5942444106960918E-2</v>
      </c>
      <c r="AD63" s="7">
        <v>0.97405755589303911</v>
      </c>
      <c r="AG63" t="s">
        <v>6</v>
      </c>
      <c r="AH63" t="s">
        <v>1197</v>
      </c>
      <c r="AI63" s="123">
        <v>2.5942444106960918E-2</v>
      </c>
    </row>
    <row r="64" spans="27:37" x14ac:dyDescent="0.25">
      <c r="AB64" t="s">
        <v>481</v>
      </c>
      <c r="AC64" s="7">
        <v>6.7788446529632915E-4</v>
      </c>
      <c r="AD64" s="7">
        <v>0.99932211553470363</v>
      </c>
      <c r="AG64" t="s">
        <v>6</v>
      </c>
      <c r="AH64" t="s">
        <v>481</v>
      </c>
      <c r="AI64" s="123">
        <v>6.7788446529632915E-4</v>
      </c>
    </row>
    <row r="65" spans="27:35" x14ac:dyDescent="0.25">
      <c r="AB65" t="s">
        <v>1195</v>
      </c>
      <c r="AC65" s="7">
        <v>2.1657131952593049E-2</v>
      </c>
      <c r="AD65" s="7">
        <v>0.978342868047407</v>
      </c>
      <c r="AG65" t="s">
        <v>6</v>
      </c>
      <c r="AH65" t="s">
        <v>1195</v>
      </c>
      <c r="AI65" s="123">
        <v>2.1657131952593049E-2</v>
      </c>
    </row>
    <row r="66" spans="27:35" x14ac:dyDescent="0.25">
      <c r="AB66" t="s">
        <v>1204</v>
      </c>
      <c r="AC66" s="7">
        <v>1.8242506361743613E-2</v>
      </c>
      <c r="AD66" s="7">
        <v>0.98175749363825637</v>
      </c>
      <c r="AG66" t="s">
        <v>6</v>
      </c>
      <c r="AH66" t="s">
        <v>1204</v>
      </c>
      <c r="AI66" s="123">
        <v>1.8242506361743613E-2</v>
      </c>
    </row>
    <row r="67" spans="27:35" x14ac:dyDescent="0.25">
      <c r="AB67" t="s">
        <v>1203</v>
      </c>
      <c r="AC67" s="7">
        <v>3.1995157793981023E-2</v>
      </c>
      <c r="AD67" s="7">
        <v>0.96800484220601901</v>
      </c>
      <c r="AG67" t="s">
        <v>6</v>
      </c>
      <c r="AH67" t="s">
        <v>1203</v>
      </c>
      <c r="AI67" s="123">
        <v>3.1995157793981023E-2</v>
      </c>
    </row>
    <row r="68" spans="27:35" x14ac:dyDescent="0.25">
      <c r="AB68" t="s">
        <v>1201</v>
      </c>
      <c r="AC68" s="7">
        <v>1.890106723704188E-2</v>
      </c>
      <c r="AD68" s="7">
        <v>0.98109893276295812</v>
      </c>
      <c r="AG68" t="s">
        <v>6</v>
      </c>
      <c r="AH68" t="s">
        <v>1201</v>
      </c>
      <c r="AI68" s="123">
        <v>1.890106723704188E-2</v>
      </c>
    </row>
    <row r="69" spans="27:35" x14ac:dyDescent="0.25">
      <c r="AB69" t="s">
        <v>1200</v>
      </c>
      <c r="AC69" s="7">
        <v>1.6120614856579354E-2</v>
      </c>
      <c r="AD69" s="7">
        <v>0.98387938514342066</v>
      </c>
      <c r="AG69" t="s">
        <v>6</v>
      </c>
      <c r="AH69" t="s">
        <v>1200</v>
      </c>
      <c r="AI69" s="123">
        <v>1.6120614856579354E-2</v>
      </c>
    </row>
    <row r="70" spans="27:35" x14ac:dyDescent="0.25">
      <c r="AB70" t="s">
        <v>1198</v>
      </c>
      <c r="AC70" s="7">
        <v>1.4554044868768743E-2</v>
      </c>
      <c r="AD70" s="7">
        <v>0.98544595513123123</v>
      </c>
      <c r="AG70" t="s">
        <v>6</v>
      </c>
      <c r="AH70" t="s">
        <v>1198</v>
      </c>
      <c r="AI70" s="123">
        <v>1.4554044868768743E-2</v>
      </c>
    </row>
    <row r="71" spans="27:35" x14ac:dyDescent="0.25">
      <c r="AA71" t="s">
        <v>7</v>
      </c>
      <c r="AB71" t="s">
        <v>1199</v>
      </c>
      <c r="AC71" s="7">
        <v>1.659346375010836E-2</v>
      </c>
      <c r="AD71" s="7">
        <v>0.98340653624989161</v>
      </c>
      <c r="AG71" t="s">
        <v>7</v>
      </c>
      <c r="AH71" t="s">
        <v>1199</v>
      </c>
      <c r="AI71" s="123">
        <v>1.659346375010836E-2</v>
      </c>
    </row>
    <row r="72" spans="27:35" x14ac:dyDescent="0.25">
      <c r="AB72" t="s">
        <v>1202</v>
      </c>
      <c r="AC72" s="7">
        <v>5.632397226696547E-2</v>
      </c>
      <c r="AD72" s="7">
        <v>0.94367602773303449</v>
      </c>
      <c r="AG72" t="s">
        <v>7</v>
      </c>
      <c r="AH72" t="s">
        <v>1202</v>
      </c>
      <c r="AI72" s="123">
        <v>5.632397226696547E-2</v>
      </c>
    </row>
    <row r="73" spans="27:35" x14ac:dyDescent="0.25">
      <c r="AB73" t="s">
        <v>1196</v>
      </c>
      <c r="AC73" s="7">
        <v>1.9099945669225061E-2</v>
      </c>
      <c r="AD73" s="7">
        <v>0.98090005433077498</v>
      </c>
      <c r="AG73" t="s">
        <v>7</v>
      </c>
      <c r="AH73" t="s">
        <v>1196</v>
      </c>
      <c r="AI73" s="123">
        <v>1.9099945669225061E-2</v>
      </c>
    </row>
    <row r="74" spans="27:35" x14ac:dyDescent="0.25">
      <c r="AB74" t="s">
        <v>1197</v>
      </c>
      <c r="AC74" s="7">
        <v>2.5977371162542215E-2</v>
      </c>
      <c r="AD74" s="7">
        <v>0.97402262883745783</v>
      </c>
      <c r="AG74" t="s">
        <v>7</v>
      </c>
      <c r="AH74" t="s">
        <v>1197</v>
      </c>
      <c r="AI74" s="123">
        <v>2.5977371162542215E-2</v>
      </c>
    </row>
    <row r="75" spans="27:35" x14ac:dyDescent="0.25">
      <c r="AB75" t="s">
        <v>481</v>
      </c>
      <c r="AC75" s="7">
        <v>6.7177242888402623E-4</v>
      </c>
      <c r="AD75" s="7">
        <v>0.99932822757111595</v>
      </c>
      <c r="AG75" t="s">
        <v>7</v>
      </c>
      <c r="AH75" t="s">
        <v>481</v>
      </c>
      <c r="AI75" s="123">
        <v>6.7177242888402623E-4</v>
      </c>
    </row>
    <row r="76" spans="27:35" x14ac:dyDescent="0.25">
      <c r="AB76" t="s">
        <v>1195</v>
      </c>
      <c r="AC76" s="7">
        <v>2.1060129829885022E-2</v>
      </c>
      <c r="AD76" s="7">
        <v>0.97893987017011497</v>
      </c>
      <c r="AG76" t="s">
        <v>7</v>
      </c>
      <c r="AH76" t="s">
        <v>1195</v>
      </c>
      <c r="AI76" s="123">
        <v>2.1060129829885022E-2</v>
      </c>
    </row>
    <row r="77" spans="27:35" x14ac:dyDescent="0.25">
      <c r="AB77" t="s">
        <v>1204</v>
      </c>
      <c r="AC77" s="7">
        <v>1.7678367239492929E-2</v>
      </c>
      <c r="AD77" s="7">
        <v>0.9823216327605071</v>
      </c>
      <c r="AG77" t="s">
        <v>7</v>
      </c>
      <c r="AH77" t="s">
        <v>1204</v>
      </c>
      <c r="AI77" s="123">
        <v>1.7678367239492929E-2</v>
      </c>
    </row>
    <row r="78" spans="27:35" x14ac:dyDescent="0.25">
      <c r="AB78" t="s">
        <v>1203</v>
      </c>
      <c r="AC78" s="7">
        <v>3.1384102692991522E-2</v>
      </c>
      <c r="AD78" s="7">
        <v>0.96861589730700848</v>
      </c>
      <c r="AG78" t="s">
        <v>7</v>
      </c>
      <c r="AH78" t="s">
        <v>1203</v>
      </c>
      <c r="AI78" s="123">
        <v>3.1384102692991522E-2</v>
      </c>
    </row>
    <row r="79" spans="27:35" x14ac:dyDescent="0.25">
      <c r="AB79" t="s">
        <v>1201</v>
      </c>
      <c r="AC79" s="7">
        <v>1.8469352418330833E-2</v>
      </c>
      <c r="AD79" s="7">
        <v>0.98153064758166919</v>
      </c>
      <c r="AG79" t="s">
        <v>7</v>
      </c>
      <c r="AH79" t="s">
        <v>1201</v>
      </c>
      <c r="AI79" s="123">
        <v>1.8469352418330833E-2</v>
      </c>
    </row>
    <row r="80" spans="27:35" x14ac:dyDescent="0.25">
      <c r="AB80" t="s">
        <v>1200</v>
      </c>
      <c r="AC80" s="7">
        <v>1.5167004801407822E-2</v>
      </c>
      <c r="AD80" s="7">
        <v>0.98483299519859213</v>
      </c>
      <c r="AG80" t="s">
        <v>7</v>
      </c>
      <c r="AH80" t="s">
        <v>1200</v>
      </c>
      <c r="AI80" s="123">
        <v>1.5167004801407822E-2</v>
      </c>
    </row>
    <row r="81" spans="27:35" x14ac:dyDescent="0.25">
      <c r="AB81" t="s">
        <v>1198</v>
      </c>
      <c r="AC81" s="7">
        <v>1.4430134276928783E-2</v>
      </c>
      <c r="AD81" s="7">
        <v>0.98556986572307126</v>
      </c>
      <c r="AG81" t="s">
        <v>7</v>
      </c>
      <c r="AH81" t="s">
        <v>1198</v>
      </c>
      <c r="AI81" s="123">
        <v>1.4430134276928783E-2</v>
      </c>
    </row>
    <row r="82" spans="27:35" x14ac:dyDescent="0.25">
      <c r="AA82" t="s">
        <v>8</v>
      </c>
      <c r="AB82" t="s">
        <v>1199</v>
      </c>
      <c r="AC82" s="7">
        <v>1.7373258227097538E-2</v>
      </c>
      <c r="AD82" s="7">
        <v>0.98262674177290243</v>
      </c>
      <c r="AG82" t="s">
        <v>8</v>
      </c>
      <c r="AH82" t="s">
        <v>1199</v>
      </c>
      <c r="AI82" s="123">
        <v>1.7373258227097538E-2</v>
      </c>
    </row>
    <row r="83" spans="27:35" x14ac:dyDescent="0.25">
      <c r="AB83" t="s">
        <v>1202</v>
      </c>
      <c r="AC83" s="7">
        <v>5.6795502045862645E-2</v>
      </c>
      <c r="AD83" s="7">
        <v>0.9432044979541373</v>
      </c>
      <c r="AG83" t="s">
        <v>8</v>
      </c>
      <c r="AH83" t="s">
        <v>1202</v>
      </c>
      <c r="AI83" s="123">
        <v>5.6795502045862645E-2</v>
      </c>
    </row>
    <row r="84" spans="27:35" x14ac:dyDescent="0.25">
      <c r="AB84" t="s">
        <v>1196</v>
      </c>
      <c r="AC84" s="7">
        <v>1.8999197217018999E-2</v>
      </c>
      <c r="AD84" s="7">
        <v>0.98100080278298096</v>
      </c>
      <c r="AG84" t="s">
        <v>8</v>
      </c>
      <c r="AH84" t="s">
        <v>1196</v>
      </c>
      <c r="AI84" s="123">
        <v>1.8999197217018999E-2</v>
      </c>
    </row>
    <row r="85" spans="27:35" x14ac:dyDescent="0.25">
      <c r="AB85" t="s">
        <v>1197</v>
      </c>
      <c r="AC85" s="7">
        <v>2.4921234418113149E-2</v>
      </c>
      <c r="AD85" s="7">
        <v>0.97507876558188689</v>
      </c>
      <c r="AG85" t="s">
        <v>8</v>
      </c>
      <c r="AH85" t="s">
        <v>1197</v>
      </c>
      <c r="AI85" s="123">
        <v>2.4921234418113149E-2</v>
      </c>
    </row>
    <row r="86" spans="27:35" x14ac:dyDescent="0.25">
      <c r="AB86" t="s">
        <v>481</v>
      </c>
      <c r="AC86" s="7">
        <v>6.4982284591462566E-4</v>
      </c>
      <c r="AD86" s="7">
        <v>0.99935017715408536</v>
      </c>
      <c r="AG86" t="s">
        <v>8</v>
      </c>
      <c r="AH86" t="s">
        <v>481</v>
      </c>
      <c r="AI86" s="123">
        <v>6.4982284591462566E-4</v>
      </c>
    </row>
    <row r="87" spans="27:35" x14ac:dyDescent="0.25">
      <c r="AB87" t="s">
        <v>1195</v>
      </c>
      <c r="AC87" s="7">
        <v>2.3066891039124949E-2</v>
      </c>
      <c r="AD87" s="7">
        <v>0.97693310896087504</v>
      </c>
      <c r="AG87" t="s">
        <v>8</v>
      </c>
      <c r="AH87" t="s">
        <v>1195</v>
      </c>
      <c r="AI87" s="123">
        <v>2.3066891039124949E-2</v>
      </c>
    </row>
    <row r="88" spans="27:35" x14ac:dyDescent="0.25">
      <c r="AB88" t="s">
        <v>1204</v>
      </c>
      <c r="AC88" s="7">
        <v>1.5675103903783846E-2</v>
      </c>
      <c r="AD88" s="7">
        <v>0.98432489609621621</v>
      </c>
      <c r="AG88" t="s">
        <v>8</v>
      </c>
      <c r="AH88" t="s">
        <v>1204</v>
      </c>
      <c r="AI88" s="123">
        <v>1.5675103903783846E-2</v>
      </c>
    </row>
    <row r="89" spans="27:35" x14ac:dyDescent="0.25">
      <c r="AB89" t="s">
        <v>1203</v>
      </c>
      <c r="AC89" s="7">
        <v>3.0565897420208134E-2</v>
      </c>
      <c r="AD89" s="7">
        <v>0.9694341025797919</v>
      </c>
      <c r="AG89" t="s">
        <v>8</v>
      </c>
      <c r="AH89" t="s">
        <v>1203</v>
      </c>
      <c r="AI89" s="123">
        <v>3.0565897420208134E-2</v>
      </c>
    </row>
    <row r="90" spans="27:35" x14ac:dyDescent="0.25">
      <c r="AB90" t="s">
        <v>1201</v>
      </c>
      <c r="AC90" s="7">
        <v>1.9626599444063066E-2</v>
      </c>
      <c r="AD90" s="7">
        <v>0.98037340055593691</v>
      </c>
      <c r="AG90" t="s">
        <v>8</v>
      </c>
      <c r="AH90" t="s">
        <v>1201</v>
      </c>
      <c r="AI90" s="123">
        <v>1.9626599444063066E-2</v>
      </c>
    </row>
    <row r="91" spans="27:35" x14ac:dyDescent="0.25">
      <c r="AB91" t="s">
        <v>1200</v>
      </c>
      <c r="AC91" s="7">
        <v>1.5541080277180654E-2</v>
      </c>
      <c r="AD91" s="7">
        <v>0.98445891972281929</v>
      </c>
      <c r="AG91" t="s">
        <v>8</v>
      </c>
      <c r="AH91" t="s">
        <v>1200</v>
      </c>
      <c r="AI91" s="123">
        <v>1.5541080277180654E-2</v>
      </c>
    </row>
    <row r="92" spans="27:35" x14ac:dyDescent="0.25">
      <c r="AB92" t="s">
        <v>1198</v>
      </c>
      <c r="AC92" s="7">
        <v>1.4963838858197015E-2</v>
      </c>
      <c r="AD92" s="7">
        <v>0.98503616114180303</v>
      </c>
      <c r="AG92" t="s">
        <v>8</v>
      </c>
      <c r="AH92" t="s">
        <v>1198</v>
      </c>
      <c r="AI92" s="123">
        <v>1.4963838858197015E-2</v>
      </c>
    </row>
    <row r="93" spans="27:35" x14ac:dyDescent="0.25">
      <c r="AA93" t="s">
        <v>9</v>
      </c>
      <c r="AB93" t="s">
        <v>1199</v>
      </c>
      <c r="AC93" s="7">
        <v>1.7060260284040712E-2</v>
      </c>
      <c r="AD93" s="7">
        <v>0.98293973971595927</v>
      </c>
      <c r="AG93" t="s">
        <v>9</v>
      </c>
      <c r="AH93" t="s">
        <v>1199</v>
      </c>
      <c r="AI93" s="123">
        <v>1.7060260284040712E-2</v>
      </c>
    </row>
    <row r="94" spans="27:35" x14ac:dyDescent="0.25">
      <c r="AB94" t="s">
        <v>1202</v>
      </c>
      <c r="AC94" s="7">
        <v>5.5551980531066636E-2</v>
      </c>
      <c r="AD94" s="7">
        <v>0.94444801946893331</v>
      </c>
      <c r="AG94" t="s">
        <v>9</v>
      </c>
      <c r="AH94" t="s">
        <v>1202</v>
      </c>
      <c r="AI94" s="123">
        <v>5.5551980531066636E-2</v>
      </c>
    </row>
    <row r="95" spans="27:35" x14ac:dyDescent="0.25">
      <c r="AB95" t="s">
        <v>1196</v>
      </c>
      <c r="AC95" s="7">
        <v>1.880456682337139E-2</v>
      </c>
      <c r="AD95" s="7">
        <v>0.98119543317662861</v>
      </c>
      <c r="AG95" t="s">
        <v>9</v>
      </c>
      <c r="AH95" t="s">
        <v>1196</v>
      </c>
      <c r="AI95" s="123">
        <v>1.880456682337139E-2</v>
      </c>
    </row>
    <row r="96" spans="27:35" x14ac:dyDescent="0.25">
      <c r="AB96" t="s">
        <v>1197</v>
      </c>
      <c r="AC96" s="7">
        <v>2.4360148455198342E-2</v>
      </c>
      <c r="AD96" s="7">
        <v>0.97563985154480171</v>
      </c>
      <c r="AG96" t="s">
        <v>9</v>
      </c>
      <c r="AH96" t="s">
        <v>1197</v>
      </c>
      <c r="AI96" s="123">
        <v>2.4360148455198342E-2</v>
      </c>
    </row>
    <row r="97" spans="27:35" x14ac:dyDescent="0.25">
      <c r="AB97" t="s">
        <v>481</v>
      </c>
      <c r="AC97" s="7">
        <v>7.1517385898249672E-4</v>
      </c>
      <c r="AD97" s="7">
        <v>0.99928482614101755</v>
      </c>
      <c r="AG97" t="s">
        <v>9</v>
      </c>
      <c r="AH97" t="s">
        <v>481</v>
      </c>
      <c r="AI97" s="123">
        <v>7.1517385898249672E-4</v>
      </c>
    </row>
    <row r="98" spans="27:35" x14ac:dyDescent="0.25">
      <c r="AB98" t="s">
        <v>1195</v>
      </c>
      <c r="AC98" s="7">
        <v>2.3773489450915997E-2</v>
      </c>
      <c r="AD98" s="7">
        <v>0.97622651054908405</v>
      </c>
      <c r="AG98" t="s">
        <v>9</v>
      </c>
      <c r="AH98" t="s">
        <v>1195</v>
      </c>
      <c r="AI98" s="123">
        <v>2.3773489450915997E-2</v>
      </c>
    </row>
    <row r="99" spans="27:35" x14ac:dyDescent="0.25">
      <c r="AB99" t="s">
        <v>1204</v>
      </c>
      <c r="AC99" s="7">
        <v>1.5706333437330661E-2</v>
      </c>
      <c r="AD99" s="7">
        <v>0.98429366656266937</v>
      </c>
      <c r="AG99" t="s">
        <v>9</v>
      </c>
      <c r="AH99" t="s">
        <v>1204</v>
      </c>
      <c r="AI99" s="123">
        <v>1.5706333437330661E-2</v>
      </c>
    </row>
    <row r="100" spans="27:35" x14ac:dyDescent="0.25">
      <c r="AB100" t="s">
        <v>1203</v>
      </c>
      <c r="AC100" s="7">
        <v>3.0242301093168049E-2</v>
      </c>
      <c r="AD100" s="7">
        <v>0.96975769890683194</v>
      </c>
      <c r="AG100" t="s">
        <v>9</v>
      </c>
      <c r="AH100" t="s">
        <v>1203</v>
      </c>
      <c r="AI100" s="123">
        <v>3.0242301093168049E-2</v>
      </c>
    </row>
    <row r="101" spans="27:35" x14ac:dyDescent="0.25">
      <c r="AB101" t="s">
        <v>1201</v>
      </c>
      <c r="AC101" s="7">
        <v>1.9435238116422358E-2</v>
      </c>
      <c r="AD101" s="7">
        <v>0.98056476188357766</v>
      </c>
      <c r="AG101" t="s">
        <v>9</v>
      </c>
      <c r="AH101" t="s">
        <v>1201</v>
      </c>
      <c r="AI101" s="123">
        <v>1.9435238116422358E-2</v>
      </c>
    </row>
    <row r="102" spans="27:35" x14ac:dyDescent="0.25">
      <c r="AB102" t="s">
        <v>1200</v>
      </c>
      <c r="AC102" s="7">
        <v>1.5568539267424025E-2</v>
      </c>
      <c r="AD102" s="7">
        <v>0.98443146073257592</v>
      </c>
      <c r="AG102" t="s">
        <v>9</v>
      </c>
      <c r="AH102" t="s">
        <v>1200</v>
      </c>
      <c r="AI102" s="123">
        <v>1.5568539267424025E-2</v>
      </c>
    </row>
    <row r="103" spans="27:35" x14ac:dyDescent="0.25">
      <c r="AB103" t="s">
        <v>1198</v>
      </c>
      <c r="AC103" s="7">
        <v>1.4515780705272575E-2</v>
      </c>
      <c r="AD103" s="7">
        <v>0.9854842192947274</v>
      </c>
      <c r="AG103" t="s">
        <v>9</v>
      </c>
      <c r="AH103" t="s">
        <v>1198</v>
      </c>
      <c r="AI103" s="123">
        <v>1.4515780705272575E-2</v>
      </c>
    </row>
    <row r="104" spans="27:35" x14ac:dyDescent="0.25">
      <c r="AA104" t="s">
        <v>10</v>
      </c>
      <c r="AB104" t="s">
        <v>1199</v>
      </c>
      <c r="AC104" s="7">
        <v>1.6875623935639204E-2</v>
      </c>
      <c r="AD104" s="7">
        <v>0.98312437606436076</v>
      </c>
      <c r="AG104" t="s">
        <v>10</v>
      </c>
      <c r="AH104" t="s">
        <v>1199</v>
      </c>
      <c r="AI104" s="123">
        <v>1.6875623935639204E-2</v>
      </c>
    </row>
    <row r="105" spans="27:35" x14ac:dyDescent="0.25">
      <c r="AB105" t="s">
        <v>1202</v>
      </c>
      <c r="AC105" s="7">
        <v>5.3931457490350644E-2</v>
      </c>
      <c r="AD105" s="7">
        <v>0.94606854250964934</v>
      </c>
      <c r="AG105" t="s">
        <v>10</v>
      </c>
      <c r="AH105" t="s">
        <v>1202</v>
      </c>
      <c r="AI105" s="123">
        <v>5.3931457490350644E-2</v>
      </c>
    </row>
    <row r="106" spans="27:35" x14ac:dyDescent="0.25">
      <c r="AB106" t="s">
        <v>1196</v>
      </c>
      <c r="AC106" s="7">
        <v>1.8421405420750894E-2</v>
      </c>
      <c r="AD106" s="7">
        <v>0.98157859457924912</v>
      </c>
      <c r="AG106" t="s">
        <v>10</v>
      </c>
      <c r="AH106" t="s">
        <v>1196</v>
      </c>
      <c r="AI106" s="123">
        <v>1.8421405420750894E-2</v>
      </c>
    </row>
    <row r="107" spans="27:35" x14ac:dyDescent="0.25">
      <c r="AB107" t="s">
        <v>1197</v>
      </c>
      <c r="AC107" s="7">
        <v>2.2579017036634955E-2</v>
      </c>
      <c r="AD107" s="7">
        <v>0.97742098296336499</v>
      </c>
      <c r="AG107" t="s">
        <v>10</v>
      </c>
      <c r="AH107" t="s">
        <v>1197</v>
      </c>
      <c r="AI107" s="123">
        <v>2.2579017036634955E-2</v>
      </c>
    </row>
    <row r="108" spans="27:35" x14ac:dyDescent="0.25">
      <c r="AB108" t="s">
        <v>481</v>
      </c>
      <c r="AC108" s="7">
        <v>7.0608441207340735E-4</v>
      </c>
      <c r="AD108" s="7">
        <v>0.99929391558792657</v>
      </c>
      <c r="AG108" t="s">
        <v>10</v>
      </c>
      <c r="AH108" t="s">
        <v>481</v>
      </c>
      <c r="AI108" s="123">
        <v>7.0608441207340735E-4</v>
      </c>
    </row>
    <row r="109" spans="27:35" x14ac:dyDescent="0.25">
      <c r="AB109" t="s">
        <v>1195</v>
      </c>
      <c r="AC109" s="7">
        <v>2.2915940896075317E-2</v>
      </c>
      <c r="AD109" s="7">
        <v>0.97708405910392471</v>
      </c>
      <c r="AG109" t="s">
        <v>10</v>
      </c>
      <c r="AH109" t="s">
        <v>1195</v>
      </c>
      <c r="AI109" s="123">
        <v>2.2915940896075317E-2</v>
      </c>
    </row>
    <row r="110" spans="27:35" x14ac:dyDescent="0.25">
      <c r="AB110" t="s">
        <v>1204</v>
      </c>
      <c r="AC110" s="7">
        <v>1.508272349964669E-2</v>
      </c>
      <c r="AD110" s="7">
        <v>0.98491727650035332</v>
      </c>
      <c r="AG110" t="s">
        <v>10</v>
      </c>
      <c r="AH110" t="s">
        <v>1204</v>
      </c>
      <c r="AI110" s="123">
        <v>1.508272349964669E-2</v>
      </c>
    </row>
    <row r="111" spans="27:35" x14ac:dyDescent="0.25">
      <c r="AB111" t="s">
        <v>1203</v>
      </c>
      <c r="AC111" s="7">
        <v>2.8704921626657897E-2</v>
      </c>
      <c r="AD111" s="7">
        <v>0.97129507837334206</v>
      </c>
      <c r="AG111" t="s">
        <v>10</v>
      </c>
      <c r="AH111" t="s">
        <v>1203</v>
      </c>
      <c r="AI111" s="123">
        <v>2.8704921626657897E-2</v>
      </c>
    </row>
    <row r="112" spans="27:35" x14ac:dyDescent="0.25">
      <c r="AB112" t="s">
        <v>1201</v>
      </c>
      <c r="AC112" s="7">
        <v>1.9033964502892173E-2</v>
      </c>
      <c r="AD112" s="7">
        <v>0.98096603549710781</v>
      </c>
      <c r="AG112" t="s">
        <v>10</v>
      </c>
      <c r="AH112" t="s">
        <v>1201</v>
      </c>
      <c r="AI112" s="123">
        <v>1.9033964502892173E-2</v>
      </c>
    </row>
    <row r="113" spans="27:35" x14ac:dyDescent="0.25">
      <c r="AB113" t="s">
        <v>1200</v>
      </c>
      <c r="AC113" s="7">
        <v>1.5518879317285243E-2</v>
      </c>
      <c r="AD113" s="7">
        <v>0.98448112068271476</v>
      </c>
      <c r="AG113" t="s">
        <v>10</v>
      </c>
      <c r="AH113" t="s">
        <v>1200</v>
      </c>
      <c r="AI113" s="123">
        <v>1.5518879317285243E-2</v>
      </c>
    </row>
    <row r="114" spans="27:35" x14ac:dyDescent="0.25">
      <c r="AB114" t="s">
        <v>1198</v>
      </c>
      <c r="AC114" s="7">
        <v>1.4179010724197399E-2</v>
      </c>
      <c r="AD114" s="7">
        <v>0.98582098927580264</v>
      </c>
      <c r="AG114" t="s">
        <v>10</v>
      </c>
      <c r="AH114" t="s">
        <v>1198</v>
      </c>
      <c r="AI114" s="123">
        <v>1.4179010724197399E-2</v>
      </c>
    </row>
    <row r="115" spans="27:35" x14ac:dyDescent="0.25">
      <c r="AA115" t="s">
        <v>11</v>
      </c>
      <c r="AB115" t="s">
        <v>1199</v>
      </c>
      <c r="AC115" s="7">
        <v>1.6076032556493605E-2</v>
      </c>
      <c r="AD115" s="7">
        <v>0.98392396744350641</v>
      </c>
      <c r="AG115" t="s">
        <v>11</v>
      </c>
      <c r="AH115" t="s">
        <v>1199</v>
      </c>
      <c r="AI115" s="123">
        <v>1.6076032556493605E-2</v>
      </c>
    </row>
    <row r="116" spans="27:35" x14ac:dyDescent="0.25">
      <c r="AB116" t="s">
        <v>1202</v>
      </c>
      <c r="AC116" s="7">
        <v>5.182880997259387E-2</v>
      </c>
      <c r="AD116" s="7">
        <v>0.94817119002740613</v>
      </c>
      <c r="AG116" t="s">
        <v>11</v>
      </c>
      <c r="AH116" t="s">
        <v>1202</v>
      </c>
      <c r="AI116" s="123">
        <v>5.182880997259387E-2</v>
      </c>
    </row>
    <row r="117" spans="27:35" x14ac:dyDescent="0.25">
      <c r="AB117" t="s">
        <v>1196</v>
      </c>
      <c r="AC117" s="7">
        <v>1.7954637631422955E-2</v>
      </c>
      <c r="AD117" s="7">
        <v>0.98204536236857709</v>
      </c>
      <c r="AG117" t="s">
        <v>11</v>
      </c>
      <c r="AH117" t="s">
        <v>1196</v>
      </c>
      <c r="AI117" s="123">
        <v>1.7954637631422955E-2</v>
      </c>
    </row>
    <row r="118" spans="27:35" x14ac:dyDescent="0.25">
      <c r="AB118" t="s">
        <v>1197</v>
      </c>
      <c r="AC118" s="7">
        <v>2.2341867541257096E-2</v>
      </c>
      <c r="AD118" s="7">
        <v>0.97765813245874289</v>
      </c>
      <c r="AG118" t="s">
        <v>11</v>
      </c>
      <c r="AH118" t="s">
        <v>1197</v>
      </c>
      <c r="AI118" s="123">
        <v>2.2341867541257096E-2</v>
      </c>
    </row>
    <row r="119" spans="27:35" x14ac:dyDescent="0.25">
      <c r="AB119" t="s">
        <v>481</v>
      </c>
      <c r="AC119" s="7">
        <v>7.2110154477356787E-4</v>
      </c>
      <c r="AD119" s="7">
        <v>0.99927889845522644</v>
      </c>
      <c r="AG119" t="s">
        <v>11</v>
      </c>
      <c r="AH119" t="s">
        <v>481</v>
      </c>
      <c r="AI119" s="123">
        <v>7.2110154477356787E-4</v>
      </c>
    </row>
    <row r="120" spans="27:35" x14ac:dyDescent="0.25">
      <c r="AB120" t="s">
        <v>1195</v>
      </c>
      <c r="AC120" s="7">
        <v>2.1435525702177098E-2</v>
      </c>
      <c r="AD120" s="7">
        <v>0.97856447429782289</v>
      </c>
      <c r="AG120" t="s">
        <v>11</v>
      </c>
      <c r="AH120" t="s">
        <v>1195</v>
      </c>
      <c r="AI120" s="123">
        <v>2.1435525702177098E-2</v>
      </c>
    </row>
    <row r="121" spans="27:35" x14ac:dyDescent="0.25">
      <c r="AB121" t="s">
        <v>1204</v>
      </c>
      <c r="AC121" s="7">
        <v>1.5046565074992593E-2</v>
      </c>
      <c r="AD121" s="7">
        <v>0.98495343492500742</v>
      </c>
      <c r="AG121" t="s">
        <v>11</v>
      </c>
      <c r="AH121" t="s">
        <v>1204</v>
      </c>
      <c r="AI121" s="123">
        <v>1.5046565074992593E-2</v>
      </c>
    </row>
    <row r="122" spans="27:35" x14ac:dyDescent="0.25">
      <c r="AB122" t="s">
        <v>1203</v>
      </c>
      <c r="AC122" s="7">
        <v>2.7624183882560872E-2</v>
      </c>
      <c r="AD122" s="7">
        <v>0.97237581611743917</v>
      </c>
      <c r="AG122" t="s">
        <v>11</v>
      </c>
      <c r="AH122" t="s">
        <v>1203</v>
      </c>
      <c r="AI122" s="123">
        <v>2.7624183882560872E-2</v>
      </c>
    </row>
    <row r="123" spans="27:35" x14ac:dyDescent="0.25">
      <c r="AB123" t="s">
        <v>1201</v>
      </c>
      <c r="AC123" s="7">
        <v>1.8066136915977173E-2</v>
      </c>
      <c r="AD123" s="7">
        <v>0.98193386308402286</v>
      </c>
      <c r="AG123" t="s">
        <v>11</v>
      </c>
      <c r="AH123" t="s">
        <v>1201</v>
      </c>
      <c r="AI123" s="123">
        <v>1.8066136915977173E-2</v>
      </c>
    </row>
    <row r="124" spans="27:35" x14ac:dyDescent="0.25">
      <c r="AB124" t="s">
        <v>1200</v>
      </c>
      <c r="AC124" s="7">
        <v>1.4743288099810502E-2</v>
      </c>
      <c r="AD124" s="7">
        <v>0.98525671190018949</v>
      </c>
      <c r="AG124" t="s">
        <v>11</v>
      </c>
      <c r="AH124" t="s">
        <v>1200</v>
      </c>
      <c r="AI124" s="123">
        <v>1.4743288099810502E-2</v>
      </c>
    </row>
    <row r="125" spans="27:35" x14ac:dyDescent="0.25">
      <c r="AB125" t="s">
        <v>1198</v>
      </c>
      <c r="AC125" s="7">
        <v>1.3349064554188437E-2</v>
      </c>
      <c r="AD125" s="7">
        <v>0.98665093544581162</v>
      </c>
      <c r="AG125" t="s">
        <v>11</v>
      </c>
      <c r="AH125" t="s">
        <v>1198</v>
      </c>
      <c r="AI125" s="123">
        <v>1.3349064554188437E-2</v>
      </c>
    </row>
    <row r="126" spans="27:35" x14ac:dyDescent="0.25">
      <c r="AA126" t="s">
        <v>12</v>
      </c>
      <c r="AB126" t="s">
        <v>1199</v>
      </c>
      <c r="AC126" s="7">
        <v>1.617828368265619E-2</v>
      </c>
      <c r="AD126" s="7">
        <v>0.98382171631734383</v>
      </c>
      <c r="AG126" t="s">
        <v>12</v>
      </c>
      <c r="AH126" t="s">
        <v>1199</v>
      </c>
      <c r="AI126" s="123">
        <v>1.617828368265619E-2</v>
      </c>
    </row>
    <row r="127" spans="27:35" x14ac:dyDescent="0.25">
      <c r="AB127" t="s">
        <v>1202</v>
      </c>
      <c r="AC127" s="7">
        <v>5.0511505237046804E-2</v>
      </c>
      <c r="AD127" s="7">
        <v>0.94948849476295316</v>
      </c>
      <c r="AG127" t="s">
        <v>12</v>
      </c>
      <c r="AH127" t="s">
        <v>1202</v>
      </c>
      <c r="AI127" s="123">
        <v>5.0511505237046804E-2</v>
      </c>
    </row>
    <row r="128" spans="27:35" x14ac:dyDescent="0.25">
      <c r="AB128" t="s">
        <v>1196</v>
      </c>
      <c r="AC128" s="7">
        <v>1.7281589626381828E-2</v>
      </c>
      <c r="AD128" s="7">
        <v>0.98271841037361818</v>
      </c>
      <c r="AG128" t="s">
        <v>12</v>
      </c>
      <c r="AH128" t="s">
        <v>1196</v>
      </c>
      <c r="AI128" s="123">
        <v>1.7281589626381828E-2</v>
      </c>
    </row>
    <row r="129" spans="27:35" x14ac:dyDescent="0.25">
      <c r="AB129" t="s">
        <v>1197</v>
      </c>
      <c r="AC129" s="7">
        <v>2.1662525625643594E-2</v>
      </c>
      <c r="AD129" s="7">
        <v>0.97833747437435636</v>
      </c>
      <c r="AG129" t="s">
        <v>12</v>
      </c>
      <c r="AH129" t="s">
        <v>1197</v>
      </c>
      <c r="AI129" s="123">
        <v>2.1662525625643594E-2</v>
      </c>
    </row>
    <row r="130" spans="27:35" x14ac:dyDescent="0.25">
      <c r="AB130" t="s">
        <v>481</v>
      </c>
      <c r="AC130" s="7">
        <v>8.69376222560313E-4</v>
      </c>
      <c r="AD130" s="7">
        <v>0.99913062377743966</v>
      </c>
      <c r="AG130" t="s">
        <v>12</v>
      </c>
      <c r="AH130" t="s">
        <v>481</v>
      </c>
      <c r="AI130" s="123">
        <v>8.69376222560313E-4</v>
      </c>
    </row>
    <row r="131" spans="27:35" x14ac:dyDescent="0.25">
      <c r="AB131" t="s">
        <v>1195</v>
      </c>
      <c r="AC131" s="7">
        <v>2.0290898905627915E-2</v>
      </c>
      <c r="AD131" s="7">
        <v>0.97970910109437204</v>
      </c>
      <c r="AG131" t="s">
        <v>12</v>
      </c>
      <c r="AH131" t="s">
        <v>1195</v>
      </c>
      <c r="AI131" s="123">
        <v>2.0290898905627915E-2</v>
      </c>
    </row>
    <row r="132" spans="27:35" x14ac:dyDescent="0.25">
      <c r="AB132" t="s">
        <v>1204</v>
      </c>
      <c r="AC132" s="7">
        <v>1.4088570466894263E-2</v>
      </c>
      <c r="AD132" s="7">
        <v>0.98591142953310573</v>
      </c>
      <c r="AG132" t="s">
        <v>12</v>
      </c>
      <c r="AH132" t="s">
        <v>1204</v>
      </c>
      <c r="AI132" s="123">
        <v>1.4088570466894263E-2</v>
      </c>
    </row>
    <row r="133" spans="27:35" x14ac:dyDescent="0.25">
      <c r="AB133" t="s">
        <v>1203</v>
      </c>
      <c r="AC133" s="7">
        <v>2.6867792829258639E-2</v>
      </c>
      <c r="AD133" s="7">
        <v>0.97313220717074134</v>
      </c>
      <c r="AG133" t="s">
        <v>12</v>
      </c>
      <c r="AH133" t="s">
        <v>1203</v>
      </c>
      <c r="AI133" s="123">
        <v>2.6867792829258639E-2</v>
      </c>
    </row>
    <row r="134" spans="27:35" x14ac:dyDescent="0.25">
      <c r="AB134" t="s">
        <v>1201</v>
      </c>
      <c r="AC134" s="7">
        <v>1.7738106233056442E-2</v>
      </c>
      <c r="AD134" s="7">
        <v>0.98226189376694351</v>
      </c>
      <c r="AG134" t="s">
        <v>12</v>
      </c>
      <c r="AH134" t="s">
        <v>1201</v>
      </c>
      <c r="AI134" s="123">
        <v>1.7738106233056442E-2</v>
      </c>
    </row>
    <row r="135" spans="27:35" x14ac:dyDescent="0.25">
      <c r="AB135" t="s">
        <v>1200</v>
      </c>
      <c r="AC135" s="7">
        <v>1.4197346260998221E-2</v>
      </c>
      <c r="AD135" s="7">
        <v>0.98580265373900178</v>
      </c>
      <c r="AG135" t="s">
        <v>12</v>
      </c>
      <c r="AH135" t="s">
        <v>1200</v>
      </c>
      <c r="AI135" s="123">
        <v>1.4197346260998221E-2</v>
      </c>
    </row>
    <row r="136" spans="27:35" x14ac:dyDescent="0.25">
      <c r="AB136" t="s">
        <v>1198</v>
      </c>
      <c r="AC136" s="7">
        <v>1.3081166564508633E-2</v>
      </c>
      <c r="AD136" s="7">
        <v>0.98691883343549136</v>
      </c>
      <c r="AG136" t="s">
        <v>12</v>
      </c>
      <c r="AH136" t="s">
        <v>1198</v>
      </c>
      <c r="AI136" s="123">
        <v>1.3081166564508633E-2</v>
      </c>
    </row>
    <row r="137" spans="27:35" x14ac:dyDescent="0.25">
      <c r="AA137" t="s">
        <v>13</v>
      </c>
      <c r="AB137" t="s">
        <v>1199</v>
      </c>
      <c r="AC137" s="7">
        <v>1.6200177595529792E-2</v>
      </c>
      <c r="AD137" s="7">
        <v>0.98379982240447017</v>
      </c>
      <c r="AG137" t="s">
        <v>13</v>
      </c>
      <c r="AH137" t="s">
        <v>1199</v>
      </c>
      <c r="AI137" s="123">
        <v>1.6200177595529792E-2</v>
      </c>
    </row>
    <row r="138" spans="27:35" x14ac:dyDescent="0.25">
      <c r="AB138" t="s">
        <v>1202</v>
      </c>
      <c r="AC138" s="7">
        <v>4.9912877628387767E-2</v>
      </c>
      <c r="AD138" s="7">
        <v>0.95008712237161219</v>
      </c>
      <c r="AG138" t="s">
        <v>13</v>
      </c>
      <c r="AH138" t="s">
        <v>1202</v>
      </c>
      <c r="AI138" s="123">
        <v>4.9912877628387767E-2</v>
      </c>
    </row>
    <row r="139" spans="27:35" x14ac:dyDescent="0.25">
      <c r="AB139" t="s">
        <v>1196</v>
      </c>
      <c r="AC139" s="7">
        <v>1.688436057647022E-2</v>
      </c>
      <c r="AD139" s="7">
        <v>0.98311563942352975</v>
      </c>
      <c r="AG139" t="s">
        <v>13</v>
      </c>
      <c r="AH139" t="s">
        <v>1196</v>
      </c>
      <c r="AI139" s="123">
        <v>1.688436057647022E-2</v>
      </c>
    </row>
    <row r="140" spans="27:35" x14ac:dyDescent="0.25">
      <c r="AB140" t="s">
        <v>1197</v>
      </c>
      <c r="AC140" s="7">
        <v>1.9351780018963882E-2</v>
      </c>
      <c r="AD140" s="7">
        <v>0.98064821998103613</v>
      </c>
      <c r="AG140" t="s">
        <v>13</v>
      </c>
      <c r="AH140" t="s">
        <v>1197</v>
      </c>
      <c r="AI140" s="123">
        <v>1.9351780018963882E-2</v>
      </c>
    </row>
    <row r="141" spans="27:35" x14ac:dyDescent="0.25">
      <c r="AB141" t="s">
        <v>481</v>
      </c>
      <c r="AC141" s="7">
        <v>8.8104457303303713E-4</v>
      </c>
      <c r="AD141" s="7">
        <v>0.99911895542696694</v>
      </c>
      <c r="AG141" t="s">
        <v>13</v>
      </c>
      <c r="AH141" t="s">
        <v>481</v>
      </c>
      <c r="AI141" s="123">
        <v>8.8104457303303713E-4</v>
      </c>
    </row>
    <row r="142" spans="27:35" x14ac:dyDescent="0.25">
      <c r="AB142" t="s">
        <v>1195</v>
      </c>
      <c r="AC142" s="7">
        <v>2.036020659502441E-2</v>
      </c>
      <c r="AD142" s="7">
        <v>0.97963979340497565</v>
      </c>
      <c r="AG142" t="s">
        <v>13</v>
      </c>
      <c r="AH142" t="s">
        <v>1195</v>
      </c>
      <c r="AI142" s="123">
        <v>2.036020659502441E-2</v>
      </c>
    </row>
    <row r="143" spans="27:35" x14ac:dyDescent="0.25">
      <c r="AB143" t="s">
        <v>1204</v>
      </c>
      <c r="AC143" s="7">
        <v>1.4673090382330441E-2</v>
      </c>
      <c r="AD143" s="7">
        <v>0.98532690961766956</v>
      </c>
      <c r="AG143" t="s">
        <v>13</v>
      </c>
      <c r="AH143" t="s">
        <v>1204</v>
      </c>
      <c r="AI143" s="123">
        <v>1.4673090382330441E-2</v>
      </c>
    </row>
    <row r="144" spans="27:35" x14ac:dyDescent="0.25">
      <c r="AB144" t="s">
        <v>1203</v>
      </c>
      <c r="AC144" s="7">
        <v>2.7552936467722913E-2</v>
      </c>
      <c r="AD144" s="7">
        <v>0.97244706353227706</v>
      </c>
      <c r="AG144" t="s">
        <v>13</v>
      </c>
      <c r="AH144" t="s">
        <v>1203</v>
      </c>
      <c r="AI144" s="123">
        <v>2.7552936467722913E-2</v>
      </c>
    </row>
    <row r="145" spans="27:35" x14ac:dyDescent="0.25">
      <c r="AB145" t="s">
        <v>1201</v>
      </c>
      <c r="AC145" s="7">
        <v>1.7559099426898091E-2</v>
      </c>
      <c r="AD145" s="7">
        <v>0.98244090057310196</v>
      </c>
      <c r="AG145" t="s">
        <v>13</v>
      </c>
      <c r="AH145" t="s">
        <v>1201</v>
      </c>
      <c r="AI145" s="123">
        <v>1.7559099426898091E-2</v>
      </c>
    </row>
    <row r="146" spans="27:35" x14ac:dyDescent="0.25">
      <c r="AB146" t="s">
        <v>1200</v>
      </c>
      <c r="AC146" s="7">
        <v>1.4423674325095026E-2</v>
      </c>
      <c r="AD146" s="7">
        <v>0.98557632567490494</v>
      </c>
      <c r="AG146" t="s">
        <v>13</v>
      </c>
      <c r="AH146" t="s">
        <v>1200</v>
      </c>
      <c r="AI146" s="123">
        <v>1.4423674325095026E-2</v>
      </c>
    </row>
    <row r="147" spans="27:35" x14ac:dyDescent="0.25">
      <c r="AB147" t="s">
        <v>1198</v>
      </c>
      <c r="AC147" s="7">
        <v>1.3211509675388786E-2</v>
      </c>
      <c r="AD147" s="7">
        <v>0.98678849032461124</v>
      </c>
      <c r="AG147" t="s">
        <v>13</v>
      </c>
      <c r="AH147" t="s">
        <v>1198</v>
      </c>
      <c r="AI147" s="123">
        <v>1.3211509675388786E-2</v>
      </c>
    </row>
    <row r="148" spans="27:35" x14ac:dyDescent="0.25">
      <c r="AA148" t="s">
        <v>14</v>
      </c>
      <c r="AB148" t="s">
        <v>1199</v>
      </c>
      <c r="AC148" s="7">
        <v>1.5704904289506775E-2</v>
      </c>
      <c r="AD148" s="7">
        <v>0.98429509571049323</v>
      </c>
      <c r="AG148" t="s">
        <v>14</v>
      </c>
      <c r="AH148" t="s">
        <v>1199</v>
      </c>
      <c r="AI148" s="123">
        <v>1.5704904289506775E-2</v>
      </c>
    </row>
    <row r="149" spans="27:35" x14ac:dyDescent="0.25">
      <c r="AB149" t="s">
        <v>1202</v>
      </c>
      <c r="AC149" s="7">
        <v>4.8314288521671779E-2</v>
      </c>
      <c r="AD149" s="7">
        <v>0.95168571147832826</v>
      </c>
      <c r="AG149" t="s">
        <v>14</v>
      </c>
      <c r="AH149" t="s">
        <v>1202</v>
      </c>
      <c r="AI149" s="123">
        <v>4.8314288521671779E-2</v>
      </c>
    </row>
    <row r="150" spans="27:35" x14ac:dyDescent="0.25">
      <c r="AB150" t="s">
        <v>1196</v>
      </c>
      <c r="AC150" s="7">
        <v>1.6366913371936957E-2</v>
      </c>
      <c r="AD150" s="7">
        <v>0.98363308662806304</v>
      </c>
      <c r="AG150" t="s">
        <v>14</v>
      </c>
      <c r="AH150" t="s">
        <v>1196</v>
      </c>
      <c r="AI150" s="123">
        <v>1.6366913371936957E-2</v>
      </c>
    </row>
    <row r="151" spans="27:35" x14ac:dyDescent="0.25">
      <c r="AB151" t="s">
        <v>1197</v>
      </c>
      <c r="AC151" s="7">
        <v>1.8806519141290438E-2</v>
      </c>
      <c r="AD151" s="7">
        <v>0.98119348085870961</v>
      </c>
      <c r="AG151" t="s">
        <v>14</v>
      </c>
      <c r="AH151" t="s">
        <v>1197</v>
      </c>
      <c r="AI151" s="123">
        <v>1.8806519141290438E-2</v>
      </c>
    </row>
    <row r="152" spans="27:35" x14ac:dyDescent="0.25">
      <c r="AB152" t="s">
        <v>481</v>
      </c>
      <c r="AC152" s="7">
        <v>9.0293631736042929E-4</v>
      </c>
      <c r="AD152" s="7">
        <v>0.99909706368263962</v>
      </c>
      <c r="AG152" t="s">
        <v>14</v>
      </c>
      <c r="AH152" t="s">
        <v>481</v>
      </c>
      <c r="AI152" s="123">
        <v>9.0293631736042929E-4</v>
      </c>
    </row>
    <row r="153" spans="27:35" x14ac:dyDescent="0.25">
      <c r="AB153" t="s">
        <v>1195</v>
      </c>
      <c r="AC153" s="7">
        <v>2.0120637487098383E-2</v>
      </c>
      <c r="AD153" s="7">
        <v>0.97987936251290164</v>
      </c>
      <c r="AG153" t="s">
        <v>14</v>
      </c>
      <c r="AH153" t="s">
        <v>1195</v>
      </c>
      <c r="AI153" s="123">
        <v>2.0120637487098383E-2</v>
      </c>
    </row>
    <row r="154" spans="27:35" x14ac:dyDescent="0.25">
      <c r="AB154" t="s">
        <v>1204</v>
      </c>
      <c r="AC154" s="7">
        <v>1.429175273353697E-2</v>
      </c>
      <c r="AD154" s="7">
        <v>0.985708247266463</v>
      </c>
      <c r="AG154" t="s">
        <v>14</v>
      </c>
      <c r="AH154" t="s">
        <v>1204</v>
      </c>
      <c r="AI154" s="123">
        <v>1.429175273353697E-2</v>
      </c>
    </row>
    <row r="155" spans="27:35" x14ac:dyDescent="0.25">
      <c r="AB155" t="s">
        <v>1203</v>
      </c>
      <c r="AC155" s="7">
        <v>2.6117808162333757E-2</v>
      </c>
      <c r="AD155" s="7">
        <v>0.97388219183766622</v>
      </c>
      <c r="AG155" t="s">
        <v>14</v>
      </c>
      <c r="AH155" t="s">
        <v>1203</v>
      </c>
      <c r="AI155" s="123">
        <v>2.6117808162333757E-2</v>
      </c>
    </row>
    <row r="156" spans="27:35" x14ac:dyDescent="0.25">
      <c r="AB156" t="s">
        <v>1201</v>
      </c>
      <c r="AC156" s="7">
        <v>1.7553612281114364E-2</v>
      </c>
      <c r="AD156" s="7">
        <v>0.98244638771888559</v>
      </c>
      <c r="AG156" t="s">
        <v>14</v>
      </c>
      <c r="AH156" t="s">
        <v>1201</v>
      </c>
      <c r="AI156" s="123">
        <v>1.7553612281114364E-2</v>
      </c>
    </row>
    <row r="157" spans="27:35" x14ac:dyDescent="0.25">
      <c r="AB157" t="s">
        <v>1200</v>
      </c>
      <c r="AC157" s="7">
        <v>1.3526710835940189E-2</v>
      </c>
      <c r="AD157" s="7">
        <v>0.98647328916405985</v>
      </c>
      <c r="AG157" t="s">
        <v>14</v>
      </c>
      <c r="AH157" t="s">
        <v>1200</v>
      </c>
      <c r="AI157" s="123">
        <v>1.3526710835940189E-2</v>
      </c>
    </row>
    <row r="158" spans="27:35" x14ac:dyDescent="0.25">
      <c r="AB158" t="s">
        <v>1198</v>
      </c>
      <c r="AC158" s="7">
        <v>1.2633594916093416E-2</v>
      </c>
      <c r="AD158" s="7">
        <v>0.98736640508390661</v>
      </c>
      <c r="AG158" t="s">
        <v>14</v>
      </c>
      <c r="AH158" t="s">
        <v>1198</v>
      </c>
      <c r="AI158" s="123">
        <v>1.2633594916093416E-2</v>
      </c>
    </row>
  </sheetData>
  <pageMargins left="0.7" right="0.7" top="0.75" bottom="0.75" header="0.3" footer="0.3"/>
  <drawing r:id="rId12"/>
  <tableParts count="3">
    <tablePart r:id="rId13"/>
    <tablePart r:id="rId14"/>
    <tablePart r:id="rId15"/>
  </tableParts>
  <extLst>
    <ext xmlns:x14="http://schemas.microsoft.com/office/spreadsheetml/2009/9/main" uri="{A8765BA9-456A-4dab-B4F3-ACF838C121DE}">
      <x14:slicerList>
        <x14:slicer r:id="rId16"/>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525D-DEFC-40A5-A899-3160C587691F}">
  <sheetPr>
    <tabColor theme="9"/>
  </sheetPr>
  <dimension ref="B2:T2"/>
  <sheetViews>
    <sheetView showGridLines="0" showRowColHeaders="0" topLeftCell="A4" workbookViewId="0">
      <selection activeCell="B29" sqref="B29"/>
    </sheetView>
  </sheetViews>
  <sheetFormatPr baseColWidth="10" defaultColWidth="11.42578125" defaultRowHeight="15" x14ac:dyDescent="0.25"/>
  <cols>
    <col min="1" max="1" width="4.42578125" style="17" customWidth="1"/>
    <col min="2" max="2" width="18.42578125" style="17" customWidth="1"/>
    <col min="3" max="16384" width="11.42578125" style="17"/>
  </cols>
  <sheetData>
    <row r="2" spans="2:20" ht="36.75" customHeight="1" x14ac:dyDescent="0.25">
      <c r="B2" s="149" t="str">
        <f>'P-fylk_klad'!T2</f>
        <v>Sysselsatte innen primærnæringene fylkesvis i 2021</v>
      </c>
      <c r="C2" s="148"/>
      <c r="D2" s="148"/>
      <c r="E2" s="148"/>
      <c r="F2" s="148"/>
      <c r="G2" s="148"/>
      <c r="H2" s="148"/>
      <c r="I2" s="148"/>
      <c r="J2" s="148"/>
      <c r="K2" s="148"/>
      <c r="L2" s="148"/>
      <c r="M2" s="148"/>
      <c r="N2" s="148"/>
      <c r="O2" s="148"/>
      <c r="P2" s="148"/>
      <c r="Q2" s="148"/>
      <c r="R2" s="148"/>
      <c r="S2" s="148"/>
      <c r="T2" s="150" t="s">
        <v>1309</v>
      </c>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4E97-9480-4132-941B-BA8E4AE6A1EF}">
  <sheetPr>
    <tabColor theme="5" tint="0.39997558519241921"/>
  </sheetPr>
  <dimension ref="B1:U49"/>
  <sheetViews>
    <sheetView workbookViewId="0">
      <selection activeCell="H3" sqref="H3"/>
    </sheetView>
  </sheetViews>
  <sheetFormatPr baseColWidth="10" defaultRowHeight="15" x14ac:dyDescent="0.25"/>
  <cols>
    <col min="14" max="14" width="24.7109375" customWidth="1"/>
  </cols>
  <sheetData>
    <row r="1" spans="2:21" x14ac:dyDescent="0.25">
      <c r="B1" t="str">
        <f>_xlfn.CONCAT("Sysselsatte etter næringsgruppe i ",J6)</f>
        <v>Sysselsatte etter næringsgruppe i Trøndelag</v>
      </c>
    </row>
    <row r="2" spans="2:21" x14ac:dyDescent="0.25">
      <c r="B2" t="str">
        <f>_xlfn.CONCAT("Antall sysselsatte etter næringsgruppe i ",J6," i ",C10)</f>
        <v>Antall sysselsatte etter næringsgruppe i Trøndelag i 2021</v>
      </c>
      <c r="L2" t="s">
        <v>1290</v>
      </c>
      <c r="N2" t="s">
        <v>1291</v>
      </c>
    </row>
    <row r="3" spans="2:21" x14ac:dyDescent="0.25">
      <c r="B3" t="str">
        <f>_xlfn.CONCAT("Andel sysselsatte etter næringsgruppe i ",J6," i ",C10)</f>
        <v>Andel sysselsatte etter næringsgruppe i Trøndelag i 2021</v>
      </c>
      <c r="L3" t="s">
        <v>1281</v>
      </c>
      <c r="N3" t="s">
        <v>1293</v>
      </c>
    </row>
    <row r="4" spans="2:21" x14ac:dyDescent="0.25">
      <c r="B4" t="str">
        <f>_xlfn.CONCAT("Endring i andel sysselsatte i næringsgruppene mellom ",H38," og ",C10," i ",J6," i prosent")</f>
        <v>Endring i andel sysselsatte i næringsgruppene mellom 2008 og 2021 i Trøndelag i prosent</v>
      </c>
      <c r="N4" t="s">
        <v>1292</v>
      </c>
    </row>
    <row r="5" spans="2:21" x14ac:dyDescent="0.25">
      <c r="B5" t="str">
        <f>_xlfn.CONCAT("Antall sysselsatte innen landbruket i ",J6," i ",C10)</f>
        <v>Antall sysselsatte innen landbruket i Trøndelag i 2021</v>
      </c>
      <c r="J5" s="146" t="str" vm="1">
        <f>IF(I9=L2,N3,IF(I9=L3,N4,I9))</f>
        <v>Trøndelag</v>
      </c>
    </row>
    <row r="6" spans="2:21" x14ac:dyDescent="0.25">
      <c r="B6" t="str">
        <f>_xlfn.CONCAT("Antall sysselsatte i primærnæringene i ",J6," i ",C10)</f>
        <v>Antall sysselsatte i primærnæringene i Trøndelag i 2021</v>
      </c>
      <c r="J6" s="147" t="str" vm="1">
        <f>IF(I10=L2,N2,IF(I10=L3,J5,I10))</f>
        <v>Trøndelag</v>
      </c>
    </row>
    <row r="7" spans="2:21" x14ac:dyDescent="0.25">
      <c r="B7" t="str">
        <f>_xlfn.CONCAT("Endring av sysselsatte i primærnæringene i ",J6, " perioden 2008 - ",F10," (år 2008 = 100%)")</f>
        <v>Endring av sysselsatte i primærnæringene i Trøndelag perioden 2008 - 2021 (år 2008 = 100%)</v>
      </c>
    </row>
    <row r="9" spans="2:21" x14ac:dyDescent="0.25">
      <c r="B9" s="1" t="s">
        <v>1194</v>
      </c>
      <c r="C9" t="s" vm="1">
        <v>1203</v>
      </c>
      <c r="E9" s="1" t="s">
        <v>1194</v>
      </c>
      <c r="F9" t="s" vm="1">
        <v>1203</v>
      </c>
      <c r="H9" s="1" t="s">
        <v>1194</v>
      </c>
      <c r="I9" t="s" vm="1">
        <v>1203</v>
      </c>
      <c r="L9" s="1" t="s">
        <v>1194</v>
      </c>
      <c r="M9" t="s" vm="1">
        <v>1203</v>
      </c>
      <c r="R9" s="1" t="s">
        <v>1194</v>
      </c>
      <c r="S9" t="s" vm="1">
        <v>1203</v>
      </c>
    </row>
    <row r="10" spans="2:21" x14ac:dyDescent="0.25">
      <c r="B10" s="1" t="s">
        <v>1278</v>
      </c>
      <c r="C10" t="s" vm="2">
        <v>14</v>
      </c>
      <c r="E10" s="1" t="s">
        <v>1278</v>
      </c>
      <c r="F10" t="s" vm="2">
        <v>14</v>
      </c>
      <c r="H10" s="1" t="s">
        <v>480</v>
      </c>
      <c r="I10" t="s" vm="18">
        <v>1281</v>
      </c>
      <c r="L10" s="1" t="s">
        <v>480</v>
      </c>
      <c r="M10" t="s" vm="18">
        <v>1281</v>
      </c>
      <c r="R10" s="1" t="s">
        <v>480</v>
      </c>
      <c r="S10" t="s" vm="18">
        <v>1281</v>
      </c>
    </row>
    <row r="11" spans="2:21" x14ac:dyDescent="0.25">
      <c r="B11" s="1" t="s">
        <v>480</v>
      </c>
      <c r="C11" t="s" vm="18">
        <v>1281</v>
      </c>
      <c r="E11" s="1" t="s">
        <v>480</v>
      </c>
      <c r="F11" t="s" vm="18">
        <v>1281</v>
      </c>
    </row>
    <row r="12" spans="2:21" x14ac:dyDescent="0.25">
      <c r="H12" s="1" t="s">
        <v>1257</v>
      </c>
      <c r="I12" s="1" t="s">
        <v>0</v>
      </c>
      <c r="L12" s="1" t="s">
        <v>1257</v>
      </c>
      <c r="M12" s="1" t="s">
        <v>0</v>
      </c>
      <c r="R12" s="1" t="s">
        <v>1257</v>
      </c>
      <c r="S12" s="1" t="s">
        <v>0</v>
      </c>
    </row>
    <row r="13" spans="2:21" x14ac:dyDescent="0.25">
      <c r="B13" s="1" t="s">
        <v>16</v>
      </c>
      <c r="C13" t="s">
        <v>1257</v>
      </c>
      <c r="E13" s="1" t="s">
        <v>16</v>
      </c>
      <c r="F13" t="s">
        <v>1257</v>
      </c>
      <c r="H13" s="1" t="s">
        <v>16</v>
      </c>
      <c r="I13" t="s">
        <v>1271</v>
      </c>
      <c r="J13" t="s">
        <v>15</v>
      </c>
      <c r="L13" s="1" t="s">
        <v>16</v>
      </c>
      <c r="M13" t="s">
        <v>1230</v>
      </c>
      <c r="N13" t="s">
        <v>1221</v>
      </c>
      <c r="O13" t="s">
        <v>1222</v>
      </c>
      <c r="P13" t="s">
        <v>15</v>
      </c>
      <c r="R13" s="1" t="s">
        <v>16</v>
      </c>
      <c r="S13" t="s">
        <v>1230</v>
      </c>
      <c r="T13" t="s">
        <v>1221</v>
      </c>
      <c r="U13" t="s">
        <v>1222</v>
      </c>
    </row>
    <row r="14" spans="2:21" x14ac:dyDescent="0.25">
      <c r="B14" s="2" t="s">
        <v>1229</v>
      </c>
      <c r="C14" s="4">
        <v>1585</v>
      </c>
      <c r="E14" s="8" t="s">
        <v>1229</v>
      </c>
      <c r="F14" s="9">
        <v>6.5771728530821423E-3</v>
      </c>
      <c r="H14" s="2" t="s">
        <v>1</v>
      </c>
      <c r="I14" s="4">
        <v>8800</v>
      </c>
      <c r="J14" s="4">
        <v>8800</v>
      </c>
      <c r="L14" s="2" t="s">
        <v>1</v>
      </c>
      <c r="M14" s="4">
        <v>1195</v>
      </c>
      <c r="N14" s="4">
        <v>8173</v>
      </c>
      <c r="O14" s="4">
        <v>627</v>
      </c>
      <c r="P14" s="4">
        <v>9995</v>
      </c>
      <c r="R14" s="2" t="s">
        <v>1</v>
      </c>
      <c r="S14" s="9">
        <v>1</v>
      </c>
      <c r="T14" s="9">
        <v>1</v>
      </c>
      <c r="U14" s="9">
        <v>1</v>
      </c>
    </row>
    <row r="15" spans="2:21" x14ac:dyDescent="0.25">
      <c r="B15" s="2" t="s">
        <v>1230</v>
      </c>
      <c r="C15" s="4">
        <v>2679</v>
      </c>
      <c r="E15" s="8" t="s">
        <v>1230</v>
      </c>
      <c r="F15" s="9">
        <v>1.1116874494263129E-2</v>
      </c>
      <c r="H15" s="2" t="s">
        <v>2</v>
      </c>
      <c r="I15" s="4">
        <v>8482</v>
      </c>
      <c r="J15" s="4">
        <v>8482</v>
      </c>
      <c r="L15" s="2" t="s">
        <v>2</v>
      </c>
      <c r="M15" s="4">
        <v>1228</v>
      </c>
      <c r="N15" s="4">
        <v>7836</v>
      </c>
      <c r="O15" s="4">
        <v>646</v>
      </c>
      <c r="P15" s="4">
        <v>9710</v>
      </c>
      <c r="R15" s="2" t="s">
        <v>2</v>
      </c>
      <c r="S15" s="9">
        <v>1.0276150627615064</v>
      </c>
      <c r="T15" s="9">
        <v>0.95876667074513644</v>
      </c>
      <c r="U15" s="9">
        <v>1.0303030303030303</v>
      </c>
    </row>
    <row r="16" spans="2:21" x14ac:dyDescent="0.25">
      <c r="B16" s="2" t="s">
        <v>1271</v>
      </c>
      <c r="C16" s="4">
        <v>6294</v>
      </c>
      <c r="E16" s="8" t="s">
        <v>1271</v>
      </c>
      <c r="F16" s="9">
        <v>2.6117808162333757E-2</v>
      </c>
      <c r="H16" s="2" t="s">
        <v>3</v>
      </c>
      <c r="I16" s="4">
        <v>8138</v>
      </c>
      <c r="J16" s="4">
        <v>8138</v>
      </c>
      <c r="L16" s="2" t="s">
        <v>3</v>
      </c>
      <c r="M16" s="4">
        <v>1257</v>
      </c>
      <c r="N16" s="4">
        <v>7536</v>
      </c>
      <c r="O16" s="4">
        <v>602</v>
      </c>
      <c r="P16" s="4">
        <v>9395</v>
      </c>
      <c r="R16" s="2" t="s">
        <v>3</v>
      </c>
      <c r="S16" s="9">
        <v>1.0518828451882845</v>
      </c>
      <c r="T16" s="9">
        <v>0.92206044292181577</v>
      </c>
      <c r="U16" s="9">
        <v>0.96012759170653905</v>
      </c>
    </row>
    <row r="17" spans="2:21" x14ac:dyDescent="0.25">
      <c r="B17" s="2" t="s">
        <v>1236</v>
      </c>
      <c r="C17" s="4">
        <v>8362</v>
      </c>
      <c r="E17" s="8" t="s">
        <v>1236</v>
      </c>
      <c r="F17" s="9">
        <v>3.4699255140361436E-2</v>
      </c>
      <c r="H17" s="2" t="s">
        <v>4</v>
      </c>
      <c r="I17" s="4">
        <v>7532</v>
      </c>
      <c r="J17" s="4">
        <v>7532</v>
      </c>
      <c r="L17" s="2" t="s">
        <v>4</v>
      </c>
      <c r="M17" s="4">
        <v>1320</v>
      </c>
      <c r="N17" s="4">
        <v>6998</v>
      </c>
      <c r="O17" s="4">
        <v>534</v>
      </c>
      <c r="P17" s="4">
        <v>8852</v>
      </c>
      <c r="R17" s="2" t="s">
        <v>4</v>
      </c>
      <c r="S17" s="9">
        <v>1.104602510460251</v>
      </c>
      <c r="T17" s="9">
        <v>0.85623394102532735</v>
      </c>
      <c r="U17" s="9">
        <v>0.85167464114832536</v>
      </c>
    </row>
    <row r="18" spans="2:21" x14ac:dyDescent="0.25">
      <c r="B18" s="2" t="s">
        <v>1237</v>
      </c>
      <c r="C18" s="4">
        <v>13582</v>
      </c>
      <c r="E18" s="8" t="s">
        <v>1237</v>
      </c>
      <c r="F18" s="9">
        <v>5.636035437890325E-2</v>
      </c>
      <c r="H18" s="2" t="s">
        <v>5</v>
      </c>
      <c r="I18" s="4">
        <v>7030</v>
      </c>
      <c r="J18" s="4">
        <v>7030</v>
      </c>
      <c r="L18" s="2" t="s">
        <v>5</v>
      </c>
      <c r="M18" s="4">
        <v>1296</v>
      </c>
      <c r="N18" s="4">
        <v>6414</v>
      </c>
      <c r="O18" s="4">
        <v>616</v>
      </c>
      <c r="P18" s="4">
        <v>8326</v>
      </c>
      <c r="R18" s="2" t="s">
        <v>5</v>
      </c>
      <c r="S18" s="9">
        <v>1.0845188284518827</v>
      </c>
      <c r="T18" s="9">
        <v>0.78477915086259631</v>
      </c>
      <c r="U18" s="9">
        <v>0.98245614035087714</v>
      </c>
    </row>
    <row r="19" spans="2:21" x14ac:dyDescent="0.25">
      <c r="B19" s="2" t="s">
        <v>1231</v>
      </c>
      <c r="C19" s="4">
        <v>20612</v>
      </c>
      <c r="E19" s="8" t="s">
        <v>1231</v>
      </c>
      <c r="F19" s="9">
        <v>8.5532294541154019E-2</v>
      </c>
      <c r="H19" s="2" t="s">
        <v>6</v>
      </c>
      <c r="I19" s="4">
        <v>6819</v>
      </c>
      <c r="J19" s="4">
        <v>6819</v>
      </c>
      <c r="L19" s="2" t="s">
        <v>6</v>
      </c>
      <c r="M19" s="4">
        <v>1332</v>
      </c>
      <c r="N19" s="4">
        <v>6223</v>
      </c>
      <c r="O19" s="4">
        <v>596</v>
      </c>
      <c r="P19" s="4">
        <v>8151</v>
      </c>
      <c r="R19" s="2" t="s">
        <v>6</v>
      </c>
      <c r="S19" s="9">
        <v>1.1146443514644351</v>
      </c>
      <c r="T19" s="9">
        <v>0.76140951914841548</v>
      </c>
      <c r="U19" s="9">
        <v>0.95055821371610849</v>
      </c>
    </row>
    <row r="20" spans="2:21" x14ac:dyDescent="0.25">
      <c r="B20" s="2" t="s">
        <v>1232</v>
      </c>
      <c r="C20" s="4">
        <v>24694</v>
      </c>
      <c r="E20" s="8" t="s">
        <v>1232</v>
      </c>
      <c r="F20" s="9">
        <v>0.10247110816025894</v>
      </c>
      <c r="H20" s="2" t="s">
        <v>7</v>
      </c>
      <c r="I20" s="4">
        <v>6743</v>
      </c>
      <c r="J20" s="4">
        <v>6743</v>
      </c>
      <c r="L20" s="2" t="s">
        <v>7</v>
      </c>
      <c r="M20" s="4">
        <v>1407</v>
      </c>
      <c r="N20" s="4">
        <v>6104</v>
      </c>
      <c r="O20" s="4">
        <v>639</v>
      </c>
      <c r="P20" s="4">
        <v>8150</v>
      </c>
      <c r="R20" s="2" t="s">
        <v>7</v>
      </c>
      <c r="S20" s="9">
        <v>1.1774058577405857</v>
      </c>
      <c r="T20" s="9">
        <v>0.74684938211183161</v>
      </c>
      <c r="U20" s="9">
        <v>1.0191387559808613</v>
      </c>
    </row>
    <row r="21" spans="2:21" x14ac:dyDescent="0.25">
      <c r="B21" s="2" t="s">
        <v>1234</v>
      </c>
      <c r="C21" s="4">
        <v>25863</v>
      </c>
      <c r="E21" s="8" t="s">
        <v>1234</v>
      </c>
      <c r="F21" s="9">
        <v>0.10732203249164886</v>
      </c>
      <c r="H21" s="2" t="s">
        <v>8</v>
      </c>
      <c r="I21" s="4">
        <v>6494</v>
      </c>
      <c r="J21" s="4">
        <v>6494</v>
      </c>
      <c r="L21" s="2" t="s">
        <v>8</v>
      </c>
      <c r="M21" s="4">
        <v>1486</v>
      </c>
      <c r="N21" s="4">
        <v>5851</v>
      </c>
      <c r="O21" s="4">
        <v>643</v>
      </c>
      <c r="P21" s="4">
        <v>7980</v>
      </c>
      <c r="R21" s="2" t="s">
        <v>8</v>
      </c>
      <c r="S21" s="9">
        <v>1.2435146443514644</v>
      </c>
      <c r="T21" s="9">
        <v>0.71589379664749786</v>
      </c>
      <c r="U21" s="9">
        <v>1.0255183413078151</v>
      </c>
    </row>
    <row r="22" spans="2:21" x14ac:dyDescent="0.25">
      <c r="B22" s="2" t="s">
        <v>1238</v>
      </c>
      <c r="C22" s="4">
        <v>31580</v>
      </c>
      <c r="E22" s="8" t="s">
        <v>1238</v>
      </c>
      <c r="F22" s="9">
        <v>0.13104550075730856</v>
      </c>
      <c r="H22" s="2" t="s">
        <v>9</v>
      </c>
      <c r="I22" s="4">
        <v>6504</v>
      </c>
      <c r="J22" s="4">
        <v>6504</v>
      </c>
      <c r="L22" s="2" t="s">
        <v>9</v>
      </c>
      <c r="M22" s="4">
        <v>1591</v>
      </c>
      <c r="N22" s="4">
        <v>5870</v>
      </c>
      <c r="O22" s="4">
        <v>634</v>
      </c>
      <c r="P22" s="4">
        <v>8095</v>
      </c>
      <c r="R22" s="2" t="s">
        <v>9</v>
      </c>
      <c r="S22" s="9">
        <v>1.3313807531380752</v>
      </c>
      <c r="T22" s="9">
        <v>0.71821852440964151</v>
      </c>
      <c r="U22" s="9">
        <v>1.0111642743221692</v>
      </c>
    </row>
    <row r="23" spans="2:21" x14ac:dyDescent="0.25">
      <c r="B23" s="2" t="s">
        <v>1235</v>
      </c>
      <c r="C23" s="4">
        <v>52489</v>
      </c>
      <c r="E23" s="8" t="s">
        <v>1235</v>
      </c>
      <c r="F23" s="9">
        <v>0.21781023715168993</v>
      </c>
      <c r="H23" s="2" t="s">
        <v>10</v>
      </c>
      <c r="I23" s="4">
        <v>6285</v>
      </c>
      <c r="J23" s="4">
        <v>6285</v>
      </c>
      <c r="L23" s="2" t="s">
        <v>10</v>
      </c>
      <c r="M23" s="4">
        <v>1737</v>
      </c>
      <c r="N23" s="4">
        <v>5663</v>
      </c>
      <c r="O23" s="4">
        <v>622</v>
      </c>
      <c r="P23" s="4">
        <v>8022</v>
      </c>
      <c r="R23" s="2" t="s">
        <v>10</v>
      </c>
      <c r="S23" s="9">
        <v>1.4535564853556486</v>
      </c>
      <c r="T23" s="9">
        <v>0.69289122721155028</v>
      </c>
      <c r="U23" s="9">
        <v>0.99202551834130781</v>
      </c>
    </row>
    <row r="24" spans="2:21" x14ac:dyDescent="0.25">
      <c r="B24" s="2" t="s">
        <v>1233</v>
      </c>
      <c r="C24" s="4">
        <v>53245</v>
      </c>
      <c r="E24" s="8" t="s">
        <v>1233</v>
      </c>
      <c r="F24" s="9">
        <v>0.220947361868996</v>
      </c>
      <c r="H24" s="2" t="s">
        <v>11</v>
      </c>
      <c r="I24" s="4">
        <v>6080</v>
      </c>
      <c r="J24" s="4">
        <v>6080</v>
      </c>
      <c r="L24" s="2" t="s">
        <v>11</v>
      </c>
      <c r="M24" s="4">
        <v>1726</v>
      </c>
      <c r="N24" s="4">
        <v>5480</v>
      </c>
      <c r="O24" s="4">
        <v>600</v>
      </c>
      <c r="P24" s="4">
        <v>7806</v>
      </c>
      <c r="R24" s="2" t="s">
        <v>11</v>
      </c>
      <c r="S24" s="9">
        <v>1.4443514644351465</v>
      </c>
      <c r="T24" s="9">
        <v>0.67050042823932465</v>
      </c>
      <c r="U24" s="9">
        <v>0.9569377990430622</v>
      </c>
    </row>
    <row r="25" spans="2:21" x14ac:dyDescent="0.25">
      <c r="B25" s="2" t="s">
        <v>15</v>
      </c>
      <c r="C25" s="4">
        <v>240985</v>
      </c>
      <c r="E25" s="2" t="s">
        <v>15</v>
      </c>
      <c r="F25" s="9">
        <v>1</v>
      </c>
      <c r="H25" s="2" t="s">
        <v>12</v>
      </c>
      <c r="I25" s="4">
        <v>5974</v>
      </c>
      <c r="J25" s="4">
        <v>5974</v>
      </c>
      <c r="L25" s="2" t="s">
        <v>12</v>
      </c>
      <c r="M25" s="4">
        <v>1969</v>
      </c>
      <c r="N25" s="4">
        <v>5390</v>
      </c>
      <c r="O25" s="4">
        <v>584</v>
      </c>
      <c r="P25" s="4">
        <v>7943</v>
      </c>
      <c r="R25" s="2" t="s">
        <v>12</v>
      </c>
      <c r="S25" s="9">
        <v>1.6476987447698745</v>
      </c>
      <c r="T25" s="9">
        <v>0.65948855989232835</v>
      </c>
      <c r="U25" s="9">
        <v>0.93141945773524726</v>
      </c>
    </row>
    <row r="26" spans="2:21" x14ac:dyDescent="0.25">
      <c r="H26" s="2" t="s">
        <v>13</v>
      </c>
      <c r="I26" s="4">
        <v>6471</v>
      </c>
      <c r="J26" s="4">
        <v>6471</v>
      </c>
      <c r="L26" s="2" t="s">
        <v>13</v>
      </c>
      <c r="M26" s="4">
        <v>2429</v>
      </c>
      <c r="N26" s="4">
        <v>5799</v>
      </c>
      <c r="O26" s="4">
        <v>672</v>
      </c>
      <c r="P26" s="4">
        <v>8900</v>
      </c>
      <c r="R26" s="2" t="s">
        <v>13</v>
      </c>
      <c r="S26" s="9">
        <v>2.0326359832635985</v>
      </c>
      <c r="T26" s="9">
        <v>0.70953138382478897</v>
      </c>
      <c r="U26" s="9">
        <v>1.0717703349282297</v>
      </c>
    </row>
    <row r="27" spans="2:21" x14ac:dyDescent="0.25">
      <c r="H27" s="2" t="s">
        <v>14</v>
      </c>
      <c r="I27" s="4">
        <v>6294</v>
      </c>
      <c r="J27" s="4">
        <v>6294</v>
      </c>
      <c r="L27" s="2" t="s">
        <v>14</v>
      </c>
      <c r="M27" s="4">
        <v>2679</v>
      </c>
      <c r="N27" s="4">
        <v>5658</v>
      </c>
      <c r="O27" s="4">
        <v>636</v>
      </c>
      <c r="P27" s="4">
        <v>8973</v>
      </c>
      <c r="R27" s="2" t="s">
        <v>14</v>
      </c>
      <c r="S27" s="9">
        <v>2.2418410041841006</v>
      </c>
      <c r="T27" s="9">
        <v>0.6922794567478282</v>
      </c>
      <c r="U27" s="9">
        <v>1.0143540669856459</v>
      </c>
    </row>
    <row r="28" spans="2:21" x14ac:dyDescent="0.25">
      <c r="H28" s="2" t="s">
        <v>15</v>
      </c>
      <c r="I28" s="4">
        <v>97646</v>
      </c>
      <c r="J28" s="4">
        <v>97646</v>
      </c>
      <c r="L28" s="2" t="s">
        <v>15</v>
      </c>
      <c r="M28" s="4">
        <v>22652</v>
      </c>
      <c r="N28" s="4">
        <v>88995</v>
      </c>
      <c r="O28" s="4">
        <v>8651</v>
      </c>
      <c r="P28" s="4">
        <v>120298</v>
      </c>
    </row>
    <row r="34" spans="2:14" x14ac:dyDescent="0.25">
      <c r="B34" s="1" t="s">
        <v>1194</v>
      </c>
      <c r="C34" t="s" vm="1">
        <v>1203</v>
      </c>
      <c r="G34" s="1" t="s">
        <v>1194</v>
      </c>
      <c r="H34" t="s" vm="1">
        <v>1203</v>
      </c>
      <c r="J34" s="1" t="s">
        <v>1194</v>
      </c>
      <c r="K34" t="s" vm="1">
        <v>1203</v>
      </c>
    </row>
    <row r="35" spans="2:14" x14ac:dyDescent="0.25">
      <c r="B35" s="1" t="s">
        <v>480</v>
      </c>
      <c r="C35" t="s" vm="18">
        <v>1281</v>
      </c>
      <c r="G35" s="1" t="s">
        <v>480</v>
      </c>
      <c r="H35" t="s" vm="18">
        <v>1281</v>
      </c>
      <c r="J35" s="1" t="s">
        <v>480</v>
      </c>
      <c r="K35" t="s" vm="18">
        <v>1281</v>
      </c>
    </row>
    <row r="37" spans="2:14" x14ac:dyDescent="0.25">
      <c r="B37" s="1" t="s">
        <v>1257</v>
      </c>
      <c r="C37" s="1" t="s">
        <v>0</v>
      </c>
      <c r="G37" s="1" t="s">
        <v>1257</v>
      </c>
      <c r="H37" s="1" t="s">
        <v>0</v>
      </c>
      <c r="J37" s="1" t="s">
        <v>1257</v>
      </c>
      <c r="K37" s="1" t="s">
        <v>0</v>
      </c>
    </row>
    <row r="38" spans="2:14" ht="50.25" customHeight="1" x14ac:dyDescent="0.25">
      <c r="B38" s="1" t="s">
        <v>16</v>
      </c>
      <c r="C38" t="s">
        <v>1</v>
      </c>
      <c r="D38" t="s">
        <v>14</v>
      </c>
      <c r="G38" s="1" t="s">
        <v>16</v>
      </c>
      <c r="H38" t="s">
        <v>1</v>
      </c>
      <c r="J38" s="1" t="s">
        <v>16</v>
      </c>
      <c r="K38" t="s">
        <v>14</v>
      </c>
      <c r="M38" s="128"/>
      <c r="N38" s="131" t="str">
        <f>B4</f>
        <v>Endring i andel sysselsatte i næringsgruppene mellom 2008 og 2021 i Trøndelag i prosent</v>
      </c>
    </row>
    <row r="39" spans="2:14" x14ac:dyDescent="0.25">
      <c r="B39" s="2" t="s">
        <v>1229</v>
      </c>
      <c r="C39" s="9"/>
      <c r="D39" s="9">
        <v>1.1535326086956521</v>
      </c>
      <c r="G39" s="2" t="s">
        <v>1229</v>
      </c>
      <c r="H39" s="11">
        <v>736</v>
      </c>
      <c r="J39" s="2" t="s">
        <v>1229</v>
      </c>
      <c r="K39" s="11">
        <v>1585</v>
      </c>
      <c r="M39" s="128" t="s">
        <v>1229</v>
      </c>
      <c r="N39" s="130">
        <f t="shared" ref="N39:N49" si="0">(K39-H39)/H39</f>
        <v>1.1535326086956521</v>
      </c>
    </row>
    <row r="40" spans="2:14" x14ac:dyDescent="0.25">
      <c r="B40" s="2" t="s">
        <v>1234</v>
      </c>
      <c r="C40" s="9"/>
      <c r="D40" s="9">
        <v>0.25585121880159267</v>
      </c>
      <c r="G40" s="2" t="s">
        <v>1234</v>
      </c>
      <c r="H40" s="11">
        <v>20594</v>
      </c>
      <c r="J40" s="2" t="s">
        <v>1234</v>
      </c>
      <c r="K40" s="11">
        <v>25863</v>
      </c>
      <c r="M40" s="128" t="s">
        <v>1234</v>
      </c>
      <c r="N40" s="129">
        <f t="shared" si="0"/>
        <v>0.25585121880159267</v>
      </c>
    </row>
    <row r="41" spans="2:14" x14ac:dyDescent="0.25">
      <c r="B41" s="2" t="s">
        <v>1232</v>
      </c>
      <c r="C41" s="9"/>
      <c r="D41" s="9">
        <v>0.33915401301518439</v>
      </c>
      <c r="G41" s="2" t="s">
        <v>1232</v>
      </c>
      <c r="H41" s="11">
        <v>18440</v>
      </c>
      <c r="J41" s="2" t="s">
        <v>1232</v>
      </c>
      <c r="K41" s="11">
        <v>24694</v>
      </c>
      <c r="M41" s="128" t="s">
        <v>1232</v>
      </c>
      <c r="N41" s="129">
        <f t="shared" si="0"/>
        <v>0.33915401301518439</v>
      </c>
    </row>
    <row r="42" spans="2:14" x14ac:dyDescent="0.25">
      <c r="B42" s="2" t="s">
        <v>1237</v>
      </c>
      <c r="C42" s="9"/>
      <c r="D42" s="9">
        <v>0.24697025339698861</v>
      </c>
      <c r="G42" s="2" t="s">
        <v>1237</v>
      </c>
      <c r="H42" s="11">
        <v>10892</v>
      </c>
      <c r="J42" s="2" t="s">
        <v>1237</v>
      </c>
      <c r="K42" s="11">
        <v>13582</v>
      </c>
      <c r="M42" s="128" t="s">
        <v>1237</v>
      </c>
      <c r="N42" s="129">
        <f t="shared" si="0"/>
        <v>0.24697025339698861</v>
      </c>
    </row>
    <row r="43" spans="2:14" x14ac:dyDescent="0.25">
      <c r="B43" s="2" t="s">
        <v>1271</v>
      </c>
      <c r="C43" s="9"/>
      <c r="D43" s="9">
        <v>-0.28477272727272729</v>
      </c>
      <c r="G43" s="2" t="s">
        <v>1271</v>
      </c>
      <c r="H43" s="11">
        <v>8800</v>
      </c>
      <c r="J43" s="2" t="s">
        <v>1271</v>
      </c>
      <c r="K43" s="11">
        <v>6294</v>
      </c>
      <c r="M43" s="128" t="s">
        <v>1271</v>
      </c>
      <c r="N43" s="129">
        <f t="shared" si="0"/>
        <v>-0.28477272727272729</v>
      </c>
    </row>
    <row r="44" spans="2:14" x14ac:dyDescent="0.25">
      <c r="B44" s="2" t="s">
        <v>1236</v>
      </c>
      <c r="C44" s="9"/>
      <c r="D44" s="9">
        <v>0.36388843581797425</v>
      </c>
      <c r="G44" s="2" t="s">
        <v>1236</v>
      </c>
      <c r="H44" s="11">
        <v>6131</v>
      </c>
      <c r="J44" s="2" t="s">
        <v>1236</v>
      </c>
      <c r="K44" s="11">
        <v>8362</v>
      </c>
      <c r="M44" s="128" t="s">
        <v>1236</v>
      </c>
      <c r="N44" s="129">
        <f t="shared" si="0"/>
        <v>0.36388843581797425</v>
      </c>
    </row>
    <row r="45" spans="2:14" x14ac:dyDescent="0.25">
      <c r="B45" s="2" t="s">
        <v>1231</v>
      </c>
      <c r="C45" s="9"/>
      <c r="D45" s="9">
        <v>4.9277132966809203E-2</v>
      </c>
      <c r="G45" s="2" t="s">
        <v>1231</v>
      </c>
      <c r="H45" s="11">
        <v>19644</v>
      </c>
      <c r="J45" s="2" t="s">
        <v>1231</v>
      </c>
      <c r="K45" s="11">
        <v>20612</v>
      </c>
      <c r="M45" s="128" t="s">
        <v>1231</v>
      </c>
      <c r="N45" s="129">
        <f t="shared" si="0"/>
        <v>4.9277132966809203E-2</v>
      </c>
    </row>
    <row r="46" spans="2:14" x14ac:dyDescent="0.25">
      <c r="B46" s="2" t="s">
        <v>1235</v>
      </c>
      <c r="C46" s="9"/>
      <c r="D46" s="9">
        <v>0.30934444222710039</v>
      </c>
      <c r="G46" s="2" t="s">
        <v>1235</v>
      </c>
      <c r="H46" s="11">
        <v>40088</v>
      </c>
      <c r="J46" s="2" t="s">
        <v>1235</v>
      </c>
      <c r="K46" s="11">
        <v>52489</v>
      </c>
      <c r="M46" s="128" t="s">
        <v>1235</v>
      </c>
      <c r="N46" s="129">
        <f t="shared" si="0"/>
        <v>0.30934444222710039</v>
      </c>
    </row>
    <row r="47" spans="2:14" x14ac:dyDescent="0.25">
      <c r="B47" s="2" t="s">
        <v>1233</v>
      </c>
      <c r="C47" s="9"/>
      <c r="D47" s="9">
        <v>6.609402530834535E-2</v>
      </c>
      <c r="G47" s="2" t="s">
        <v>1233</v>
      </c>
      <c r="H47" s="11">
        <v>49944</v>
      </c>
      <c r="J47" s="2" t="s">
        <v>1233</v>
      </c>
      <c r="K47" s="11">
        <v>53245</v>
      </c>
      <c r="M47" s="128" t="s">
        <v>1233</v>
      </c>
      <c r="N47" s="129">
        <f t="shared" si="0"/>
        <v>6.609402530834535E-2</v>
      </c>
    </row>
    <row r="48" spans="2:14" x14ac:dyDescent="0.25">
      <c r="B48" s="2" t="s">
        <v>1230</v>
      </c>
      <c r="C48" s="9"/>
      <c r="D48" s="9">
        <v>1.2418410041841004</v>
      </c>
      <c r="G48" s="2" t="s">
        <v>1230</v>
      </c>
      <c r="H48" s="11">
        <v>1195</v>
      </c>
      <c r="J48" s="2" t="s">
        <v>1230</v>
      </c>
      <c r="K48" s="11">
        <v>2679</v>
      </c>
      <c r="M48" s="128" t="s">
        <v>1230</v>
      </c>
      <c r="N48" s="129">
        <f t="shared" si="0"/>
        <v>1.2418410041841004</v>
      </c>
    </row>
    <row r="49" spans="2:14" x14ac:dyDescent="0.25">
      <c r="B49" s="2" t="s">
        <v>1238</v>
      </c>
      <c r="C49" s="9"/>
      <c r="D49" s="9">
        <v>0.16338183827592559</v>
      </c>
      <c r="G49" s="2" t="s">
        <v>1238</v>
      </c>
      <c r="H49" s="11">
        <v>27145</v>
      </c>
      <c r="J49" s="2" t="s">
        <v>1238</v>
      </c>
      <c r="K49" s="11">
        <v>31580</v>
      </c>
      <c r="M49" s="128" t="s">
        <v>1238</v>
      </c>
      <c r="N49" s="129">
        <f t="shared" si="0"/>
        <v>0.16338183827592559</v>
      </c>
    </row>
  </sheetData>
  <conditionalFormatting pivot="1" sqref="C39:D49">
    <cfRule type="colorScale" priority="1">
      <colorScale>
        <cfvo type="min"/>
        <cfvo type="percentile" val="50"/>
        <cfvo type="max"/>
        <color rgb="FFF8696B"/>
        <color rgb="FFFCFCFF"/>
        <color rgb="FF63BE7B"/>
      </colorScale>
    </cfRule>
  </conditionalFormatting>
  <pageMargins left="0.7" right="0.7" top="0.75" bottom="0.75" header="0.3" footer="0.3"/>
  <drawing r:id="rId9"/>
  <extLst>
    <ext xmlns:x14="http://schemas.microsoft.com/office/spreadsheetml/2009/9/main" uri="{A8765BA9-456A-4dab-B4F3-ACF838C121DE}">
      <x14:slicerList>
        <x14:slicer r:id="rId10"/>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A01E8-D8D6-4E5C-BD68-A3348D537696}">
  <sheetPr>
    <tabColor theme="9"/>
  </sheetPr>
  <dimension ref="B2:S2"/>
  <sheetViews>
    <sheetView showGridLines="0" showRowColHeaders="0" workbookViewId="0">
      <selection activeCell="B2" sqref="B2"/>
    </sheetView>
  </sheetViews>
  <sheetFormatPr baseColWidth="10" defaultColWidth="11.42578125" defaultRowHeight="15" x14ac:dyDescent="0.25"/>
  <cols>
    <col min="1" max="1" width="3.7109375" style="17" customWidth="1"/>
    <col min="2" max="2" width="32.140625" style="16" customWidth="1"/>
    <col min="3" max="16384" width="11.42578125" style="17"/>
  </cols>
  <sheetData>
    <row r="2" spans="2:19" ht="38.25" customHeight="1" x14ac:dyDescent="0.5">
      <c r="B2" s="185" t="str">
        <f>'P-kommune'!B1</f>
        <v>Sysselsatte etter næringsgruppe i Trøndelag</v>
      </c>
      <c r="C2" s="188"/>
      <c r="D2" s="188"/>
      <c r="E2" s="188"/>
      <c r="F2" s="188"/>
      <c r="G2" s="188"/>
      <c r="H2" s="188"/>
      <c r="I2" s="188"/>
      <c r="J2" s="188"/>
      <c r="K2" s="188"/>
      <c r="L2" s="188"/>
      <c r="M2" s="188"/>
      <c r="N2" s="188"/>
      <c r="O2" s="188"/>
      <c r="P2" s="188"/>
      <c r="Q2" s="188"/>
      <c r="R2" s="150" t="s">
        <v>1285</v>
      </c>
      <c r="S2" s="188"/>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8E0FF-3BE4-4396-9B84-172D9B4B6274}">
  <sheetPr>
    <tabColor theme="9"/>
  </sheetPr>
  <dimension ref="B2:AH88"/>
  <sheetViews>
    <sheetView showGridLines="0" showRowColHeaders="0" workbookViewId="0">
      <selection activeCell="Q58" sqref="Q58"/>
    </sheetView>
  </sheetViews>
  <sheetFormatPr baseColWidth="10" defaultColWidth="11.42578125" defaultRowHeight="15" x14ac:dyDescent="0.25"/>
  <cols>
    <col min="1" max="1" width="3.140625" style="17" customWidth="1"/>
    <col min="2" max="2" width="4.7109375" style="24" customWidth="1"/>
    <col min="3" max="3" width="11.42578125" style="16"/>
    <col min="4" max="17" width="6.5703125" style="16" customWidth="1"/>
    <col min="18" max="18" width="7.140625" style="16" customWidth="1"/>
    <col min="19" max="19" width="7.5703125" style="22" customWidth="1"/>
    <col min="20" max="20" width="11.42578125" style="16"/>
    <col min="21" max="34" width="7.42578125" style="23" customWidth="1"/>
    <col min="35" max="16384" width="11.42578125" style="17"/>
  </cols>
  <sheetData>
    <row r="2" spans="2:34" ht="51.75" customHeight="1" x14ac:dyDescent="0.25">
      <c r="B2" s="185" t="s">
        <v>1339</v>
      </c>
      <c r="C2" s="148"/>
      <c r="D2" s="38"/>
      <c r="E2" s="38"/>
      <c r="F2" s="38"/>
      <c r="G2" s="38"/>
      <c r="H2" s="38"/>
      <c r="I2" s="38"/>
      <c r="J2" s="38"/>
      <c r="K2" s="38"/>
      <c r="L2" s="38"/>
      <c r="M2" s="38"/>
      <c r="N2" s="38"/>
      <c r="O2" s="38"/>
      <c r="P2" s="38"/>
      <c r="Q2" s="38"/>
      <c r="R2" s="38"/>
      <c r="S2" s="186"/>
      <c r="T2" s="38"/>
      <c r="U2" s="56"/>
      <c r="V2" s="56"/>
      <c r="W2" s="56"/>
      <c r="X2" s="56"/>
      <c r="Y2" s="56"/>
      <c r="Z2" s="56"/>
      <c r="AA2" s="56"/>
      <c r="AB2" s="56"/>
      <c r="AC2" s="56"/>
      <c r="AD2" s="56"/>
      <c r="AE2" s="56"/>
      <c r="AF2" s="187" t="s">
        <v>1285</v>
      </c>
      <c r="AG2" s="56"/>
      <c r="AH2" s="56"/>
    </row>
    <row r="4" spans="2:34" s="15" customFormat="1" ht="18.75" x14ac:dyDescent="0.3">
      <c r="B4" s="25" t="s">
        <v>1338</v>
      </c>
      <c r="C4" s="25"/>
      <c r="D4" s="25"/>
      <c r="E4" s="25"/>
      <c r="F4" s="25"/>
      <c r="G4" s="25"/>
      <c r="H4" s="25"/>
      <c r="I4" s="25"/>
      <c r="J4" s="25"/>
      <c r="K4" s="25"/>
      <c r="L4" s="25"/>
      <c r="M4" s="25"/>
      <c r="N4" s="25"/>
      <c r="O4" s="25"/>
      <c r="P4" s="25"/>
      <c r="Q4" s="25"/>
      <c r="R4" s="14"/>
      <c r="S4" s="25" t="s">
        <v>1286</v>
      </c>
      <c r="T4" s="25"/>
      <c r="U4" s="26"/>
      <c r="V4" s="26"/>
      <c r="W4" s="26"/>
      <c r="X4" s="26"/>
      <c r="Y4" s="26"/>
      <c r="Z4" s="26"/>
      <c r="AA4" s="26"/>
      <c r="AB4" s="26"/>
      <c r="AC4" s="26"/>
      <c r="AD4" s="26"/>
      <c r="AE4" s="26"/>
      <c r="AF4" s="26"/>
      <c r="AG4" s="26"/>
      <c r="AH4" s="26"/>
    </row>
    <row r="5" spans="2:34" x14ac:dyDescent="0.25">
      <c r="B5" s="27" t="s">
        <v>1285</v>
      </c>
      <c r="C5" s="28"/>
      <c r="D5" s="28"/>
      <c r="E5" s="28"/>
      <c r="F5" s="28"/>
      <c r="G5" s="28"/>
      <c r="H5" s="28"/>
      <c r="I5" s="28"/>
      <c r="J5" s="28"/>
      <c r="K5" s="28"/>
      <c r="L5" s="28"/>
      <c r="M5" s="28"/>
      <c r="N5" s="28"/>
      <c r="O5" s="28"/>
      <c r="P5" s="28"/>
      <c r="Q5" s="28"/>
      <c r="S5" s="27" t="s">
        <v>1285</v>
      </c>
      <c r="T5" s="28"/>
      <c r="U5" s="29"/>
      <c r="V5" s="29"/>
      <c r="W5" s="29"/>
      <c r="X5" s="29"/>
      <c r="Y5" s="29"/>
      <c r="Z5" s="29"/>
      <c r="AA5" s="29"/>
      <c r="AB5" s="29"/>
      <c r="AC5" s="29"/>
      <c r="AD5" s="29"/>
      <c r="AE5" s="29"/>
      <c r="AF5" s="29"/>
      <c r="AG5" s="29"/>
      <c r="AH5" s="29"/>
    </row>
    <row r="6" spans="2:34" s="19" customFormat="1" ht="20.25" customHeight="1" x14ac:dyDescent="0.25">
      <c r="B6" s="44"/>
      <c r="C6" s="45"/>
      <c r="D6" s="45" t="str" vm="15">
        <f>IFERROR('P_lbr_%'!E69," ")</f>
        <v>2008</v>
      </c>
      <c r="E6" s="45" t="str" vm="16">
        <f>IFERROR('P_lbr_%'!J69," ")</f>
        <v>2009</v>
      </c>
      <c r="F6" s="45" t="str" vm="14">
        <f>IFERROR('P_lbr_%'!O69," ")</f>
        <v>2010</v>
      </c>
      <c r="G6" s="45" t="str" vm="12">
        <f>IFERROR('P_lbr_%'!T69," ")</f>
        <v>2011</v>
      </c>
      <c r="H6" s="45" t="str" vm="11">
        <f>IFERROR('P_lbr_%'!Y69," ")</f>
        <v>2012</v>
      </c>
      <c r="I6" s="45" t="str" vm="10">
        <f>IFERROR('P_lbr_%'!AD69," ")</f>
        <v>2013</v>
      </c>
      <c r="J6" s="45" t="str" vm="9">
        <f>IFERROR('P_lbr_%'!AI69," ")</f>
        <v>2014</v>
      </c>
      <c r="K6" s="45" t="str" vm="8">
        <f>IFERROR('P_lbr_%'!AN69," ")</f>
        <v>2015</v>
      </c>
      <c r="L6" s="45" t="str" vm="7">
        <f>IFERROR('P_lbr_%'!AS69," ")</f>
        <v>2016</v>
      </c>
      <c r="M6" s="45" t="str" vm="6">
        <f>IFERROR('P_lbr_%'!AX69," ")</f>
        <v>2017</v>
      </c>
      <c r="N6" s="45" t="str" vm="5">
        <f>IFERROR('P_lbr_%'!BC69," ")</f>
        <v>2018</v>
      </c>
      <c r="O6" s="45" t="str" vm="4">
        <f>IFERROR('P_lbr_%'!BH69," ")</f>
        <v>2019</v>
      </c>
      <c r="P6" s="45" t="str" vm="3">
        <f>IFERROR('P_lbr_%'!BM69," ")</f>
        <v>2020</v>
      </c>
      <c r="Q6" s="45" t="str" vm="2">
        <f>IFERROR('P_lbr_%'!BR69," ")</f>
        <v>2021</v>
      </c>
      <c r="R6" s="18"/>
      <c r="S6" s="30"/>
      <c r="T6" s="31"/>
      <c r="U6" s="32" t="str" vm="15">
        <f>IFERROR('P_lbr_%'!E8," ")</f>
        <v>2008</v>
      </c>
      <c r="V6" s="32" t="str" vm="16">
        <f>IFERROR('P_lbr_%'!J8," ")</f>
        <v>2009</v>
      </c>
      <c r="W6" s="32" t="str" vm="14">
        <f>IFERROR('P_lbr_%'!O8," ")</f>
        <v>2010</v>
      </c>
      <c r="X6" s="32" t="str" vm="12">
        <f>IFERROR('P_lbr_%'!T8," ")</f>
        <v>2011</v>
      </c>
      <c r="Y6" s="32" t="str" vm="11">
        <f>IFERROR('P_lbr_%'!Y8," ")</f>
        <v>2012</v>
      </c>
      <c r="Z6" s="32" t="str" vm="10">
        <f>IFERROR('P_lbr_%'!AD8," ")</f>
        <v>2013</v>
      </c>
      <c r="AA6" s="32" t="str" vm="9">
        <f>IFERROR('P_lbr_%'!AI8," ")</f>
        <v>2014</v>
      </c>
      <c r="AB6" s="32" t="str" vm="8">
        <f>IFERROR('P_lbr_%'!AN8," ")</f>
        <v>2015</v>
      </c>
      <c r="AC6" s="32" t="str" vm="7">
        <f>IFERROR('P_lbr_%'!AS8," ")</f>
        <v>2016</v>
      </c>
      <c r="AD6" s="32" t="str" vm="6">
        <f>IFERROR('P_lbr_%'!AX8," ")</f>
        <v>2017</v>
      </c>
      <c r="AE6" s="32" t="str" vm="5">
        <f>IFERROR('P_lbr_%'!BC8," ")</f>
        <v>2018</v>
      </c>
      <c r="AF6" s="32" t="str" vm="4">
        <f>IFERROR('P_lbr_%'!BH8," ")</f>
        <v>2019</v>
      </c>
      <c r="AG6" s="32" t="str" vm="3">
        <f>IFERROR('P_lbr_%'!BM8," ")</f>
        <v>2020</v>
      </c>
      <c r="AH6" s="32" t="str" vm="2">
        <f>IFERROR('P_lbr_%'!BR8," ")</f>
        <v>2021</v>
      </c>
    </row>
    <row r="7" spans="2:34" ht="15" customHeight="1" x14ac:dyDescent="0.25">
      <c r="B7" s="203" t="s">
        <v>1284</v>
      </c>
      <c r="C7" s="33" t="str">
        <f>IFERROR('P_lbr_%'!D74," ")</f>
        <v>Indre Fosen</v>
      </c>
      <c r="D7" s="46">
        <f>IFERROR('P_lbr_%'!E74," ")</f>
        <v>443</v>
      </c>
      <c r="E7" s="46">
        <f>IFERROR('P_lbr_%'!J74," ")</f>
        <v>398</v>
      </c>
      <c r="F7" s="46">
        <f>IFERROR('P_lbr_%'!O74," ")</f>
        <v>403</v>
      </c>
      <c r="G7" s="46">
        <f>IFERROR('P_lbr_%'!T74," ")</f>
        <v>403</v>
      </c>
      <c r="H7" s="46">
        <f>IFERROR('P_lbr_%'!Y74," ")</f>
        <v>368</v>
      </c>
      <c r="I7" s="46">
        <f>IFERROR('P_lbr_%'!AD74," ")</f>
        <v>344</v>
      </c>
      <c r="J7" s="46">
        <f>IFERROR('P_lbr_%'!AI74," ")</f>
        <v>321</v>
      </c>
      <c r="K7" s="46">
        <f>IFERROR('P_lbr_%'!AN74," ")</f>
        <v>336</v>
      </c>
      <c r="L7" s="46">
        <f>IFERROR('P_lbr_%'!AS74," ")</f>
        <v>336</v>
      </c>
      <c r="M7" s="46">
        <f>IFERROR('P_lbr_%'!AX74," ")</f>
        <v>311</v>
      </c>
      <c r="N7" s="46">
        <f>IFERROR('P_lbr_%'!BC74," ")</f>
        <v>276</v>
      </c>
      <c r="O7" s="46">
        <f>IFERROR('P_lbr_%'!BH74," ")</f>
        <v>255</v>
      </c>
      <c r="P7" s="46">
        <f>IFERROR('P_lbr_%'!BM74," ")</f>
        <v>269</v>
      </c>
      <c r="Q7" s="46">
        <f>IFERROR('P_lbr_%'!BR74," ")</f>
        <v>259</v>
      </c>
      <c r="S7" s="203" t="s">
        <v>1284</v>
      </c>
      <c r="T7" s="33" t="s">
        <v>1100</v>
      </c>
      <c r="U7" s="34">
        <f>IFERROR('P_lbr_%'!E13," ")</f>
        <v>9.8357015985790414E-2</v>
      </c>
      <c r="V7" s="34">
        <f>IFERROR('P_lbr_%'!J13," ")</f>
        <v>8.9579113211793834E-2</v>
      </c>
      <c r="W7" s="34">
        <f>IFERROR('P_lbr_%'!O13," ")</f>
        <v>9.3265447813006247E-2</v>
      </c>
      <c r="X7" s="34">
        <f>IFERROR('P_lbr_%'!T13," ")</f>
        <v>9.378636257854317E-2</v>
      </c>
      <c r="Y7" s="34">
        <f>IFERROR('P_lbr_%'!Y13," ")</f>
        <v>8.3257918552036195E-2</v>
      </c>
      <c r="Z7" s="34">
        <f>IFERROR('P_lbr_%'!AD13," ")</f>
        <v>7.9648066682102336E-2</v>
      </c>
      <c r="AA7" s="34">
        <f>IFERROR('P_lbr_%'!AI13," ")</f>
        <v>7.3997233748271093E-2</v>
      </c>
      <c r="AB7" s="34">
        <f>IFERROR('P_lbr_%'!AN13," ")</f>
        <v>8.255528255528255E-2</v>
      </c>
      <c r="AC7" s="34">
        <f>IFERROR('P_lbr_%'!AS13," ")</f>
        <v>7.9564290788538952E-2</v>
      </c>
      <c r="AD7" s="34">
        <f>IFERROR('P_lbr_%'!AX13," ")</f>
        <v>7.3609467455621302E-2</v>
      </c>
      <c r="AE7" s="34">
        <f>IFERROR('P_lbr_%'!BC13," ")</f>
        <v>6.5871121718377085E-2</v>
      </c>
      <c r="AF7" s="34">
        <f>IFERROR('P_lbr_%'!BH13," ")</f>
        <v>6.0113154172560114E-2</v>
      </c>
      <c r="AG7" s="34">
        <f>IFERROR('P_lbr_%'!BM13," ")</f>
        <v>6.3160366283165056E-2</v>
      </c>
      <c r="AH7" s="34">
        <f>IFERROR('P_lbr_%'!BR13," ")</f>
        <v>6.2575501328823391E-2</v>
      </c>
    </row>
    <row r="8" spans="2:34" x14ac:dyDescent="0.25">
      <c r="B8" s="204"/>
      <c r="C8" s="35" t="str">
        <f>IFERROR('P_lbr_%'!D75," ")</f>
        <v>Osen</v>
      </c>
      <c r="D8" s="47">
        <f>IFERROR('P_lbr_%'!E75," ")</f>
        <v>38</v>
      </c>
      <c r="E8" s="47">
        <f>IFERROR('P_lbr_%'!J75," ")</f>
        <v>42</v>
      </c>
      <c r="F8" s="47">
        <f>IFERROR('P_lbr_%'!O75," ")</f>
        <v>40</v>
      </c>
      <c r="G8" s="47">
        <f>IFERROR('P_lbr_%'!T75," ")</f>
        <v>36</v>
      </c>
      <c r="H8" s="47">
        <f>IFERROR('P_lbr_%'!Y75," ")</f>
        <v>41</v>
      </c>
      <c r="I8" s="47">
        <f>IFERROR('P_lbr_%'!AD75," ")</f>
        <v>37</v>
      </c>
      <c r="J8" s="47">
        <f>IFERROR('P_lbr_%'!AI75," ")</f>
        <v>34</v>
      </c>
      <c r="K8" s="47">
        <f>IFERROR('P_lbr_%'!AN75," ")</f>
        <v>31</v>
      </c>
      <c r="L8" s="47">
        <f>IFERROR('P_lbr_%'!AS75," ")</f>
        <v>34</v>
      </c>
      <c r="M8" s="47">
        <f>IFERROR('P_lbr_%'!AX75," ")</f>
        <v>31</v>
      </c>
      <c r="N8" s="47">
        <f>IFERROR('P_lbr_%'!BC75," ")</f>
        <v>27</v>
      </c>
      <c r="O8" s="47">
        <f>IFERROR('P_lbr_%'!BH75," ")</f>
        <v>34</v>
      </c>
      <c r="P8" s="47">
        <f>IFERROR('P_lbr_%'!BM75," ")</f>
        <v>30</v>
      </c>
      <c r="Q8" s="47">
        <f>IFERROR('P_lbr_%'!BR75," ")</f>
        <v>29</v>
      </c>
      <c r="S8" s="204"/>
      <c r="T8" s="35" t="s">
        <v>1048</v>
      </c>
      <c r="U8" s="36">
        <f>IFERROR('P_lbr_%'!E14," ")</f>
        <v>8.5972850678733032E-2</v>
      </c>
      <c r="V8" s="36">
        <f>IFERROR('P_lbr_%'!J14," ")</f>
        <v>9.8823529411764699E-2</v>
      </c>
      <c r="W8" s="36">
        <f>IFERROR('P_lbr_%'!O14," ")</f>
        <v>9.9009900990099015E-2</v>
      </c>
      <c r="X8" s="36">
        <f>IFERROR('P_lbr_%'!T14," ")</f>
        <v>8.9330024813895778E-2</v>
      </c>
      <c r="Y8" s="36">
        <f>IFERROR('P_lbr_%'!Y14," ")</f>
        <v>0.10732984293193717</v>
      </c>
      <c r="Z8" s="36">
        <f>IFERROR('P_lbr_%'!AD14," ")</f>
        <v>9.5115681233933158E-2</v>
      </c>
      <c r="AA8" s="36">
        <f>IFERROR('P_lbr_%'!AI14," ")</f>
        <v>8.0952380952380956E-2</v>
      </c>
      <c r="AB8" s="36">
        <f>IFERROR('P_lbr_%'!AN14," ")</f>
        <v>8.1364829396325458E-2</v>
      </c>
      <c r="AC8" s="36">
        <f>IFERROR('P_lbr_%'!AS14," ")</f>
        <v>8.7855297157622733E-2</v>
      </c>
      <c r="AD8" s="36">
        <f>IFERROR('P_lbr_%'!AX14," ")</f>
        <v>7.8282828282828287E-2</v>
      </c>
      <c r="AE8" s="36">
        <f>IFERROR('P_lbr_%'!BC14," ")</f>
        <v>7.0866141732283464E-2</v>
      </c>
      <c r="AF8" s="36">
        <f>IFERROR('P_lbr_%'!BH14," ")</f>
        <v>8.8541666666666671E-2</v>
      </c>
      <c r="AG8" s="36">
        <f>IFERROR('P_lbr_%'!BM14," ")</f>
        <v>7.9365079365079361E-2</v>
      </c>
      <c r="AH8" s="36">
        <f>IFERROR('P_lbr_%'!BR14," ")</f>
        <v>8.2857142857142851E-2</v>
      </c>
    </row>
    <row r="9" spans="2:34" x14ac:dyDescent="0.25">
      <c r="B9" s="204"/>
      <c r="C9" s="35" t="str">
        <f>IFERROR('P_lbr_%'!D76," ")</f>
        <v>Ørland</v>
      </c>
      <c r="D9" s="47">
        <f>IFERROR('P_lbr_%'!E76," ")</f>
        <v>335</v>
      </c>
      <c r="E9" s="47">
        <f>IFERROR('P_lbr_%'!J76," ")</f>
        <v>322</v>
      </c>
      <c r="F9" s="47">
        <f>IFERROR('P_lbr_%'!O76," ")</f>
        <v>287</v>
      </c>
      <c r="G9" s="47">
        <f>IFERROR('P_lbr_%'!T76," ")</f>
        <v>292</v>
      </c>
      <c r="H9" s="47">
        <f>IFERROR('P_lbr_%'!Y76," ")</f>
        <v>278</v>
      </c>
      <c r="I9" s="47">
        <f>IFERROR('P_lbr_%'!AD76," ")</f>
        <v>232</v>
      </c>
      <c r="J9" s="47">
        <f>IFERROR('P_lbr_%'!AI76," ")</f>
        <v>229</v>
      </c>
      <c r="K9" s="47">
        <f>IFERROR('P_lbr_%'!AN76," ")</f>
        <v>185</v>
      </c>
      <c r="L9" s="47">
        <f>IFERROR('P_lbr_%'!AS76," ")</f>
        <v>227</v>
      </c>
      <c r="M9" s="47">
        <f>IFERROR('P_lbr_%'!AX76," ")</f>
        <v>211</v>
      </c>
      <c r="N9" s="47">
        <f>IFERROR('P_lbr_%'!BC76," ")</f>
        <v>204</v>
      </c>
      <c r="O9" s="47">
        <f>IFERROR('P_lbr_%'!BH76," ")</f>
        <v>219</v>
      </c>
      <c r="P9" s="47">
        <f>IFERROR('P_lbr_%'!BM76," ")</f>
        <v>201</v>
      </c>
      <c r="Q9" s="47">
        <f>IFERROR('P_lbr_%'!BR76," ")</f>
        <v>201</v>
      </c>
      <c r="S9" s="204"/>
      <c r="T9" s="35" t="s">
        <v>1106</v>
      </c>
      <c r="U9" s="36">
        <f>IFERROR('P_lbr_%'!E15," ")</f>
        <v>8.1747193753050271E-2</v>
      </c>
      <c r="V9" s="36">
        <f>IFERROR('P_lbr_%'!J15," ")</f>
        <v>7.9801734820322184E-2</v>
      </c>
      <c r="W9" s="36">
        <f>IFERROR('P_lbr_%'!O15," ")</f>
        <v>7.0412168792934243E-2</v>
      </c>
      <c r="X9" s="36">
        <f>IFERROR('P_lbr_%'!T15," ")</f>
        <v>7.0856588206745938E-2</v>
      </c>
      <c r="Y9" s="36">
        <f>IFERROR('P_lbr_%'!Y15," ")</f>
        <v>6.6033254156769597E-2</v>
      </c>
      <c r="Z9" s="36">
        <f>IFERROR('P_lbr_%'!AD15," ")</f>
        <v>5.457539402493531E-2</v>
      </c>
      <c r="AA9" s="36">
        <f>IFERROR('P_lbr_%'!AI15," ")</f>
        <v>5.162308385933273E-2</v>
      </c>
      <c r="AB9" s="36">
        <f>IFERROR('P_lbr_%'!AN15," ")</f>
        <v>4.2170047868702987E-2</v>
      </c>
      <c r="AC9" s="36">
        <f>IFERROR('P_lbr_%'!AS15," ")</f>
        <v>5.0466874166296131E-2</v>
      </c>
      <c r="AD9" s="36">
        <f>IFERROR('P_lbr_%'!AX15," ")</f>
        <v>4.6059812268063743E-2</v>
      </c>
      <c r="AE9" s="36">
        <f>IFERROR('P_lbr_%'!BC15," ")</f>
        <v>4.3655039589129037E-2</v>
      </c>
      <c r="AF9" s="36">
        <f>IFERROR('P_lbr_%'!BH15," ")</f>
        <v>4.7238999137187231E-2</v>
      </c>
      <c r="AG9" s="36">
        <f>IFERROR('P_lbr_%'!BM15," ")</f>
        <v>4.3762246897452645E-2</v>
      </c>
      <c r="AH9" s="36">
        <f>IFERROR('P_lbr_%'!BR15," ")</f>
        <v>4.2857142857142858E-2</v>
      </c>
    </row>
    <row r="10" spans="2:34" x14ac:dyDescent="0.25">
      <c r="B10" s="204"/>
      <c r="C10" s="35" t="str">
        <f>IFERROR('P_lbr_%'!D77," ")</f>
        <v>Åfjord</v>
      </c>
      <c r="D10" s="47">
        <f>IFERROR('P_lbr_%'!E77," ")</f>
        <v>270</v>
      </c>
      <c r="E10" s="47">
        <f>IFERROR('P_lbr_%'!J77," ")</f>
        <v>266</v>
      </c>
      <c r="F10" s="47">
        <f>IFERROR('P_lbr_%'!O77," ")</f>
        <v>243</v>
      </c>
      <c r="G10" s="47">
        <f>IFERROR('P_lbr_%'!T77," ")</f>
        <v>222</v>
      </c>
      <c r="H10" s="47">
        <f>IFERROR('P_lbr_%'!Y77," ")</f>
        <v>213</v>
      </c>
      <c r="I10" s="47">
        <f>IFERROR('P_lbr_%'!AD77," ")</f>
        <v>216</v>
      </c>
      <c r="J10" s="47">
        <f>IFERROR('P_lbr_%'!AI77," ")</f>
        <v>207</v>
      </c>
      <c r="K10" s="47">
        <f>IFERROR('P_lbr_%'!AN77," ")</f>
        <v>211</v>
      </c>
      <c r="L10" s="47">
        <f>IFERROR('P_lbr_%'!AS77," ")</f>
        <v>207</v>
      </c>
      <c r="M10" s="47">
        <f>IFERROR('P_lbr_%'!AX77," ")</f>
        <v>211</v>
      </c>
      <c r="N10" s="47">
        <f>IFERROR('P_lbr_%'!BC77," ")</f>
        <v>220</v>
      </c>
      <c r="O10" s="47">
        <f>IFERROR('P_lbr_%'!BH77," ")</f>
        <v>223</v>
      </c>
      <c r="P10" s="47">
        <f>IFERROR('P_lbr_%'!BM77," ")</f>
        <v>186</v>
      </c>
      <c r="Q10" s="47">
        <f>IFERROR('P_lbr_%'!BR77," ")</f>
        <v>175</v>
      </c>
      <c r="S10" s="208"/>
      <c r="T10" s="28" t="s">
        <v>1108</v>
      </c>
      <c r="U10" s="37">
        <f>IFERROR('P_lbr_%'!E16," ")</f>
        <v>0.13839056893900564</v>
      </c>
      <c r="V10" s="37">
        <f>IFERROR('P_lbr_%'!J16," ")</f>
        <v>0.1353001017293998</v>
      </c>
      <c r="W10" s="37">
        <f>IFERROR('P_lbr_%'!O16," ")</f>
        <v>0.12291350531107739</v>
      </c>
      <c r="X10" s="37">
        <f>IFERROR('P_lbr_%'!T16," ")</f>
        <v>0.11167002012072434</v>
      </c>
      <c r="Y10" s="37">
        <f>IFERROR('P_lbr_%'!Y16," ")</f>
        <v>0.10544554455445544</v>
      </c>
      <c r="Z10" s="37">
        <f>IFERROR('P_lbr_%'!AD16," ")</f>
        <v>0.10271041369472182</v>
      </c>
      <c r="AA10" s="37">
        <f>IFERROR('P_lbr_%'!AI16," ")</f>
        <v>9.9519230769230763E-2</v>
      </c>
      <c r="AB10" s="37">
        <f>IFERROR('P_lbr_%'!AN16," ")</f>
        <v>0.102676399026764</v>
      </c>
      <c r="AC10" s="37">
        <f>IFERROR('P_lbr_%'!AS16," ")</f>
        <v>9.7228745890089244E-2</v>
      </c>
      <c r="AD10" s="37">
        <f>IFERROR('P_lbr_%'!AX16," ")</f>
        <v>9.278803869832894E-2</v>
      </c>
      <c r="AE10" s="37">
        <f>IFERROR('P_lbr_%'!BC16," ")</f>
        <v>9.3776641091219096E-2</v>
      </c>
      <c r="AF10" s="37">
        <f>IFERROR('P_lbr_%'!BH16," ")</f>
        <v>9.6662332032943221E-2</v>
      </c>
      <c r="AG10" s="37">
        <f>IFERROR('P_lbr_%'!BM16," ")</f>
        <v>8.065915004336513E-2</v>
      </c>
      <c r="AH10" s="37">
        <f>IFERROR('P_lbr_%'!BR16," ")</f>
        <v>7.6252723311546838E-2</v>
      </c>
    </row>
    <row r="11" spans="2:34" ht="15" customHeight="1" x14ac:dyDescent="0.25">
      <c r="B11" s="205" t="s">
        <v>1262</v>
      </c>
      <c r="C11" s="33" t="str">
        <f>IFERROR('P_lbr_%'!D79," ")</f>
        <v>Inderøy</v>
      </c>
      <c r="D11" s="46">
        <f>IFERROR('P_lbr_%'!E79," ")</f>
        <v>335</v>
      </c>
      <c r="E11" s="46">
        <f>IFERROR('P_lbr_%'!J79," ")</f>
        <v>315</v>
      </c>
      <c r="F11" s="46">
        <f>IFERROR('P_lbr_%'!O79," ")</f>
        <v>323</v>
      </c>
      <c r="G11" s="46">
        <f>IFERROR('P_lbr_%'!T79," ")</f>
        <v>292</v>
      </c>
      <c r="H11" s="46">
        <f>IFERROR('P_lbr_%'!Y79," ")</f>
        <v>259</v>
      </c>
      <c r="I11" s="46">
        <f>IFERROR('P_lbr_%'!AD79," ")</f>
        <v>236</v>
      </c>
      <c r="J11" s="46">
        <f>IFERROR('P_lbr_%'!AI79," ")</f>
        <v>228</v>
      </c>
      <c r="K11" s="46">
        <f>IFERROR('P_lbr_%'!AN79," ")</f>
        <v>240</v>
      </c>
      <c r="L11" s="46">
        <f>IFERROR('P_lbr_%'!AS79," ")</f>
        <v>240</v>
      </c>
      <c r="M11" s="46">
        <f>IFERROR('P_lbr_%'!AX79," ")</f>
        <v>226</v>
      </c>
      <c r="N11" s="46">
        <f>IFERROR('P_lbr_%'!BC79," ")</f>
        <v>233</v>
      </c>
      <c r="O11" s="46">
        <f>IFERROR('P_lbr_%'!BH79," ")</f>
        <v>248</v>
      </c>
      <c r="P11" s="46">
        <f>IFERROR('P_lbr_%'!BM79," ")</f>
        <v>225</v>
      </c>
      <c r="Q11" s="46">
        <f>IFERROR('P_lbr_%'!BR79," ")</f>
        <v>219</v>
      </c>
      <c r="S11" s="209" t="s">
        <v>1262</v>
      </c>
      <c r="T11" s="38" t="s">
        <v>1098</v>
      </c>
      <c r="U11" s="39">
        <f>IFERROR('P_lbr_%'!E18," ")</f>
        <v>0.14823008849557523</v>
      </c>
      <c r="V11" s="39">
        <f>IFERROR('P_lbr_%'!J18," ")</f>
        <v>0.14106583072100312</v>
      </c>
      <c r="W11" s="39">
        <f>IFERROR('P_lbr_%'!O18," ")</f>
        <v>0.14349178143047533</v>
      </c>
      <c r="X11" s="39">
        <f>IFERROR('P_lbr_%'!T18," ")</f>
        <v>0.12846458424989002</v>
      </c>
      <c r="Y11" s="39">
        <f>IFERROR('P_lbr_%'!Y18," ")</f>
        <v>0.11285403050108933</v>
      </c>
      <c r="Z11" s="39">
        <f>IFERROR('P_lbr_%'!AD18," ")</f>
        <v>0.103645147123408</v>
      </c>
      <c r="AA11" s="39">
        <f>IFERROR('P_lbr_%'!AI18," ")</f>
        <v>9.9912357581069242E-2</v>
      </c>
      <c r="AB11" s="39">
        <f>IFERROR('P_lbr_%'!AN18," ")</f>
        <v>0.10894235133908307</v>
      </c>
      <c r="AC11" s="39">
        <f>IFERROR('P_lbr_%'!AS18," ")</f>
        <v>0.10540184453227931</v>
      </c>
      <c r="AD11" s="39">
        <f>IFERROR('P_lbr_%'!AX18," ")</f>
        <v>9.703735508802061E-2</v>
      </c>
      <c r="AE11" s="39">
        <f>IFERROR('P_lbr_%'!BC18," ")</f>
        <v>0.10228270412642669</v>
      </c>
      <c r="AF11" s="39">
        <f>IFERROR('P_lbr_%'!BH18," ")</f>
        <v>0.10934744268077601</v>
      </c>
      <c r="AG11" s="39">
        <f>IFERROR('P_lbr_%'!BM18," ")</f>
        <v>9.8511383537653235E-2</v>
      </c>
      <c r="AH11" s="39">
        <f>IFERROR('P_lbr_%'!BR18," ")</f>
        <v>9.2522179974651453E-2</v>
      </c>
    </row>
    <row r="12" spans="2:34" x14ac:dyDescent="0.25">
      <c r="B12" s="206"/>
      <c r="C12" s="35" t="str">
        <f>IFERROR('P_lbr_%'!D80," ")</f>
        <v>Levanger</v>
      </c>
      <c r="D12" s="47">
        <f>IFERROR('P_lbr_%'!E80," ")</f>
        <v>716</v>
      </c>
      <c r="E12" s="47">
        <f>IFERROR('P_lbr_%'!J80," ")</f>
        <v>667</v>
      </c>
      <c r="F12" s="47">
        <f>IFERROR('P_lbr_%'!O80," ")</f>
        <v>650</v>
      </c>
      <c r="G12" s="47">
        <f>IFERROR('P_lbr_%'!T80," ")</f>
        <v>633</v>
      </c>
      <c r="H12" s="47">
        <f>IFERROR('P_lbr_%'!Y80," ")</f>
        <v>568</v>
      </c>
      <c r="I12" s="47">
        <f>IFERROR('P_lbr_%'!AD80," ")</f>
        <v>529</v>
      </c>
      <c r="J12" s="47">
        <f>IFERROR('P_lbr_%'!AI80," ")</f>
        <v>538</v>
      </c>
      <c r="K12" s="47">
        <f>IFERROR('P_lbr_%'!AN80," ")</f>
        <v>548</v>
      </c>
      <c r="L12" s="47">
        <f>IFERROR('P_lbr_%'!AS80," ")</f>
        <v>531</v>
      </c>
      <c r="M12" s="47">
        <f>IFERROR('P_lbr_%'!AX80," ")</f>
        <v>532</v>
      </c>
      <c r="N12" s="47">
        <f>IFERROR('P_lbr_%'!BC80," ")</f>
        <v>512</v>
      </c>
      <c r="O12" s="47">
        <f>IFERROR('P_lbr_%'!BH80," ")</f>
        <v>533</v>
      </c>
      <c r="P12" s="47">
        <f>IFERROR('P_lbr_%'!BM80," ")</f>
        <v>516</v>
      </c>
      <c r="Q12" s="47">
        <f>IFERROR('P_lbr_%'!BR80," ")</f>
        <v>511</v>
      </c>
      <c r="S12" s="209"/>
      <c r="T12" s="38" t="s">
        <v>1076</v>
      </c>
      <c r="U12" s="39">
        <f>IFERROR('P_lbr_%'!E19," ")</f>
        <v>7.8439964943032431E-2</v>
      </c>
      <c r="V12" s="39">
        <f>IFERROR('P_lbr_%'!J19," ")</f>
        <v>7.3514824203681259E-2</v>
      </c>
      <c r="W12" s="39">
        <f>IFERROR('P_lbr_%'!O19," ")</f>
        <v>7.1530758226037203E-2</v>
      </c>
      <c r="X12" s="39">
        <f>IFERROR('P_lbr_%'!T19," ")</f>
        <v>6.7758509955041749E-2</v>
      </c>
      <c r="Y12" s="39">
        <f>IFERROR('P_lbr_%'!Y19," ")</f>
        <v>6.0554371002132193E-2</v>
      </c>
      <c r="Z12" s="39">
        <f>IFERROR('P_lbr_%'!AD19," ")</f>
        <v>5.607972013145341E-2</v>
      </c>
      <c r="AA12" s="39">
        <f>IFERROR('P_lbr_%'!AI19," ")</f>
        <v>5.7058012514582673E-2</v>
      </c>
      <c r="AB12" s="39">
        <f>IFERROR('P_lbr_%'!AN19," ")</f>
        <v>5.7226399331662486E-2</v>
      </c>
      <c r="AC12" s="39">
        <f>IFERROR('P_lbr_%'!AS19," ")</f>
        <v>5.4827052142488383E-2</v>
      </c>
      <c r="AD12" s="39">
        <f>IFERROR('P_lbr_%'!AX19," ")</f>
        <v>5.3531897766150131E-2</v>
      </c>
      <c r="AE12" s="39">
        <f>IFERROR('P_lbr_%'!BC19," ")</f>
        <v>5.1995531634000204E-2</v>
      </c>
      <c r="AF12" s="39">
        <f>IFERROR('P_lbr_%'!BH19," ")</f>
        <v>5.3594771241830062E-2</v>
      </c>
      <c r="AG12" s="39">
        <f>IFERROR('P_lbr_%'!BM19," ")</f>
        <v>5.1828043390920051E-2</v>
      </c>
      <c r="AH12" s="39">
        <f>IFERROR('P_lbr_%'!BR19," ")</f>
        <v>5.1486146095717882E-2</v>
      </c>
    </row>
    <row r="13" spans="2:34" x14ac:dyDescent="0.25">
      <c r="B13" s="206"/>
      <c r="C13" s="35" t="str">
        <f>IFERROR('P_lbr_%'!D81," ")</f>
        <v>Snåsa</v>
      </c>
      <c r="D13" s="47">
        <f>IFERROR('P_lbr_%'!E81," ")</f>
        <v>237</v>
      </c>
      <c r="E13" s="47">
        <f>IFERROR('P_lbr_%'!J81," ")</f>
        <v>236</v>
      </c>
      <c r="F13" s="47">
        <f>IFERROR('P_lbr_%'!O81," ")</f>
        <v>236</v>
      </c>
      <c r="G13" s="47">
        <f>IFERROR('P_lbr_%'!T81," ")</f>
        <v>213</v>
      </c>
      <c r="H13" s="47">
        <f>IFERROR('P_lbr_%'!Y81," ")</f>
        <v>185</v>
      </c>
      <c r="I13" s="47">
        <f>IFERROR('P_lbr_%'!AD81," ")</f>
        <v>194</v>
      </c>
      <c r="J13" s="47">
        <f>IFERROR('P_lbr_%'!AI81," ")</f>
        <v>190</v>
      </c>
      <c r="K13" s="47">
        <f>IFERROR('P_lbr_%'!AN81," ")</f>
        <v>169</v>
      </c>
      <c r="L13" s="47">
        <f>IFERROR('P_lbr_%'!AS81," ")</f>
        <v>179</v>
      </c>
      <c r="M13" s="47">
        <f>IFERROR('P_lbr_%'!AX81," ")</f>
        <v>161</v>
      </c>
      <c r="N13" s="47">
        <f>IFERROR('P_lbr_%'!BC81," ")</f>
        <v>140</v>
      </c>
      <c r="O13" s="47">
        <f>IFERROR('P_lbr_%'!BH81," ")</f>
        <v>132</v>
      </c>
      <c r="P13" s="47">
        <f>IFERROR('P_lbr_%'!BM81," ")</f>
        <v>101</v>
      </c>
      <c r="Q13" s="47">
        <f>IFERROR('P_lbr_%'!BR81," ")</f>
        <v>109</v>
      </c>
      <c r="S13" s="209"/>
      <c r="T13" s="38" t="s">
        <v>1080</v>
      </c>
      <c r="U13" s="39">
        <f>IFERROR('P_lbr_%'!E20," ")</f>
        <v>0.25052854122621565</v>
      </c>
      <c r="V13" s="39">
        <f>IFERROR('P_lbr_%'!J20," ")</f>
        <v>0.25680087051142547</v>
      </c>
      <c r="W13" s="39">
        <f>IFERROR('P_lbr_%'!O20," ")</f>
        <v>0.25624321389793703</v>
      </c>
      <c r="X13" s="39">
        <f>IFERROR('P_lbr_%'!T20," ")</f>
        <v>0.23509933774834438</v>
      </c>
      <c r="Y13" s="39">
        <f>IFERROR('P_lbr_%'!Y20," ")</f>
        <v>0.2116704805491991</v>
      </c>
      <c r="Z13" s="39">
        <f>IFERROR('P_lbr_%'!AD20," ")</f>
        <v>0.21846846846846846</v>
      </c>
      <c r="AA13" s="39">
        <f>IFERROR('P_lbr_%'!AI20," ")</f>
        <v>0.2161547212741752</v>
      </c>
      <c r="AB13" s="39">
        <f>IFERROR('P_lbr_%'!AN20," ")</f>
        <v>0.1971995332555426</v>
      </c>
      <c r="AC13" s="39">
        <f>IFERROR('P_lbr_%'!AS20," ")</f>
        <v>0.19977678571428573</v>
      </c>
      <c r="AD13" s="39">
        <f>IFERROR('P_lbr_%'!AX20," ")</f>
        <v>0.18069584736251404</v>
      </c>
      <c r="AE13" s="39">
        <f>IFERROR('P_lbr_%'!BC20," ")</f>
        <v>0.16766467065868262</v>
      </c>
      <c r="AF13" s="39">
        <f>IFERROR('P_lbr_%'!BH20," ")</f>
        <v>0.16541353383458646</v>
      </c>
      <c r="AG13" s="39">
        <f>IFERROR('P_lbr_%'!BM20," ")</f>
        <v>0.13484646194926569</v>
      </c>
      <c r="AH13" s="39">
        <f>IFERROR('P_lbr_%'!BR20," ")</f>
        <v>0.14572192513368984</v>
      </c>
    </row>
    <row r="14" spans="2:34" x14ac:dyDescent="0.25">
      <c r="B14" s="206"/>
      <c r="C14" s="35" t="str">
        <f>IFERROR('P_lbr_%'!D82," ")</f>
        <v>Steinkjer</v>
      </c>
      <c r="D14" s="47">
        <f>IFERROR('P_lbr_%'!E82," ")</f>
        <v>870</v>
      </c>
      <c r="E14" s="47">
        <f>IFERROR('P_lbr_%'!J82," ")</f>
        <v>824</v>
      </c>
      <c r="F14" s="47">
        <f>IFERROR('P_lbr_%'!O82," ")</f>
        <v>826</v>
      </c>
      <c r="G14" s="47">
        <f>IFERROR('P_lbr_%'!T82," ")</f>
        <v>726</v>
      </c>
      <c r="H14" s="47">
        <f>IFERROR('P_lbr_%'!Y82," ")</f>
        <v>687</v>
      </c>
      <c r="I14" s="47">
        <f>IFERROR('P_lbr_%'!AD82," ")</f>
        <v>682</v>
      </c>
      <c r="J14" s="47">
        <f>IFERROR('P_lbr_%'!AI82," ")</f>
        <v>683</v>
      </c>
      <c r="K14" s="47">
        <f>IFERROR('P_lbr_%'!AN82," ")</f>
        <v>650</v>
      </c>
      <c r="L14" s="47">
        <f>IFERROR('P_lbr_%'!AS82," ")</f>
        <v>665</v>
      </c>
      <c r="M14" s="47">
        <f>IFERROR('P_lbr_%'!AX82," ")</f>
        <v>630</v>
      </c>
      <c r="N14" s="47">
        <f>IFERROR('P_lbr_%'!BC82," ")</f>
        <v>632</v>
      </c>
      <c r="O14" s="47">
        <f>IFERROR('P_lbr_%'!BH82," ")</f>
        <v>595</v>
      </c>
      <c r="P14" s="47">
        <f>IFERROR('P_lbr_%'!BM82," ")</f>
        <v>593</v>
      </c>
      <c r="Q14" s="47">
        <f>IFERROR('P_lbr_%'!BR82," ")</f>
        <v>572</v>
      </c>
      <c r="S14" s="209"/>
      <c r="T14" s="38" t="s">
        <v>1042</v>
      </c>
      <c r="U14" s="39">
        <f>IFERROR('P_lbr_%'!E21," ")</f>
        <v>7.644319479834813E-2</v>
      </c>
      <c r="V14" s="39">
        <f>IFERROR('P_lbr_%'!J21," ")</f>
        <v>7.2280701754385959E-2</v>
      </c>
      <c r="W14" s="39">
        <f>IFERROR('P_lbr_%'!O21," ")</f>
        <v>7.2405329593267884E-2</v>
      </c>
      <c r="X14" s="39">
        <f>IFERROR('P_lbr_%'!T21," ")</f>
        <v>6.2651018294787711E-2</v>
      </c>
      <c r="Y14" s="39">
        <f>IFERROR('P_lbr_%'!Y21," ")</f>
        <v>5.811691058286101E-2</v>
      </c>
      <c r="Z14" s="39">
        <f>IFERROR('P_lbr_%'!AD21," ")</f>
        <v>5.8555851292178246E-2</v>
      </c>
      <c r="AA14" s="39">
        <f>IFERROR('P_lbr_%'!AI21," ")</f>
        <v>5.9088156414914786E-2</v>
      </c>
      <c r="AB14" s="39">
        <f>IFERROR('P_lbr_%'!AN21," ")</f>
        <v>5.6320942725933625E-2</v>
      </c>
      <c r="AC14" s="39">
        <f>IFERROR('P_lbr_%'!AS21," ")</f>
        <v>5.7391904720807803E-2</v>
      </c>
      <c r="AD14" s="39">
        <f>IFERROR('P_lbr_%'!AX21," ")</f>
        <v>5.5634051571882726E-2</v>
      </c>
      <c r="AE14" s="39">
        <f>IFERROR('P_lbr_%'!BC21," ")</f>
        <v>5.4913545920583888E-2</v>
      </c>
      <c r="AF14" s="39">
        <f>IFERROR('P_lbr_%'!BH21," ")</f>
        <v>5.1960527464850234E-2</v>
      </c>
      <c r="AG14" s="39">
        <f>IFERROR('P_lbr_%'!BM21," ")</f>
        <v>5.3083877898129087E-2</v>
      </c>
      <c r="AH14" s="39">
        <f>IFERROR('P_lbr_%'!BR21," ")</f>
        <v>5.0939531570041857E-2</v>
      </c>
    </row>
    <row r="15" spans="2:34" x14ac:dyDescent="0.25">
      <c r="B15" s="207"/>
      <c r="C15" s="28" t="str">
        <f>IFERROR('P_lbr_%'!D83," ")</f>
        <v>Verdal</v>
      </c>
      <c r="D15" s="48">
        <f>IFERROR('P_lbr_%'!E83," ")</f>
        <v>455</v>
      </c>
      <c r="E15" s="48">
        <f>IFERROR('P_lbr_%'!J83," ")</f>
        <v>444</v>
      </c>
      <c r="F15" s="48">
        <f>IFERROR('P_lbr_%'!O83," ")</f>
        <v>407</v>
      </c>
      <c r="G15" s="48">
        <f>IFERROR('P_lbr_%'!T83," ")</f>
        <v>390</v>
      </c>
      <c r="H15" s="48">
        <f>IFERROR('P_lbr_%'!Y83," ")</f>
        <v>355</v>
      </c>
      <c r="I15" s="48">
        <f>IFERROR('P_lbr_%'!AD83," ")</f>
        <v>346</v>
      </c>
      <c r="J15" s="48">
        <f>IFERROR('P_lbr_%'!AI83," ")</f>
        <v>336</v>
      </c>
      <c r="K15" s="48">
        <f>IFERROR('P_lbr_%'!AN83," ")</f>
        <v>372</v>
      </c>
      <c r="L15" s="48">
        <f>IFERROR('P_lbr_%'!AS83," ")</f>
        <v>315</v>
      </c>
      <c r="M15" s="48">
        <f>IFERROR('P_lbr_%'!AX83," ")</f>
        <v>322</v>
      </c>
      <c r="N15" s="48">
        <f>IFERROR('P_lbr_%'!BC83," ")</f>
        <v>308</v>
      </c>
      <c r="O15" s="48">
        <f>IFERROR('P_lbr_%'!BH83," ")</f>
        <v>317</v>
      </c>
      <c r="P15" s="48">
        <f>IFERROR('P_lbr_%'!BM83," ")</f>
        <v>294</v>
      </c>
      <c r="Q15" s="48">
        <f>IFERROR('P_lbr_%'!BR83," ")</f>
        <v>301</v>
      </c>
      <c r="S15" s="209"/>
      <c r="T15" s="38" t="s">
        <v>1078</v>
      </c>
      <c r="U15" s="39">
        <f>IFERROR('P_lbr_%'!E22," ")</f>
        <v>7.1495914519170339E-2</v>
      </c>
      <c r="V15" s="39">
        <f>IFERROR('P_lbr_%'!J22," ")</f>
        <v>7.1497584541062809E-2</v>
      </c>
      <c r="W15" s="39">
        <f>IFERROR('P_lbr_%'!O22," ")</f>
        <v>6.3633520950594116E-2</v>
      </c>
      <c r="X15" s="39">
        <f>IFERROR('P_lbr_%'!T22," ")</f>
        <v>5.9751800214493639E-2</v>
      </c>
      <c r="Y15" s="39">
        <f>IFERROR('P_lbr_%'!Y22," ")</f>
        <v>5.3455804848667368E-2</v>
      </c>
      <c r="Z15" s="39">
        <f>IFERROR('P_lbr_%'!AD22," ")</f>
        <v>5.0987326849395817E-2</v>
      </c>
      <c r="AA15" s="39">
        <f>IFERROR('P_lbr_%'!AI22," ")</f>
        <v>5.0044682752457555E-2</v>
      </c>
      <c r="AB15" s="39">
        <f>IFERROR('P_lbr_%'!AN22," ")</f>
        <v>5.7116536158452323E-2</v>
      </c>
      <c r="AC15" s="39">
        <f>IFERROR('P_lbr_%'!AS22," ")</f>
        <v>4.8143053645116916E-2</v>
      </c>
      <c r="AD15" s="39">
        <f>IFERROR('P_lbr_%'!AX22," ")</f>
        <v>4.878787878787879E-2</v>
      </c>
      <c r="AE15" s="39">
        <f>IFERROR('P_lbr_%'!BC22," ")</f>
        <v>4.6357615894039736E-2</v>
      </c>
      <c r="AF15" s="39">
        <f>IFERROR('P_lbr_%'!BH22," ")</f>
        <v>4.8612176046618619E-2</v>
      </c>
      <c r="AG15" s="39">
        <f>IFERROR('P_lbr_%'!BM22," ")</f>
        <v>4.5887310753862966E-2</v>
      </c>
      <c r="AH15" s="39">
        <f>IFERROR('P_lbr_%'!BR22," ")</f>
        <v>4.6031503287964522E-2</v>
      </c>
    </row>
    <row r="16" spans="2:34" ht="15" customHeight="1" x14ac:dyDescent="0.25">
      <c r="B16" s="204" t="s">
        <v>1263</v>
      </c>
      <c r="C16" s="35" t="str">
        <f>IFERROR('P_lbr_%'!D85," ")</f>
        <v>Flatanger</v>
      </c>
      <c r="D16" s="47">
        <f>IFERROR('P_lbr_%'!E85," ")</f>
        <v>51</v>
      </c>
      <c r="E16" s="47">
        <f>IFERROR('P_lbr_%'!J85," ")</f>
        <v>52</v>
      </c>
      <c r="F16" s="47">
        <f>IFERROR('P_lbr_%'!O85," ")</f>
        <v>48</v>
      </c>
      <c r="G16" s="47">
        <f>IFERROR('P_lbr_%'!T85," ")</f>
        <v>41</v>
      </c>
      <c r="H16" s="47">
        <f>IFERROR('P_lbr_%'!Y85," ")</f>
        <v>51</v>
      </c>
      <c r="I16" s="47">
        <f>IFERROR('P_lbr_%'!AD85," ")</f>
        <v>40</v>
      </c>
      <c r="J16" s="47">
        <f>IFERROR('P_lbr_%'!AI85," ")</f>
        <v>40</v>
      </c>
      <c r="K16" s="47">
        <f>IFERROR('P_lbr_%'!AN85," ")</f>
        <v>35</v>
      </c>
      <c r="L16" s="47">
        <f>IFERROR('P_lbr_%'!AS85," ")</f>
        <v>37</v>
      </c>
      <c r="M16" s="47">
        <f>IFERROR('P_lbr_%'!AX85," ")</f>
        <v>33</v>
      </c>
      <c r="N16" s="47">
        <f>IFERROR('P_lbr_%'!BC85," ")</f>
        <v>31</v>
      </c>
      <c r="O16" s="47">
        <f>IFERROR('P_lbr_%'!BH85," ")</f>
        <v>30</v>
      </c>
      <c r="P16" s="47">
        <f>IFERROR('P_lbr_%'!BM85," ")</f>
        <v>30</v>
      </c>
      <c r="Q16" s="47">
        <f>IFERROR('P_lbr_%'!BR85," ")</f>
        <v>31</v>
      </c>
      <c r="S16" s="203" t="s">
        <v>1263</v>
      </c>
      <c r="T16" s="33" t="s">
        <v>1094</v>
      </c>
      <c r="U16" s="34">
        <f>IFERROR('P_lbr_%'!E24," ")</f>
        <v>0.1108695652173913</v>
      </c>
      <c r="V16" s="34">
        <f>IFERROR('P_lbr_%'!J24," ")</f>
        <v>0.11304347826086956</v>
      </c>
      <c r="W16" s="34">
        <f>IFERROR('P_lbr_%'!O24," ")</f>
        <v>9.7959183673469383E-2</v>
      </c>
      <c r="X16" s="34">
        <f>IFERROR('P_lbr_%'!T24," ")</f>
        <v>7.9766536964980539E-2</v>
      </c>
      <c r="Y16" s="34">
        <f>IFERROR('P_lbr_%'!Y24," ")</f>
        <v>9.5684803001876179E-2</v>
      </c>
      <c r="Z16" s="34">
        <f>IFERROR('P_lbr_%'!AD24," ")</f>
        <v>0.08</v>
      </c>
      <c r="AA16" s="34">
        <f>IFERROR('P_lbr_%'!AI24," ")</f>
        <v>7.7071290944123308E-2</v>
      </c>
      <c r="AB16" s="34">
        <f>IFERROR('P_lbr_%'!AN24," ")</f>
        <v>6.5666041275797379E-2</v>
      </c>
      <c r="AC16" s="34">
        <f>IFERROR('P_lbr_%'!AS24," ")</f>
        <v>6.9943289224952743E-2</v>
      </c>
      <c r="AD16" s="34">
        <f>IFERROR('P_lbr_%'!AX24," ")</f>
        <v>5.8928571428571427E-2</v>
      </c>
      <c r="AE16" s="34">
        <f>IFERROR('P_lbr_%'!BC24," ")</f>
        <v>6.1507936507936505E-2</v>
      </c>
      <c r="AF16" s="34">
        <f>IFERROR('P_lbr_%'!BH24," ")</f>
        <v>4.9668874172185427E-2</v>
      </c>
      <c r="AG16" s="34">
        <f>IFERROR('P_lbr_%'!BM24," ")</f>
        <v>5.0083472454090151E-2</v>
      </c>
      <c r="AH16" s="34">
        <f>IFERROR('P_lbr_%'!BR24," ")</f>
        <v>5.1324503311258277E-2</v>
      </c>
    </row>
    <row r="17" spans="2:34" x14ac:dyDescent="0.25">
      <c r="B17" s="204"/>
      <c r="C17" s="35" t="str">
        <f>IFERROR('P_lbr_%'!D86," ")</f>
        <v>Grong</v>
      </c>
      <c r="D17" s="47">
        <f>IFERROR('P_lbr_%'!E86," ")</f>
        <v>110</v>
      </c>
      <c r="E17" s="47">
        <f>IFERROR('P_lbr_%'!J86," ")</f>
        <v>105</v>
      </c>
      <c r="F17" s="47">
        <f>IFERROR('P_lbr_%'!O86," ")</f>
        <v>106</v>
      </c>
      <c r="G17" s="47">
        <f>IFERROR('P_lbr_%'!T86," ")</f>
        <v>100</v>
      </c>
      <c r="H17" s="47">
        <f>IFERROR('P_lbr_%'!Y86," ")</f>
        <v>90</v>
      </c>
      <c r="I17" s="47">
        <f>IFERROR('P_lbr_%'!AD86," ")</f>
        <v>102</v>
      </c>
      <c r="J17" s="47">
        <f>IFERROR('P_lbr_%'!AI86," ")</f>
        <v>95</v>
      </c>
      <c r="K17" s="47">
        <f>IFERROR('P_lbr_%'!AN86," ")</f>
        <v>104</v>
      </c>
      <c r="L17" s="47">
        <f>IFERROR('P_lbr_%'!AS86," ")</f>
        <v>101</v>
      </c>
      <c r="M17" s="47">
        <f>IFERROR('P_lbr_%'!AX86," ")</f>
        <v>92</v>
      </c>
      <c r="N17" s="47">
        <f>IFERROR('P_lbr_%'!BC86," ")</f>
        <v>80</v>
      </c>
      <c r="O17" s="47">
        <f>IFERROR('P_lbr_%'!BH86," ")</f>
        <v>80</v>
      </c>
      <c r="P17" s="47">
        <f>IFERROR('P_lbr_%'!BM86," ")</f>
        <v>77</v>
      </c>
      <c r="Q17" s="47">
        <f>IFERROR('P_lbr_%'!BR86," ")</f>
        <v>151</v>
      </c>
      <c r="S17" s="204"/>
      <c r="T17" s="35" t="s">
        <v>1088</v>
      </c>
      <c r="U17" s="36">
        <f>IFERROR('P_lbr_%'!E25," ")</f>
        <v>9.8126672613737739E-2</v>
      </c>
      <c r="V17" s="36">
        <f>IFERROR('P_lbr_%'!J25," ")</f>
        <v>9.1383812010443863E-2</v>
      </c>
      <c r="W17" s="36">
        <f>IFERROR('P_lbr_%'!O25," ")</f>
        <v>8.8333333333333333E-2</v>
      </c>
      <c r="X17" s="36">
        <f>IFERROR('P_lbr_%'!T25," ")</f>
        <v>8.2034454470877774E-2</v>
      </c>
      <c r="Y17" s="36">
        <f>IFERROR('P_lbr_%'!Y25," ")</f>
        <v>7.407407407407407E-2</v>
      </c>
      <c r="Z17" s="36">
        <f>IFERROR('P_lbr_%'!AD25," ")</f>
        <v>8.5213032581453629E-2</v>
      </c>
      <c r="AA17" s="36">
        <f>IFERROR('P_lbr_%'!AI25," ")</f>
        <v>8.4670231729055259E-2</v>
      </c>
      <c r="AB17" s="36">
        <f>IFERROR('P_lbr_%'!AN25," ")</f>
        <v>9.3106535362578333E-2</v>
      </c>
      <c r="AC17" s="36">
        <f>IFERROR('P_lbr_%'!AS25," ")</f>
        <v>8.6844368013757528E-2</v>
      </c>
      <c r="AD17" s="36">
        <f>IFERROR('P_lbr_%'!AX25," ")</f>
        <v>7.7181208053691275E-2</v>
      </c>
      <c r="AE17" s="36">
        <f>IFERROR('P_lbr_%'!BC25," ")</f>
        <v>6.8201193520886619E-2</v>
      </c>
      <c r="AF17" s="36">
        <f>IFERROR('P_lbr_%'!BH25," ")</f>
        <v>6.8493150684931503E-2</v>
      </c>
      <c r="AG17" s="36">
        <f>IFERROR('P_lbr_%'!BM25," ")</f>
        <v>6.7543859649122809E-2</v>
      </c>
      <c r="AH17" s="36">
        <f>IFERROR('P_lbr_%'!BR25," ")</f>
        <v>0.12667785234899329</v>
      </c>
    </row>
    <row r="18" spans="2:34" x14ac:dyDescent="0.25">
      <c r="B18" s="204"/>
      <c r="C18" s="35" t="str">
        <f>IFERROR('P_lbr_%'!D87," ")</f>
        <v>Høylandet</v>
      </c>
      <c r="D18" s="47">
        <f>IFERROR('P_lbr_%'!E87," ")</f>
        <v>112</v>
      </c>
      <c r="E18" s="47">
        <f>IFERROR('P_lbr_%'!J87," ")</f>
        <v>101</v>
      </c>
      <c r="F18" s="47">
        <f>IFERROR('P_lbr_%'!O87," ")</f>
        <v>97</v>
      </c>
      <c r="G18" s="47">
        <f>IFERROR('P_lbr_%'!T87," ")</f>
        <v>88</v>
      </c>
      <c r="H18" s="47">
        <f>IFERROR('P_lbr_%'!Y87," ")</f>
        <v>77</v>
      </c>
      <c r="I18" s="47">
        <f>IFERROR('P_lbr_%'!AD87," ")</f>
        <v>77</v>
      </c>
      <c r="J18" s="47">
        <f>IFERROR('P_lbr_%'!AI87," ")</f>
        <v>73</v>
      </c>
      <c r="K18" s="47">
        <f>IFERROR('P_lbr_%'!AN87," ")</f>
        <v>89</v>
      </c>
      <c r="L18" s="47">
        <f>IFERROR('P_lbr_%'!AS87," ")</f>
        <v>75</v>
      </c>
      <c r="M18" s="47">
        <f>IFERROR('P_lbr_%'!AX87," ")</f>
        <v>76</v>
      </c>
      <c r="N18" s="47">
        <f>IFERROR('P_lbr_%'!BC87," ")</f>
        <v>77</v>
      </c>
      <c r="O18" s="47">
        <f>IFERROR('P_lbr_%'!BH87," ")</f>
        <v>71</v>
      </c>
      <c r="P18" s="47">
        <f>IFERROR('P_lbr_%'!BM87," ")</f>
        <v>66</v>
      </c>
      <c r="Q18" s="47">
        <f>IFERROR('P_lbr_%'!BR87," ")</f>
        <v>61</v>
      </c>
      <c r="S18" s="204"/>
      <c r="T18" s="35" t="s">
        <v>1090</v>
      </c>
      <c r="U18" s="36">
        <f>IFERROR('P_lbr_%'!E26," ")</f>
        <v>0.20289855072463769</v>
      </c>
      <c r="V18" s="36">
        <f>IFERROR('P_lbr_%'!J26," ")</f>
        <v>0.18035714285714285</v>
      </c>
      <c r="W18" s="36">
        <f>IFERROR('P_lbr_%'!O26," ")</f>
        <v>0.17830882352941177</v>
      </c>
      <c r="X18" s="36">
        <f>IFERROR('P_lbr_%'!T26," ")</f>
        <v>0.16572504708097929</v>
      </c>
      <c r="Y18" s="36">
        <f>IFERROR('P_lbr_%'!Y26," ")</f>
        <v>0.1425925925925926</v>
      </c>
      <c r="Z18" s="36">
        <f>IFERROR('P_lbr_%'!AD26," ")</f>
        <v>0.14128440366972478</v>
      </c>
      <c r="AA18" s="36">
        <f>IFERROR('P_lbr_%'!AI26," ")</f>
        <v>0.13321167883211679</v>
      </c>
      <c r="AB18" s="36">
        <f>IFERROR('P_lbr_%'!AN26," ")</f>
        <v>0.17693836978131214</v>
      </c>
      <c r="AC18" s="36">
        <f>IFERROR('P_lbr_%'!AS26," ")</f>
        <v>0.14423076923076922</v>
      </c>
      <c r="AD18" s="36">
        <f>IFERROR('P_lbr_%'!AX26," ")</f>
        <v>0.14258911819887429</v>
      </c>
      <c r="AE18" s="36">
        <f>IFERROR('P_lbr_%'!BC26," ")</f>
        <v>0.14611005692599621</v>
      </c>
      <c r="AF18" s="36">
        <f>IFERROR('P_lbr_%'!BH26," ")</f>
        <v>0.13921568627450981</v>
      </c>
      <c r="AG18" s="36">
        <f>IFERROR('P_lbr_%'!BM26," ")</f>
        <v>0.1312127236580517</v>
      </c>
      <c r="AH18" s="36">
        <f>IFERROR('P_lbr_%'!BR26," ")</f>
        <v>0.12007874015748031</v>
      </c>
    </row>
    <row r="19" spans="2:34" x14ac:dyDescent="0.25">
      <c r="B19" s="204"/>
      <c r="C19" s="35" t="str">
        <f>IFERROR('P_lbr_%'!D88," ")</f>
        <v>Leka</v>
      </c>
      <c r="D19" s="47">
        <f>IFERROR('P_lbr_%'!E88," ")</f>
        <v>76</v>
      </c>
      <c r="E19" s="47">
        <f>IFERROR('P_lbr_%'!J88," ")</f>
        <v>70</v>
      </c>
      <c r="F19" s="47">
        <f>IFERROR('P_lbr_%'!O88," ")</f>
        <v>66</v>
      </c>
      <c r="G19" s="47">
        <f>IFERROR('P_lbr_%'!T88," ")</f>
        <v>68</v>
      </c>
      <c r="H19" s="47">
        <f>IFERROR('P_lbr_%'!Y88," ")</f>
        <v>66</v>
      </c>
      <c r="I19" s="47">
        <f>IFERROR('P_lbr_%'!AD88," ")</f>
        <v>61</v>
      </c>
      <c r="J19" s="47">
        <f>IFERROR('P_lbr_%'!AI88," ")</f>
        <v>63</v>
      </c>
      <c r="K19" s="47">
        <f>IFERROR('P_lbr_%'!AN88," ")</f>
        <v>51</v>
      </c>
      <c r="L19" s="47">
        <f>IFERROR('P_lbr_%'!AS88," ")</f>
        <v>55</v>
      </c>
      <c r="M19" s="47">
        <f>IFERROR('P_lbr_%'!AX88," ")</f>
        <v>49</v>
      </c>
      <c r="N19" s="47">
        <f>IFERROR('P_lbr_%'!BC88," ")</f>
        <v>46</v>
      </c>
      <c r="O19" s="47">
        <f>IFERROR('P_lbr_%'!BH88," ")</f>
        <v>51</v>
      </c>
      <c r="P19" s="47">
        <f>IFERROR('P_lbr_%'!BM88," ")</f>
        <v>55</v>
      </c>
      <c r="Q19" s="47">
        <f>IFERROR('P_lbr_%'!BR88," ")</f>
        <v>51</v>
      </c>
      <c r="S19" s="204"/>
      <c r="T19" s="35" t="s">
        <v>1096</v>
      </c>
      <c r="U19" s="36">
        <f>IFERROR('P_lbr_%'!E27," ")</f>
        <v>0.29230769230769232</v>
      </c>
      <c r="V19" s="36">
        <f>IFERROR('P_lbr_%'!J27," ")</f>
        <v>0.25830258302583026</v>
      </c>
      <c r="W19" s="36">
        <f>IFERROR('P_lbr_%'!O27," ")</f>
        <v>0.23571428571428571</v>
      </c>
      <c r="X19" s="36">
        <f>IFERROR('P_lbr_%'!T27," ")</f>
        <v>0.25954198473282442</v>
      </c>
      <c r="Y19" s="36">
        <f>IFERROR('P_lbr_%'!Y27," ")</f>
        <v>0.23655913978494625</v>
      </c>
      <c r="Z19" s="36">
        <f>IFERROR('P_lbr_%'!AD27," ")</f>
        <v>0.23282442748091603</v>
      </c>
      <c r="AA19" s="36">
        <f>IFERROR('P_lbr_%'!AI27," ")</f>
        <v>0.22743682310469315</v>
      </c>
      <c r="AB19" s="36">
        <f>IFERROR('P_lbr_%'!AN27," ")</f>
        <v>0.21610169491525424</v>
      </c>
      <c r="AC19" s="36">
        <f>IFERROR('P_lbr_%'!AS27," ")</f>
        <v>0.21912350597609562</v>
      </c>
      <c r="AD19" s="36">
        <f>IFERROR('P_lbr_%'!AX27," ")</f>
        <v>0.17689530685920576</v>
      </c>
      <c r="AE19" s="36">
        <f>IFERROR('P_lbr_%'!BC27," ")</f>
        <v>0.17898832684824903</v>
      </c>
      <c r="AF19" s="36">
        <f>IFERROR('P_lbr_%'!BH27," ")</f>
        <v>0.21161825726141079</v>
      </c>
      <c r="AG19" s="36">
        <f>IFERROR('P_lbr_%'!BM27," ")</f>
        <v>0.20220588235294118</v>
      </c>
      <c r="AH19" s="36">
        <f>IFERROR('P_lbr_%'!BR27," ")</f>
        <v>0.18345323741007194</v>
      </c>
    </row>
    <row r="20" spans="2:34" x14ac:dyDescent="0.25">
      <c r="B20" s="204"/>
      <c r="C20" s="35" t="str">
        <f>IFERROR('P_lbr_%'!D89," ")</f>
        <v>Lierne</v>
      </c>
      <c r="D20" s="47">
        <f>IFERROR('P_lbr_%'!E89," ")</f>
        <v>141</v>
      </c>
      <c r="E20" s="47">
        <f>IFERROR('P_lbr_%'!J89," ")</f>
        <v>139</v>
      </c>
      <c r="F20" s="47">
        <f>IFERROR('P_lbr_%'!O89," ")</f>
        <v>142</v>
      </c>
      <c r="G20" s="47">
        <f>IFERROR('P_lbr_%'!T89," ")</f>
        <v>107</v>
      </c>
      <c r="H20" s="47">
        <f>IFERROR('P_lbr_%'!Y89," ")</f>
        <v>114</v>
      </c>
      <c r="I20" s="47">
        <f>IFERROR('P_lbr_%'!AD89," ")</f>
        <v>105</v>
      </c>
      <c r="J20" s="47">
        <f>IFERROR('P_lbr_%'!AI89," ")</f>
        <v>105</v>
      </c>
      <c r="K20" s="47">
        <f>IFERROR('P_lbr_%'!AN89," ")</f>
        <v>103</v>
      </c>
      <c r="L20" s="47">
        <f>IFERROR('P_lbr_%'!AS89," ")</f>
        <v>105</v>
      </c>
      <c r="M20" s="47">
        <f>IFERROR('P_lbr_%'!AX89," ")</f>
        <v>102</v>
      </c>
      <c r="N20" s="47">
        <f>IFERROR('P_lbr_%'!BC89," ")</f>
        <v>96</v>
      </c>
      <c r="O20" s="47">
        <f>IFERROR('P_lbr_%'!BH89," ")</f>
        <v>80</v>
      </c>
      <c r="P20" s="47">
        <f>IFERROR('P_lbr_%'!BM89," ")</f>
        <v>93</v>
      </c>
      <c r="Q20" s="47">
        <f>IFERROR('P_lbr_%'!BR89," ")</f>
        <v>88</v>
      </c>
      <c r="S20" s="204"/>
      <c r="T20" s="35" t="s">
        <v>1082</v>
      </c>
      <c r="U20" s="36">
        <f>IFERROR('P_lbr_%'!E28," ")</f>
        <v>0.20950965824665677</v>
      </c>
      <c r="V20" s="36">
        <f>IFERROR('P_lbr_%'!J28," ")</f>
        <v>0.20777279521674141</v>
      </c>
      <c r="W20" s="36">
        <f>IFERROR('P_lbr_%'!O28," ")</f>
        <v>0.21321321321321321</v>
      </c>
      <c r="X20" s="36">
        <f>IFERROR('P_lbr_%'!T28," ")</f>
        <v>0.16589147286821707</v>
      </c>
      <c r="Y20" s="36">
        <f>IFERROR('P_lbr_%'!Y28," ")</f>
        <v>0.17142857142857143</v>
      </c>
      <c r="Z20" s="36">
        <f>IFERROR('P_lbr_%'!AD28," ")</f>
        <v>0.16304347826086957</v>
      </c>
      <c r="AA20" s="36">
        <f>IFERROR('P_lbr_%'!AI28," ")</f>
        <v>0.16329704510108864</v>
      </c>
      <c r="AB20" s="36">
        <f>IFERROR('P_lbr_%'!AN28," ")</f>
        <v>0.16885245901639345</v>
      </c>
      <c r="AC20" s="36">
        <f>IFERROR('P_lbr_%'!AS28," ")</f>
        <v>0.16853932584269662</v>
      </c>
      <c r="AD20" s="36">
        <f>IFERROR('P_lbr_%'!AX28," ")</f>
        <v>0.15912636505460218</v>
      </c>
      <c r="AE20" s="36">
        <f>IFERROR('P_lbr_%'!BC28," ")</f>
        <v>0.15262321144674085</v>
      </c>
      <c r="AF20" s="36">
        <f>IFERROR('P_lbr_%'!BH28," ")</f>
        <v>0.12422360248447205</v>
      </c>
      <c r="AG20" s="36">
        <f>IFERROR('P_lbr_%'!BM28," ")</f>
        <v>0.14485981308411214</v>
      </c>
      <c r="AH20" s="36">
        <f>IFERROR('P_lbr_%'!BR28," ")</f>
        <v>0.13538461538461538</v>
      </c>
    </row>
    <row r="21" spans="2:34" x14ac:dyDescent="0.25">
      <c r="B21" s="204"/>
      <c r="C21" s="35" t="str">
        <f>IFERROR('P_lbr_%'!D90," ")</f>
        <v>Namsos</v>
      </c>
      <c r="D21" s="47">
        <f>IFERROR('P_lbr_%'!E90," ")</f>
        <v>325</v>
      </c>
      <c r="E21" s="47">
        <f>IFERROR('P_lbr_%'!J90," ")</f>
        <v>317</v>
      </c>
      <c r="F21" s="47">
        <f>IFERROR('P_lbr_%'!O90," ")</f>
        <v>300</v>
      </c>
      <c r="G21" s="47">
        <f>IFERROR('P_lbr_%'!T90," ")</f>
        <v>272</v>
      </c>
      <c r="H21" s="47">
        <f>IFERROR('P_lbr_%'!Y90," ")</f>
        <v>276</v>
      </c>
      <c r="I21" s="47">
        <f>IFERROR('P_lbr_%'!AD90," ")</f>
        <v>256</v>
      </c>
      <c r="J21" s="47">
        <f>IFERROR('P_lbr_%'!AI90," ")</f>
        <v>295</v>
      </c>
      <c r="K21" s="47">
        <f>IFERROR('P_lbr_%'!AN90," ")</f>
        <v>281</v>
      </c>
      <c r="L21" s="47">
        <f>IFERROR('P_lbr_%'!AS90," ")</f>
        <v>292</v>
      </c>
      <c r="M21" s="47">
        <f>IFERROR('P_lbr_%'!AX90," ")</f>
        <v>279</v>
      </c>
      <c r="N21" s="47">
        <f>IFERROR('P_lbr_%'!BC90," ")</f>
        <v>276</v>
      </c>
      <c r="O21" s="47">
        <f>IFERROR('P_lbr_%'!BH90," ")</f>
        <v>249</v>
      </c>
      <c r="P21" s="47">
        <f>IFERROR('P_lbr_%'!BM90," ")</f>
        <v>257</v>
      </c>
      <c r="Q21" s="47">
        <f>IFERROR('P_lbr_%'!BR90," ")</f>
        <v>246</v>
      </c>
      <c r="S21" s="204"/>
      <c r="T21" s="35" t="s">
        <v>1044</v>
      </c>
      <c r="U21" s="36">
        <f>IFERROR('P_lbr_%'!E29," ")</f>
        <v>4.0916530278232409E-2</v>
      </c>
      <c r="V21" s="36">
        <f>IFERROR('P_lbr_%'!J29," ")</f>
        <v>4.0813698982876269E-2</v>
      </c>
      <c r="W21" s="36">
        <f>IFERROR('P_lbr_%'!O29," ")</f>
        <v>3.8525748041607806E-2</v>
      </c>
      <c r="X21" s="36">
        <f>IFERROR('P_lbr_%'!T29," ")</f>
        <v>3.4539682539682537E-2</v>
      </c>
      <c r="Y21" s="36">
        <f>IFERROR('P_lbr_%'!Y29," ")</f>
        <v>3.45648090169067E-2</v>
      </c>
      <c r="Z21" s="36">
        <f>IFERROR('P_lbr_%'!AD29," ")</f>
        <v>3.216484482975248E-2</v>
      </c>
      <c r="AA21" s="36">
        <f>IFERROR('P_lbr_%'!AI29," ")</f>
        <v>3.7393839523386992E-2</v>
      </c>
      <c r="AB21" s="36">
        <f>IFERROR('P_lbr_%'!AN29," ")</f>
        <v>3.66888627758193E-2</v>
      </c>
      <c r="AC21" s="36">
        <f>IFERROR('P_lbr_%'!AS29," ")</f>
        <v>3.7426300948474753E-2</v>
      </c>
      <c r="AD21" s="36">
        <f>IFERROR('P_lbr_%'!AX29," ")</f>
        <v>3.592583054339428E-2</v>
      </c>
      <c r="AE21" s="36">
        <f>IFERROR('P_lbr_%'!BC29," ")</f>
        <v>3.4910194788768022E-2</v>
      </c>
      <c r="AF21" s="36">
        <f>IFERROR('P_lbr_%'!BH29," ")</f>
        <v>3.1752104055087986E-2</v>
      </c>
      <c r="AG21" s="36">
        <f>IFERROR('P_lbr_%'!BM29," ")</f>
        <v>3.328584380261624E-2</v>
      </c>
      <c r="AH21" s="36">
        <f>IFERROR('P_lbr_%'!BR29," ")</f>
        <v>3.1865284974093265E-2</v>
      </c>
    </row>
    <row r="22" spans="2:34" x14ac:dyDescent="0.25">
      <c r="B22" s="204"/>
      <c r="C22" s="35" t="str">
        <f>IFERROR('P_lbr_%'!D91," ")</f>
        <v>Namsskogan</v>
      </c>
      <c r="D22" s="47">
        <f>IFERROR('P_lbr_%'!E91," ")</f>
        <v>39</v>
      </c>
      <c r="E22" s="47">
        <f>IFERROR('P_lbr_%'!J91," ")</f>
        <v>46</v>
      </c>
      <c r="F22" s="47">
        <f>IFERROR('P_lbr_%'!O91," ")</f>
        <v>34</v>
      </c>
      <c r="G22" s="47">
        <f>IFERROR('P_lbr_%'!T91," ")</f>
        <v>37</v>
      </c>
      <c r="H22" s="47">
        <f>IFERROR('P_lbr_%'!Y91," ")</f>
        <v>41</v>
      </c>
      <c r="I22" s="47">
        <f>IFERROR('P_lbr_%'!AD91," ")</f>
        <v>40</v>
      </c>
      <c r="J22" s="47">
        <f>IFERROR('P_lbr_%'!AI91," ")</f>
        <v>44</v>
      </c>
      <c r="K22" s="47">
        <f>IFERROR('P_lbr_%'!AN91," ")</f>
        <v>47</v>
      </c>
      <c r="L22" s="47">
        <f>IFERROR('P_lbr_%'!AS91," ")</f>
        <v>45</v>
      </c>
      <c r="M22" s="47">
        <f>IFERROR('P_lbr_%'!AX91," ")</f>
        <v>31</v>
      </c>
      <c r="N22" s="47">
        <f>IFERROR('P_lbr_%'!BC91," ")</f>
        <v>33</v>
      </c>
      <c r="O22" s="47">
        <f>IFERROR('P_lbr_%'!BH91," ")</f>
        <v>30</v>
      </c>
      <c r="P22" s="47">
        <f>IFERROR('P_lbr_%'!BM91," ")</f>
        <v>29</v>
      </c>
      <c r="Q22" s="47">
        <f>IFERROR('P_lbr_%'!BR91," ")</f>
        <v>32</v>
      </c>
      <c r="S22" s="204"/>
      <c r="T22" s="35" t="s">
        <v>1086</v>
      </c>
      <c r="U22" s="36">
        <f>IFERROR('P_lbr_%'!E30," ")</f>
        <v>9.3301435406698566E-2</v>
      </c>
      <c r="V22" s="36">
        <f>IFERROR('P_lbr_%'!J30," ")</f>
        <v>0.10623556581986143</v>
      </c>
      <c r="W22" s="36">
        <f>IFERROR('P_lbr_%'!O30," ")</f>
        <v>8.5858585858585856E-2</v>
      </c>
      <c r="X22" s="36">
        <f>IFERROR('P_lbr_%'!T30," ")</f>
        <v>9.2731829573934832E-2</v>
      </c>
      <c r="Y22" s="36">
        <f>IFERROR('P_lbr_%'!Y30," ")</f>
        <v>0.10301507537688442</v>
      </c>
      <c r="Z22" s="36">
        <f>IFERROR('P_lbr_%'!AD30," ")</f>
        <v>9.9009900990099015E-2</v>
      </c>
      <c r="AA22" s="36">
        <f>IFERROR('P_lbr_%'!AI30," ")</f>
        <v>0.10810810810810811</v>
      </c>
      <c r="AB22" s="36">
        <f>IFERROR('P_lbr_%'!AN30," ")</f>
        <v>0.12207792207792208</v>
      </c>
      <c r="AC22" s="36">
        <f>IFERROR('P_lbr_%'!AS30," ")</f>
        <v>0.11421319796954314</v>
      </c>
      <c r="AD22" s="36">
        <f>IFERROR('P_lbr_%'!AX30," ")</f>
        <v>7.7499999999999999E-2</v>
      </c>
      <c r="AE22" s="36">
        <f>IFERROR('P_lbr_%'!BC30," ")</f>
        <v>8.2089552238805971E-2</v>
      </c>
      <c r="AF22" s="36">
        <f>IFERROR('P_lbr_%'!BH30," ")</f>
        <v>7.7720207253886009E-2</v>
      </c>
      <c r="AG22" s="36">
        <f>IFERROR('P_lbr_%'!BM30," ")</f>
        <v>7.880434782608696E-2</v>
      </c>
      <c r="AH22" s="36">
        <f>IFERROR('P_lbr_%'!BR30," ")</f>
        <v>8.6720867208672087E-2</v>
      </c>
    </row>
    <row r="23" spans="2:34" x14ac:dyDescent="0.25">
      <c r="B23" s="204"/>
      <c r="C23" s="35" t="str">
        <f>IFERROR('P_lbr_%'!D92," ")</f>
        <v>Nærøysund</v>
      </c>
      <c r="D23" s="47">
        <f>IFERROR('P_lbr_%'!E92," ")</f>
        <v>320</v>
      </c>
      <c r="E23" s="47">
        <f>IFERROR('P_lbr_%'!J92," ")</f>
        <v>277</v>
      </c>
      <c r="F23" s="47">
        <f>IFERROR('P_lbr_%'!O92," ")</f>
        <v>279</v>
      </c>
      <c r="G23" s="47">
        <f>IFERROR('P_lbr_%'!T92," ")</f>
        <v>266</v>
      </c>
      <c r="H23" s="47">
        <f>IFERROR('P_lbr_%'!Y92," ")</f>
        <v>252</v>
      </c>
      <c r="I23" s="47">
        <f>IFERROR('P_lbr_%'!AD92," ")</f>
        <v>258</v>
      </c>
      <c r="J23" s="47">
        <f>IFERROR('P_lbr_%'!AI92," ")</f>
        <v>256</v>
      </c>
      <c r="K23" s="47">
        <f>IFERROR('P_lbr_%'!AN92," ")</f>
        <v>212</v>
      </c>
      <c r="L23" s="47">
        <f>IFERROR('P_lbr_%'!AS92," ")</f>
        <v>219</v>
      </c>
      <c r="M23" s="47">
        <f>IFERROR('P_lbr_%'!AX92," ")</f>
        <v>201</v>
      </c>
      <c r="N23" s="47">
        <f>IFERROR('P_lbr_%'!BC92," ")</f>
        <v>195</v>
      </c>
      <c r="O23" s="47">
        <f>IFERROR('P_lbr_%'!BH92," ")</f>
        <v>184</v>
      </c>
      <c r="P23" s="47">
        <f>IFERROR('P_lbr_%'!BM92," ")</f>
        <v>180</v>
      </c>
      <c r="Q23" s="47">
        <f>IFERROR('P_lbr_%'!BR92," ")</f>
        <v>170</v>
      </c>
      <c r="S23" s="204"/>
      <c r="T23" s="35" t="s">
        <v>1112</v>
      </c>
      <c r="U23" s="36">
        <f>IFERROR('P_lbr_%'!E31," ")</f>
        <v>7.5991450961766807E-2</v>
      </c>
      <c r="V23" s="36">
        <f>IFERROR('P_lbr_%'!J31," ")</f>
        <v>6.5222510007063805E-2</v>
      </c>
      <c r="W23" s="36">
        <f>IFERROR('P_lbr_%'!O31," ")</f>
        <v>6.3625997719498284E-2</v>
      </c>
      <c r="X23" s="36">
        <f>IFERROR('P_lbr_%'!T31," ")</f>
        <v>5.9909909909909909E-2</v>
      </c>
      <c r="Y23" s="36">
        <f>IFERROR('P_lbr_%'!Y31," ")</f>
        <v>5.6312849162011173E-2</v>
      </c>
      <c r="Z23" s="36">
        <f>IFERROR('P_lbr_%'!AD31," ")</f>
        <v>5.7925460260440056E-2</v>
      </c>
      <c r="AA23" s="36">
        <f>IFERROR('P_lbr_%'!AI31," ")</f>
        <v>5.7066428889879624E-2</v>
      </c>
      <c r="AB23" s="36">
        <f>IFERROR('P_lbr_%'!AN31," ")</f>
        <v>4.7844730309185284E-2</v>
      </c>
      <c r="AC23" s="36">
        <f>IFERROR('P_lbr_%'!AS31," ")</f>
        <v>4.8015786011839506E-2</v>
      </c>
      <c r="AD23" s="36">
        <f>IFERROR('P_lbr_%'!AX31," ")</f>
        <v>4.3272335844994618E-2</v>
      </c>
      <c r="AE23" s="36">
        <f>IFERROR('P_lbr_%'!BC31," ")</f>
        <v>4.0675844806007506E-2</v>
      </c>
      <c r="AF23" s="36">
        <f>IFERROR('P_lbr_%'!BH31," ")</f>
        <v>3.8867765103506549E-2</v>
      </c>
      <c r="AG23" s="36">
        <f>IFERROR('P_lbr_%'!BM31," ")</f>
        <v>3.7297969332780768E-2</v>
      </c>
      <c r="AH23" s="36">
        <f>IFERROR('P_lbr_%'!BR31," ")</f>
        <v>3.5196687370600416E-2</v>
      </c>
    </row>
    <row r="24" spans="2:34" x14ac:dyDescent="0.25">
      <c r="B24" s="204"/>
      <c r="C24" s="35" t="str">
        <f>IFERROR('P_lbr_%'!D93," ")</f>
        <v>Overhalla</v>
      </c>
      <c r="D24" s="47">
        <f>IFERROR('P_lbr_%'!E93," ")</f>
        <v>323</v>
      </c>
      <c r="E24" s="47">
        <f>IFERROR('P_lbr_%'!J93," ")</f>
        <v>326</v>
      </c>
      <c r="F24" s="47">
        <f>IFERROR('P_lbr_%'!O93," ")</f>
        <v>326</v>
      </c>
      <c r="G24" s="47">
        <f>IFERROR('P_lbr_%'!T93," ")</f>
        <v>313</v>
      </c>
      <c r="H24" s="47">
        <f>IFERROR('P_lbr_%'!Y93," ")</f>
        <v>271</v>
      </c>
      <c r="I24" s="47">
        <f>IFERROR('P_lbr_%'!AD93," ")</f>
        <v>268</v>
      </c>
      <c r="J24" s="47">
        <f>IFERROR('P_lbr_%'!AI93," ")</f>
        <v>268</v>
      </c>
      <c r="K24" s="47">
        <f>IFERROR('P_lbr_%'!AN93," ")</f>
        <v>256</v>
      </c>
      <c r="L24" s="47">
        <f>IFERROR('P_lbr_%'!AS93," ")</f>
        <v>250</v>
      </c>
      <c r="M24" s="47">
        <f>IFERROR('P_lbr_%'!AX93," ")</f>
        <v>244</v>
      </c>
      <c r="N24" s="47">
        <f>IFERROR('P_lbr_%'!BC93," ")</f>
        <v>256</v>
      </c>
      <c r="O24" s="47">
        <f>IFERROR('P_lbr_%'!BH93," ")</f>
        <v>252</v>
      </c>
      <c r="P24" s="47">
        <f>IFERROR('P_lbr_%'!BM93," ")</f>
        <v>240</v>
      </c>
      <c r="Q24" s="47">
        <f>IFERROR('P_lbr_%'!BR93," ")</f>
        <v>169</v>
      </c>
      <c r="S24" s="204"/>
      <c r="T24" s="35" t="s">
        <v>1092</v>
      </c>
      <c r="U24" s="36">
        <f>IFERROR('P_lbr_%'!E32," ")</f>
        <v>0.22138450993831391</v>
      </c>
      <c r="V24" s="36">
        <f>IFERROR('P_lbr_%'!J32," ")</f>
        <v>0.2267037552155772</v>
      </c>
      <c r="W24" s="36">
        <f>IFERROR('P_lbr_%'!O32," ")</f>
        <v>0.22207084468664851</v>
      </c>
      <c r="X24" s="36">
        <f>IFERROR('P_lbr_%'!T32," ")</f>
        <v>0.20551543007222586</v>
      </c>
      <c r="Y24" s="36">
        <f>IFERROR('P_lbr_%'!Y32," ")</f>
        <v>0.18372881355932202</v>
      </c>
      <c r="Z24" s="36">
        <f>IFERROR('P_lbr_%'!AD32," ")</f>
        <v>0.18662952646239556</v>
      </c>
      <c r="AA24" s="36">
        <f>IFERROR('P_lbr_%'!AI32," ")</f>
        <v>0.17950435365036838</v>
      </c>
      <c r="AB24" s="36">
        <f>IFERROR('P_lbr_%'!AN32," ")</f>
        <v>0.17367706919945725</v>
      </c>
      <c r="AC24" s="36">
        <f>IFERROR('P_lbr_%'!AS32," ")</f>
        <v>0.16265452179570591</v>
      </c>
      <c r="AD24" s="36">
        <f>IFERROR('P_lbr_%'!AX32," ")</f>
        <v>0.1503388786198398</v>
      </c>
      <c r="AE24" s="36">
        <f>IFERROR('P_lbr_%'!BC32," ")</f>
        <v>0.15871047737135771</v>
      </c>
      <c r="AF24" s="36">
        <f>IFERROR('P_lbr_%'!BH32," ")</f>
        <v>0.15720524017467249</v>
      </c>
      <c r="AG24" s="36">
        <f>IFERROR('P_lbr_%'!BM32," ")</f>
        <v>0.15306122448979592</v>
      </c>
      <c r="AH24" s="36">
        <f>IFERROR('P_lbr_%'!BR32," ")</f>
        <v>0.1119205298013245</v>
      </c>
    </row>
    <row r="25" spans="2:34" x14ac:dyDescent="0.25">
      <c r="B25" s="204"/>
      <c r="C25" s="35" t="str">
        <f>IFERROR('P_lbr_%'!D94," ")</f>
        <v>Røyrvik</v>
      </c>
      <c r="D25" s="47">
        <f>IFERROR('P_lbr_%'!E94," ")</f>
        <v>38</v>
      </c>
      <c r="E25" s="47">
        <f>IFERROR('P_lbr_%'!J94," ")</f>
        <v>38</v>
      </c>
      <c r="F25" s="47">
        <f>IFERROR('P_lbr_%'!O94," ")</f>
        <v>38</v>
      </c>
      <c r="G25" s="47">
        <f>IFERROR('P_lbr_%'!T94," ")</f>
        <v>36</v>
      </c>
      <c r="H25" s="47">
        <f>IFERROR('P_lbr_%'!Y94," ")</f>
        <v>36</v>
      </c>
      <c r="I25" s="47">
        <f>IFERROR('P_lbr_%'!AD94," ")</f>
        <v>33</v>
      </c>
      <c r="J25" s="47">
        <f>IFERROR('P_lbr_%'!AI94," ")</f>
        <v>32</v>
      </c>
      <c r="K25" s="47">
        <f>IFERROR('P_lbr_%'!AN94," ")</f>
        <v>37</v>
      </c>
      <c r="L25" s="47">
        <f>IFERROR('P_lbr_%'!AS94," ")</f>
        <v>35</v>
      </c>
      <c r="M25" s="47">
        <f>IFERROR('P_lbr_%'!AX94," ")</f>
        <v>30</v>
      </c>
      <c r="N25" s="47">
        <f>IFERROR('P_lbr_%'!BC94," ")</f>
        <v>29</v>
      </c>
      <c r="O25" s="47">
        <f>IFERROR('P_lbr_%'!BH94," ")</f>
        <v>27</v>
      </c>
      <c r="P25" s="47">
        <f>IFERROR('P_lbr_%'!BM94," ")</f>
        <v>25</v>
      </c>
      <c r="Q25" s="47">
        <f>IFERROR('P_lbr_%'!BR94," ")</f>
        <v>25</v>
      </c>
      <c r="S25" s="208"/>
      <c r="T25" s="28" t="s">
        <v>1084</v>
      </c>
      <c r="U25" s="37">
        <f>IFERROR('P_lbr_%'!E33," ")</f>
        <v>0.16964285714285715</v>
      </c>
      <c r="V25" s="37">
        <f>IFERROR('P_lbr_%'!J33," ")</f>
        <v>0.17511520737327188</v>
      </c>
      <c r="W25" s="37">
        <f>IFERROR('P_lbr_%'!O33," ")</f>
        <v>0.17840375586854459</v>
      </c>
      <c r="X25" s="37">
        <f>IFERROR('P_lbr_%'!T33," ")</f>
        <v>0.16981132075471697</v>
      </c>
      <c r="Y25" s="37">
        <f>IFERROR('P_lbr_%'!Y33," ")</f>
        <v>0.16822429906542055</v>
      </c>
      <c r="Z25" s="37">
        <f>IFERROR('P_lbr_%'!AD33," ")</f>
        <v>0.15566037735849056</v>
      </c>
      <c r="AA25" s="37">
        <f>IFERROR('P_lbr_%'!AI33," ")</f>
        <v>0.15094339622641509</v>
      </c>
      <c r="AB25" s="37">
        <f>IFERROR('P_lbr_%'!AN33," ")</f>
        <v>0.17370892018779344</v>
      </c>
      <c r="AC25" s="37">
        <f>IFERROR('P_lbr_%'!AS33," ")</f>
        <v>0.17948717948717949</v>
      </c>
      <c r="AD25" s="37">
        <f>IFERROR('P_lbr_%'!AX33," ")</f>
        <v>0.15384615384615385</v>
      </c>
      <c r="AE25" s="37">
        <f>IFERROR('P_lbr_%'!BC33," ")</f>
        <v>0.14572864321608039</v>
      </c>
      <c r="AF25" s="37">
        <f>IFERROR('P_lbr_%'!BH33," ")</f>
        <v>0.14516129032258066</v>
      </c>
      <c r="AG25" s="37">
        <f>IFERROR('P_lbr_%'!BM33," ")</f>
        <v>0.13157894736842105</v>
      </c>
      <c r="AH25" s="37">
        <f>IFERROR('P_lbr_%'!BR33," ")</f>
        <v>0.12437810945273632</v>
      </c>
    </row>
    <row r="26" spans="2:34" ht="15" customHeight="1" x14ac:dyDescent="0.25">
      <c r="B26" s="203" t="s">
        <v>1264</v>
      </c>
      <c r="C26" s="33" t="str">
        <f>IFERROR('P_lbr_%'!D96," ")</f>
        <v>Frøya</v>
      </c>
      <c r="D26" s="46">
        <f>IFERROR('P_lbr_%'!E96," ")</f>
        <v>30</v>
      </c>
      <c r="E26" s="46">
        <f>IFERROR('P_lbr_%'!J96," ")</f>
        <v>26</v>
      </c>
      <c r="F26" s="46">
        <f>IFERROR('P_lbr_%'!O96," ")</f>
        <v>23</v>
      </c>
      <c r="G26" s="46">
        <f>IFERROR('P_lbr_%'!T96," ")</f>
        <v>23</v>
      </c>
      <c r="H26" s="46">
        <f>IFERROR('P_lbr_%'!Y96," ")</f>
        <v>22</v>
      </c>
      <c r="I26" s="46">
        <f>IFERROR('P_lbr_%'!AD96," ")</f>
        <v>26</v>
      </c>
      <c r="J26" s="46">
        <f>IFERROR('P_lbr_%'!AI96," ")</f>
        <v>25</v>
      </c>
      <c r="K26" s="46">
        <f>IFERROR('P_lbr_%'!AN96," ")</f>
        <v>17</v>
      </c>
      <c r="L26" s="46">
        <f>IFERROR('P_lbr_%'!AS96," ")</f>
        <v>22</v>
      </c>
      <c r="M26" s="46">
        <f>IFERROR('P_lbr_%'!AX96," ")</f>
        <v>14</v>
      </c>
      <c r="N26" s="46">
        <f>IFERROR('P_lbr_%'!BC96," ")</f>
        <v>21</v>
      </c>
      <c r="O26" s="46">
        <f>IFERROR('P_lbr_%'!BH96," ")</f>
        <v>18</v>
      </c>
      <c r="P26" s="46">
        <f>IFERROR('P_lbr_%'!BM96," ")</f>
        <v>17</v>
      </c>
      <c r="Q26" s="46">
        <f>IFERROR('P_lbr_%'!BR96," ")</f>
        <v>20</v>
      </c>
      <c r="S26" s="210" t="s">
        <v>1264</v>
      </c>
      <c r="T26" s="38" t="s">
        <v>1046</v>
      </c>
      <c r="U26" s="39">
        <f>IFERROR('P_lbr_%'!E35," ")</f>
        <v>1.3748854262144821E-2</v>
      </c>
      <c r="V26" s="39">
        <f>IFERROR('P_lbr_%'!J35," ")</f>
        <v>1.1408512505484861E-2</v>
      </c>
      <c r="W26" s="39">
        <f>IFERROR('P_lbr_%'!O35," ")</f>
        <v>1.0176991150442478E-2</v>
      </c>
      <c r="X26" s="39">
        <f>IFERROR('P_lbr_%'!T35," ")</f>
        <v>1.0516689529035207E-2</v>
      </c>
      <c r="Y26" s="39">
        <f>IFERROR('P_lbr_%'!Y35," ")</f>
        <v>9.5735422106179285E-3</v>
      </c>
      <c r="Z26" s="39">
        <f>IFERROR('P_lbr_%'!AD35," ")</f>
        <v>1.077496891835889E-2</v>
      </c>
      <c r="AA26" s="39">
        <f>IFERROR('P_lbr_%'!AI35," ")</f>
        <v>9.8502758077226166E-3</v>
      </c>
      <c r="AB26" s="39">
        <f>IFERROR('P_lbr_%'!AN35," ")</f>
        <v>6.4811284788410216E-3</v>
      </c>
      <c r="AC26" s="39">
        <f>IFERROR('P_lbr_%'!AS35," ")</f>
        <v>8.2613593691325572E-3</v>
      </c>
      <c r="AD26" s="39">
        <f>IFERROR('P_lbr_%'!AX35," ")</f>
        <v>4.9910873440285209E-3</v>
      </c>
      <c r="AE26" s="39">
        <f>IFERROR('P_lbr_%'!BC35," ")</f>
        <v>7.2765072765072769E-3</v>
      </c>
      <c r="AF26" s="39">
        <f>IFERROR('P_lbr_%'!BH35," ")</f>
        <v>5.9860325906218826E-3</v>
      </c>
      <c r="AG26" s="39">
        <f>IFERROR('P_lbr_%'!BM35," ")</f>
        <v>5.5774278215223096E-3</v>
      </c>
      <c r="AH26" s="39">
        <f>IFERROR('P_lbr_%'!BR35," ")</f>
        <v>6.1938680706100958E-3</v>
      </c>
    </row>
    <row r="27" spans="2:34" x14ac:dyDescent="0.25">
      <c r="B27" s="204"/>
      <c r="C27" s="35" t="str">
        <f>IFERROR('P_lbr_%'!D97," ")</f>
        <v>Heim</v>
      </c>
      <c r="D27" s="49" t="s">
        <v>1279</v>
      </c>
      <c r="E27" s="49" t="s">
        <v>1279</v>
      </c>
      <c r="F27" s="49" t="s">
        <v>1279</v>
      </c>
      <c r="G27" s="49" t="s">
        <v>1279</v>
      </c>
      <c r="H27" s="49" t="s">
        <v>1279</v>
      </c>
      <c r="I27" s="49" t="s">
        <v>1279</v>
      </c>
      <c r="J27" s="49" t="s">
        <v>1279</v>
      </c>
      <c r="K27" s="49" t="s">
        <v>1279</v>
      </c>
      <c r="L27" s="49" t="s">
        <v>1279</v>
      </c>
      <c r="M27" s="49" t="s">
        <v>1279</v>
      </c>
      <c r="N27" s="49" t="s">
        <v>1279</v>
      </c>
      <c r="O27" s="49" t="s">
        <v>1279</v>
      </c>
      <c r="P27" s="47">
        <f>IFERROR('P_lbr_%'!BM97," ")</f>
        <v>295</v>
      </c>
      <c r="Q27" s="47">
        <f>IFERROR('P_lbr_%'!BR97," ")</f>
        <v>287</v>
      </c>
      <c r="S27" s="210"/>
      <c r="T27" s="38" t="s">
        <v>1102</v>
      </c>
      <c r="U27" s="40" t="s">
        <v>1279</v>
      </c>
      <c r="V27" s="40" t="s">
        <v>1279</v>
      </c>
      <c r="W27" s="40" t="s">
        <v>1279</v>
      </c>
      <c r="X27" s="40" t="s">
        <v>1279</v>
      </c>
      <c r="Y27" s="40" t="s">
        <v>1279</v>
      </c>
      <c r="Z27" s="40" t="s">
        <v>1279</v>
      </c>
      <c r="AA27" s="40" t="s">
        <v>1279</v>
      </c>
      <c r="AB27" s="40" t="s">
        <v>1279</v>
      </c>
      <c r="AC27" s="40" t="s">
        <v>1279</v>
      </c>
      <c r="AD27" s="40" t="s">
        <v>1279</v>
      </c>
      <c r="AE27" s="40" t="s">
        <v>1279</v>
      </c>
      <c r="AF27" s="40" t="s">
        <v>1279</v>
      </c>
      <c r="AG27" s="39">
        <f>IFERROR('P_lbr_%'!BM36," ")</f>
        <v>0.10531952873973581</v>
      </c>
      <c r="AH27" s="39">
        <f>IFERROR('P_lbr_%'!BR36," ")</f>
        <v>0.10253662022150768</v>
      </c>
    </row>
    <row r="28" spans="2:34" x14ac:dyDescent="0.25">
      <c r="B28" s="204"/>
      <c r="C28" s="35" t="str">
        <f>IFERROR('P_lbr_%'!D98," ")</f>
        <v>Hitra</v>
      </c>
      <c r="D28" s="49" t="s">
        <v>1279</v>
      </c>
      <c r="E28" s="49" t="s">
        <v>1279</v>
      </c>
      <c r="F28" s="49" t="s">
        <v>1279</v>
      </c>
      <c r="G28" s="49" t="s">
        <v>1279</v>
      </c>
      <c r="H28" s="49" t="s">
        <v>1279</v>
      </c>
      <c r="I28" s="49" t="s">
        <v>1279</v>
      </c>
      <c r="J28" s="49" t="s">
        <v>1279</v>
      </c>
      <c r="K28" s="49" t="s">
        <v>1279</v>
      </c>
      <c r="L28" s="49" t="s">
        <v>1279</v>
      </c>
      <c r="M28" s="49" t="s">
        <v>1279</v>
      </c>
      <c r="N28" s="49" t="s">
        <v>1279</v>
      </c>
      <c r="O28" s="49" t="s">
        <v>1279</v>
      </c>
      <c r="P28" s="47">
        <f>IFERROR('P_lbr_%'!BM98," ")</f>
        <v>45</v>
      </c>
      <c r="Q28" s="47">
        <f>IFERROR('P_lbr_%'!BR98," ")</f>
        <v>43</v>
      </c>
      <c r="S28" s="210"/>
      <c r="T28" s="38" t="s">
        <v>1104</v>
      </c>
      <c r="U28" s="40" t="s">
        <v>1279</v>
      </c>
      <c r="V28" s="40" t="s">
        <v>1279</v>
      </c>
      <c r="W28" s="40" t="s">
        <v>1279</v>
      </c>
      <c r="X28" s="40" t="s">
        <v>1279</v>
      </c>
      <c r="Y28" s="40" t="s">
        <v>1279</v>
      </c>
      <c r="Z28" s="40" t="s">
        <v>1279</v>
      </c>
      <c r="AA28" s="40" t="s">
        <v>1279</v>
      </c>
      <c r="AB28" s="40" t="s">
        <v>1279</v>
      </c>
      <c r="AC28" s="40" t="s">
        <v>1279</v>
      </c>
      <c r="AD28" s="40" t="s">
        <v>1279</v>
      </c>
      <c r="AE28" s="40" t="s">
        <v>1279</v>
      </c>
      <c r="AF28" s="40" t="s">
        <v>1279</v>
      </c>
      <c r="AG28" s="39">
        <f>IFERROR('P_lbr_%'!BM37," ")</f>
        <v>1.7110266159695818E-2</v>
      </c>
      <c r="AH28" s="39">
        <f>IFERROR('P_lbr_%'!BR37," ")</f>
        <v>1.5647743813682679E-2</v>
      </c>
    </row>
    <row r="29" spans="2:34" x14ac:dyDescent="0.25">
      <c r="B29" s="204"/>
      <c r="C29" s="35" t="str">
        <f>IFERROR('P_lbr_%'!D99," ")</f>
        <v>Orkland</v>
      </c>
      <c r="D29" s="49" t="s">
        <v>1279</v>
      </c>
      <c r="E29" s="49" t="s">
        <v>1279</v>
      </c>
      <c r="F29" s="49" t="s">
        <v>1279</v>
      </c>
      <c r="G29" s="49" t="s">
        <v>1279</v>
      </c>
      <c r="H29" s="49" t="s">
        <v>1279</v>
      </c>
      <c r="I29" s="49" t="s">
        <v>1279</v>
      </c>
      <c r="J29" s="49" t="s">
        <v>1279</v>
      </c>
      <c r="K29" s="49" t="s">
        <v>1279</v>
      </c>
      <c r="L29" s="49" t="s">
        <v>1279</v>
      </c>
      <c r="M29" s="49" t="s">
        <v>1279</v>
      </c>
      <c r="N29" s="49" t="s">
        <v>1279</v>
      </c>
      <c r="O29" s="49" t="s">
        <v>1279</v>
      </c>
      <c r="P29" s="47">
        <f>IFERROR('P_lbr_%'!BM99," ")</f>
        <v>315</v>
      </c>
      <c r="Q29" s="47">
        <f>IFERROR('P_lbr_%'!BR99," ")</f>
        <v>303</v>
      </c>
      <c r="S29" s="210"/>
      <c r="T29" s="38" t="s">
        <v>1110</v>
      </c>
      <c r="U29" s="40" t="s">
        <v>1279</v>
      </c>
      <c r="V29" s="40" t="s">
        <v>1279</v>
      </c>
      <c r="W29" s="40" t="s">
        <v>1279</v>
      </c>
      <c r="X29" s="40" t="s">
        <v>1279</v>
      </c>
      <c r="Y29" s="40" t="s">
        <v>1279</v>
      </c>
      <c r="Z29" s="40" t="s">
        <v>1279</v>
      </c>
      <c r="AA29" s="40" t="s">
        <v>1279</v>
      </c>
      <c r="AB29" s="40" t="s">
        <v>1279</v>
      </c>
      <c r="AC29" s="40" t="s">
        <v>1279</v>
      </c>
      <c r="AD29" s="40" t="s">
        <v>1279</v>
      </c>
      <c r="AE29" s="40" t="s">
        <v>1279</v>
      </c>
      <c r="AF29" s="40" t="s">
        <v>1279</v>
      </c>
      <c r="AG29" s="39">
        <f>IFERROR('P_lbr_%'!BM38," ")</f>
        <v>3.7508930697785187E-2</v>
      </c>
      <c r="AH29" s="39">
        <f>IFERROR('P_lbr_%'!BR38," ")</f>
        <v>3.4569309754706221E-2</v>
      </c>
    </row>
    <row r="30" spans="2:34" x14ac:dyDescent="0.25">
      <c r="B30" s="204"/>
      <c r="C30" s="35" t="str">
        <f>IFERROR('P_lbr_%'!D100," ")</f>
        <v>Rindal</v>
      </c>
      <c r="D30" s="47">
        <f>IFERROR('P_lbr_%'!E100," ")</f>
        <v>127</v>
      </c>
      <c r="E30" s="47">
        <f>IFERROR('P_lbr_%'!J100," ")</f>
        <v>116</v>
      </c>
      <c r="F30" s="47">
        <f>IFERROR('P_lbr_%'!O100," ")</f>
        <v>113</v>
      </c>
      <c r="G30" s="47">
        <f>IFERROR('P_lbr_%'!T100," ")</f>
        <v>110</v>
      </c>
      <c r="H30" s="47">
        <f>IFERROR('P_lbr_%'!Y100," ")</f>
        <v>102</v>
      </c>
      <c r="I30" s="47">
        <f>IFERROR('P_lbr_%'!AD100," ")</f>
        <v>96</v>
      </c>
      <c r="J30" s="47">
        <f>IFERROR('P_lbr_%'!AI100," ")</f>
        <v>89</v>
      </c>
      <c r="K30" s="47">
        <f>IFERROR('P_lbr_%'!AN100," ")</f>
        <v>90</v>
      </c>
      <c r="L30" s="47">
        <f>IFERROR('P_lbr_%'!AS100," ")</f>
        <v>96</v>
      </c>
      <c r="M30" s="47">
        <f>IFERROR('P_lbr_%'!AX100," ")</f>
        <v>89</v>
      </c>
      <c r="N30" s="47">
        <f>IFERROR('P_lbr_%'!BC100," ")</f>
        <v>86</v>
      </c>
      <c r="O30" s="47">
        <f>IFERROR('P_lbr_%'!BH100," ")</f>
        <v>76</v>
      </c>
      <c r="P30" s="47">
        <f>IFERROR('P_lbr_%'!BM100," ")</f>
        <v>70</v>
      </c>
      <c r="Q30" s="47">
        <f>IFERROR('P_lbr_%'!BR100," ")</f>
        <v>61</v>
      </c>
      <c r="S30" s="210"/>
      <c r="T30" s="38" t="s">
        <v>1114</v>
      </c>
      <c r="U30" s="39">
        <f>IFERROR('P_lbr_%'!E39," ")</f>
        <v>0.15083135391923991</v>
      </c>
      <c r="V30" s="39">
        <f>IFERROR('P_lbr_%'!J39," ")</f>
        <v>0.12946428571428573</v>
      </c>
      <c r="W30" s="39">
        <f>IFERROR('P_lbr_%'!O39," ")</f>
        <v>0.12431243124312431</v>
      </c>
      <c r="X30" s="39">
        <f>IFERROR('P_lbr_%'!T39," ")</f>
        <v>0.12471655328798185</v>
      </c>
      <c r="Y30" s="39">
        <f>IFERROR('P_lbr_%'!Y39," ")</f>
        <v>0.11038961038961038</v>
      </c>
      <c r="Z30" s="39">
        <f>IFERROR('P_lbr_%'!AD39," ")</f>
        <v>0.10434782608695652</v>
      </c>
      <c r="AA30" s="39">
        <f>IFERROR('P_lbr_%'!AI39," ")</f>
        <v>9.6424702058504869E-2</v>
      </c>
      <c r="AB30" s="39">
        <f>IFERROR('P_lbr_%'!AN39," ")</f>
        <v>0.10416666666666667</v>
      </c>
      <c r="AC30" s="39">
        <f>IFERROR('P_lbr_%'!AS39," ")</f>
        <v>0.10835214446952596</v>
      </c>
      <c r="AD30" s="39">
        <f>IFERROR('P_lbr_%'!AX39," ")</f>
        <v>0.10079275198187995</v>
      </c>
      <c r="AE30" s="39">
        <f>IFERROR('P_lbr_%'!BC39," ")</f>
        <v>0.10105757931844889</v>
      </c>
      <c r="AF30" s="39">
        <f>IFERROR('P_lbr_%'!BH39," ")</f>
        <v>8.8167053364269138E-2</v>
      </c>
      <c r="AG30" s="39">
        <f>IFERROR('P_lbr_%'!BM39," ")</f>
        <v>8.4235860409145602E-2</v>
      </c>
      <c r="AH30" s="39">
        <f>IFERROR('P_lbr_%'!BR39," ")</f>
        <v>7.1596244131455405E-2</v>
      </c>
    </row>
    <row r="31" spans="2:34" x14ac:dyDescent="0.25">
      <c r="B31" s="208"/>
      <c r="C31" s="28" t="str">
        <f>IFERROR('P_lbr_%'!D101," ")</f>
        <v>Skaun</v>
      </c>
      <c r="D31" s="48">
        <f>IFERROR('P_lbr_%'!E101," ")</f>
        <v>104</v>
      </c>
      <c r="E31" s="48">
        <f>IFERROR('P_lbr_%'!J101," ")</f>
        <v>109</v>
      </c>
      <c r="F31" s="48">
        <f>IFERROR('P_lbr_%'!O101," ")</f>
        <v>104</v>
      </c>
      <c r="G31" s="48">
        <f>IFERROR('P_lbr_%'!T101," ")</f>
        <v>85</v>
      </c>
      <c r="H31" s="48">
        <f>IFERROR('P_lbr_%'!Y101," ")</f>
        <v>88</v>
      </c>
      <c r="I31" s="48">
        <f>IFERROR('P_lbr_%'!AD101," ")</f>
        <v>90</v>
      </c>
      <c r="J31" s="48">
        <f>IFERROR('P_lbr_%'!AI101," ")</f>
        <v>88</v>
      </c>
      <c r="K31" s="48">
        <f>IFERROR('P_lbr_%'!AN101," ")</f>
        <v>86</v>
      </c>
      <c r="L31" s="48">
        <f>IFERROR('P_lbr_%'!AS101," ")</f>
        <v>85</v>
      </c>
      <c r="M31" s="48">
        <f>IFERROR('P_lbr_%'!AX101," ")</f>
        <v>86</v>
      </c>
      <c r="N31" s="48">
        <f>IFERROR('P_lbr_%'!BC101," ")</f>
        <v>83</v>
      </c>
      <c r="O31" s="48">
        <f>IFERROR('P_lbr_%'!BH101," ")</f>
        <v>78</v>
      </c>
      <c r="P31" s="48">
        <f>IFERROR('P_lbr_%'!BM101," ")</f>
        <v>74</v>
      </c>
      <c r="Q31" s="48">
        <f>IFERROR('P_lbr_%'!BR101," ")</f>
        <v>78</v>
      </c>
      <c r="S31" s="210"/>
      <c r="T31" s="38" t="s">
        <v>1062</v>
      </c>
      <c r="U31" s="39">
        <f>IFERROR('P_lbr_%'!E40," ")</f>
        <v>7.7380952380952384E-2</v>
      </c>
      <c r="V31" s="39">
        <f>IFERROR('P_lbr_%'!J40," ")</f>
        <v>7.9446064139941694E-2</v>
      </c>
      <c r="W31" s="39">
        <f>IFERROR('P_lbr_%'!O40," ")</f>
        <v>7.6526857983811633E-2</v>
      </c>
      <c r="X31" s="39">
        <f>IFERROR('P_lbr_%'!T40," ")</f>
        <v>6.25E-2</v>
      </c>
      <c r="Y31" s="39">
        <f>IFERROR('P_lbr_%'!Y40," ")</f>
        <v>6.2411347517730496E-2</v>
      </c>
      <c r="Z31" s="39">
        <f>IFERROR('P_lbr_%'!AD40," ")</f>
        <v>6.2154696132596686E-2</v>
      </c>
      <c r="AA31" s="39">
        <f>IFERROR('P_lbr_%'!AI40," ")</f>
        <v>5.8510638297872342E-2</v>
      </c>
      <c r="AB31" s="39">
        <f>IFERROR('P_lbr_%'!AN40," ")</f>
        <v>5.5916775032509754E-2</v>
      </c>
      <c r="AC31" s="39">
        <f>IFERROR('P_lbr_%'!AS40," ")</f>
        <v>5.3899809765377296E-2</v>
      </c>
      <c r="AD31" s="39">
        <f>IFERROR('P_lbr_%'!AX40," ")</f>
        <v>5.2760736196319019E-2</v>
      </c>
      <c r="AE31" s="39">
        <f>IFERROR('P_lbr_%'!BC40," ")</f>
        <v>4.9199762892708949E-2</v>
      </c>
      <c r="AF31" s="39">
        <f>IFERROR('P_lbr_%'!BH40," ")</f>
        <v>4.4827586206896551E-2</v>
      </c>
      <c r="AG31" s="39">
        <f>IFERROR('P_lbr_%'!BM40," ")</f>
        <v>4.2948345908299476E-2</v>
      </c>
      <c r="AH31" s="39">
        <f>IFERROR('P_lbr_%'!BR40," ")</f>
        <v>4.5375218150087257E-2</v>
      </c>
    </row>
    <row r="32" spans="2:34" x14ac:dyDescent="0.25">
      <c r="B32" s="50" t="s">
        <v>1040</v>
      </c>
      <c r="C32" s="35"/>
      <c r="D32" s="47">
        <f>IFERROR('P_lbr_%'!E103," ")</f>
        <v>498</v>
      </c>
      <c r="E32" s="47">
        <f>IFERROR('P_lbr_%'!J103," ")</f>
        <v>555</v>
      </c>
      <c r="F32" s="47">
        <f>IFERROR('P_lbr_%'!O103," ")</f>
        <v>451</v>
      </c>
      <c r="G32" s="47">
        <f>IFERROR('P_lbr_%'!T103," ")</f>
        <v>293</v>
      </c>
      <c r="H32" s="47">
        <f>IFERROR('P_lbr_%'!Y103," ")</f>
        <v>289</v>
      </c>
      <c r="I32" s="47">
        <f>IFERROR('P_lbr_%'!AD103," ")</f>
        <v>288</v>
      </c>
      <c r="J32" s="47">
        <f>IFERROR('P_lbr_%'!AI103," ")</f>
        <v>307</v>
      </c>
      <c r="K32" s="47">
        <f>IFERROR('P_lbr_%'!AN103," ")</f>
        <v>285</v>
      </c>
      <c r="L32" s="47">
        <f>IFERROR('P_lbr_%'!AS103," ")</f>
        <v>300</v>
      </c>
      <c r="M32" s="47">
        <f>IFERROR('P_lbr_%'!AX103," ")</f>
        <v>299</v>
      </c>
      <c r="N32" s="47">
        <f>IFERROR('P_lbr_%'!BC103," ")</f>
        <v>289</v>
      </c>
      <c r="O32" s="47">
        <f>IFERROR('P_lbr_%'!BH103," ")</f>
        <v>282</v>
      </c>
      <c r="P32" s="47">
        <f>IFERROR('P_lbr_%'!BM103," ")</f>
        <v>297</v>
      </c>
      <c r="Q32" s="47">
        <f>IFERROR('P_lbr_%'!BR103," ")</f>
        <v>274</v>
      </c>
      <c r="S32" s="41" t="s">
        <v>1040</v>
      </c>
      <c r="T32" s="42"/>
      <c r="U32" s="43">
        <f>IFERROR('P_lbr_%'!E42," ")</f>
        <v>4.6147430848352874E-3</v>
      </c>
      <c r="V32" s="43">
        <f>IFERROR('P_lbr_%'!J42," ")</f>
        <v>5.2113165381834567E-3</v>
      </c>
      <c r="W32" s="43">
        <f>IFERROR('P_lbr_%'!O42," ")</f>
        <v>4.2021504574846725E-3</v>
      </c>
      <c r="X32" s="43">
        <f>IFERROR('P_lbr_%'!T42," ")</f>
        <v>2.6668122946418007E-3</v>
      </c>
      <c r="Y32" s="43">
        <f>IFERROR('P_lbr_%'!Y42," ")</f>
        <v>2.5692542939440275E-3</v>
      </c>
      <c r="Z32" s="43">
        <f>IFERROR('P_lbr_%'!AD42," ")</f>
        <v>2.5245220501222817E-3</v>
      </c>
      <c r="AA32" s="43">
        <f>IFERROR('P_lbr_%'!AI42," ")</f>
        <v>2.6566285912080303E-3</v>
      </c>
      <c r="AB32" s="43">
        <f>IFERROR('P_lbr_%'!AN42," ")</f>
        <v>2.4884309787828515E-3</v>
      </c>
      <c r="AC32" s="43">
        <f>IFERROR('P_lbr_%'!AS42," ")</f>
        <v>2.5900025900025899E-3</v>
      </c>
      <c r="AD32" s="43">
        <f>IFERROR('P_lbr_%'!AX42," ")</f>
        <v>2.5192524813373103E-3</v>
      </c>
      <c r="AE32" s="43">
        <f>IFERROR('P_lbr_%'!BC42," ")</f>
        <v>2.4269806345420647E-3</v>
      </c>
      <c r="AF32" s="43">
        <f>IFERROR('P_lbr_%'!BH42," ")</f>
        <v>2.3218284810960347E-3</v>
      </c>
      <c r="AG32" s="43">
        <f>IFERROR('P_lbr_%'!BM42," ")</f>
        <v>2.449848224891118E-3</v>
      </c>
      <c r="AH32" s="43">
        <f>IFERROR('P_lbr_%'!BR42," ")</f>
        <v>2.1712773291703976E-3</v>
      </c>
    </row>
    <row r="33" spans="2:34" ht="15" customHeight="1" x14ac:dyDescent="0.25">
      <c r="B33" s="203" t="s">
        <v>1266</v>
      </c>
      <c r="C33" s="33" t="str">
        <f>IFERROR('P_lbr_%'!D105," ")</f>
        <v>Holtålen</v>
      </c>
      <c r="D33" s="46">
        <f>IFERROR('P_lbr_%'!E105," ")</f>
        <v>89</v>
      </c>
      <c r="E33" s="46">
        <f>IFERROR('P_lbr_%'!J105," ")</f>
        <v>100</v>
      </c>
      <c r="F33" s="46">
        <f>IFERROR('P_lbr_%'!O105," ")</f>
        <v>89</v>
      </c>
      <c r="G33" s="46">
        <f>IFERROR('P_lbr_%'!T105," ")</f>
        <v>79</v>
      </c>
      <c r="H33" s="46">
        <f>IFERROR('P_lbr_%'!Y105," ")</f>
        <v>70</v>
      </c>
      <c r="I33" s="46">
        <f>IFERROR('P_lbr_%'!AD105," ")</f>
        <v>75</v>
      </c>
      <c r="J33" s="46">
        <f>IFERROR('P_lbr_%'!AI105," ")</f>
        <v>67</v>
      </c>
      <c r="K33" s="46">
        <f>IFERROR('P_lbr_%'!AN105," ")</f>
        <v>63</v>
      </c>
      <c r="L33" s="46">
        <f>IFERROR('P_lbr_%'!AS105," ")</f>
        <v>62</v>
      </c>
      <c r="M33" s="46">
        <f>IFERROR('P_lbr_%'!AX105," ")</f>
        <v>49</v>
      </c>
      <c r="N33" s="46">
        <f>IFERROR('P_lbr_%'!BC105," ")</f>
        <v>42</v>
      </c>
      <c r="O33" s="46">
        <f>IFERROR('P_lbr_%'!BH105," ")</f>
        <v>50</v>
      </c>
      <c r="P33" s="46">
        <f>IFERROR('P_lbr_%'!BM105," ")</f>
        <v>54</v>
      </c>
      <c r="Q33" s="46">
        <f>IFERROR('P_lbr_%'!BR105," ")</f>
        <v>56</v>
      </c>
      <c r="S33" s="205" t="s">
        <v>1266</v>
      </c>
      <c r="T33" s="33" t="s">
        <v>1056</v>
      </c>
      <c r="U33" s="34">
        <f>IFERROR('P_lbr_%'!E44," ")</f>
        <v>0.12570621468926554</v>
      </c>
      <c r="V33" s="34">
        <f>IFERROR('P_lbr_%'!J44," ")</f>
        <v>0.14619883040935672</v>
      </c>
      <c r="W33" s="34">
        <f>IFERROR('P_lbr_%'!O44," ")</f>
        <v>0.12805755395683452</v>
      </c>
      <c r="X33" s="34">
        <f>IFERROR('P_lbr_%'!T44," ")</f>
        <v>0.11432706222865413</v>
      </c>
      <c r="Y33" s="34">
        <f>IFERROR('P_lbr_%'!Y44," ")</f>
        <v>0.10355029585798817</v>
      </c>
      <c r="Z33" s="34">
        <f>IFERROR('P_lbr_%'!AD44," ")</f>
        <v>0.1171875</v>
      </c>
      <c r="AA33" s="34">
        <f>IFERROR('P_lbr_%'!AI44," ")</f>
        <v>0.10876623376623376</v>
      </c>
      <c r="AB33" s="34">
        <f>IFERROR('P_lbr_%'!AN44," ")</f>
        <v>0.10128617363344052</v>
      </c>
      <c r="AC33" s="34">
        <f>IFERROR('P_lbr_%'!AS44," ")</f>
        <v>9.1580502215657306E-2</v>
      </c>
      <c r="AD33" s="34">
        <f>IFERROR('P_lbr_%'!AX44," ")</f>
        <v>8.2910321489001695E-2</v>
      </c>
      <c r="AE33" s="34">
        <f>IFERROR('P_lbr_%'!BC44," ")</f>
        <v>6.8852459016393447E-2</v>
      </c>
      <c r="AF33" s="34">
        <f>IFERROR('P_lbr_%'!BH44," ")</f>
        <v>8.1168831168831168E-2</v>
      </c>
      <c r="AG33" s="34">
        <f>IFERROR('P_lbr_%'!BM44," ")</f>
        <v>8.7947882736156349E-2</v>
      </c>
      <c r="AH33" s="34">
        <f>IFERROR('P_lbr_%'!BR44," ")</f>
        <v>8.9743589743589744E-2</v>
      </c>
    </row>
    <row r="34" spans="2:34" x14ac:dyDescent="0.25">
      <c r="B34" s="204"/>
      <c r="C34" s="35" t="str">
        <f>IFERROR('P_lbr_%'!D106," ")</f>
        <v>Melhus</v>
      </c>
      <c r="D34" s="47">
        <f>IFERROR('P_lbr_%'!E106," ")</f>
        <v>352</v>
      </c>
      <c r="E34" s="47">
        <f>IFERROR('P_lbr_%'!J106," ")</f>
        <v>326</v>
      </c>
      <c r="F34" s="47">
        <f>IFERROR('P_lbr_%'!O106," ")</f>
        <v>301</v>
      </c>
      <c r="G34" s="47">
        <f>IFERROR('P_lbr_%'!T106," ")</f>
        <v>299</v>
      </c>
      <c r="H34" s="47">
        <f>IFERROR('P_lbr_%'!Y106," ")</f>
        <v>290</v>
      </c>
      <c r="I34" s="47">
        <f>IFERROR('P_lbr_%'!AD106," ")</f>
        <v>259</v>
      </c>
      <c r="J34" s="47">
        <f>IFERROR('P_lbr_%'!AI106," ")</f>
        <v>266</v>
      </c>
      <c r="K34" s="47">
        <f>IFERROR('P_lbr_%'!AN106," ")</f>
        <v>237</v>
      </c>
      <c r="L34" s="47">
        <f>IFERROR('P_lbr_%'!AS106," ")</f>
        <v>253</v>
      </c>
      <c r="M34" s="47">
        <f>IFERROR('P_lbr_%'!AX106," ")</f>
        <v>261</v>
      </c>
      <c r="N34" s="47">
        <f>IFERROR('P_lbr_%'!BC106," ")</f>
        <v>243</v>
      </c>
      <c r="O34" s="47">
        <f>IFERROR('P_lbr_%'!BH106," ")</f>
        <v>221</v>
      </c>
      <c r="P34" s="47">
        <f>IFERROR('P_lbr_%'!BM106," ")</f>
        <v>226</v>
      </c>
      <c r="Q34" s="47">
        <f>IFERROR('P_lbr_%'!BR106," ")</f>
        <v>229</v>
      </c>
      <c r="S34" s="206"/>
      <c r="T34" s="35" t="s">
        <v>1060</v>
      </c>
      <c r="U34" s="36">
        <f>IFERROR('P_lbr_%'!E45," ")</f>
        <v>7.7567210224768618E-2</v>
      </c>
      <c r="V34" s="36">
        <f>IFERROR('P_lbr_%'!J45," ")</f>
        <v>7.1853647784879876E-2</v>
      </c>
      <c r="W34" s="36">
        <f>IFERROR('P_lbr_%'!O45," ")</f>
        <v>6.5634539904055822E-2</v>
      </c>
      <c r="X34" s="36">
        <f>IFERROR('P_lbr_%'!T45," ")</f>
        <v>6.4039408866995079E-2</v>
      </c>
      <c r="Y34" s="36">
        <f>IFERROR('P_lbr_%'!Y45," ")</f>
        <v>6.1610367537709793E-2</v>
      </c>
      <c r="Z34" s="36">
        <f>IFERROR('P_lbr_%'!AD45," ")</f>
        <v>5.4652880354505169E-2</v>
      </c>
      <c r="AA34" s="36">
        <f>IFERROR('P_lbr_%'!AI45," ")</f>
        <v>5.5129533678756476E-2</v>
      </c>
      <c r="AB34" s="36">
        <f>IFERROR('P_lbr_%'!AN45," ")</f>
        <v>4.8946716232961589E-2</v>
      </c>
      <c r="AC34" s="36">
        <f>IFERROR('P_lbr_%'!AS45," ")</f>
        <v>5.1548492257538714E-2</v>
      </c>
      <c r="AD34" s="36">
        <f>IFERROR('P_lbr_%'!AX45," ")</f>
        <v>5.1560647965231132E-2</v>
      </c>
      <c r="AE34" s="36">
        <f>IFERROR('P_lbr_%'!BC45," ")</f>
        <v>4.7093023255813951E-2</v>
      </c>
      <c r="AF34" s="36">
        <f>IFERROR('P_lbr_%'!BH45," ")</f>
        <v>4.254090471607315E-2</v>
      </c>
      <c r="AG34" s="36">
        <f>IFERROR('P_lbr_%'!BM45," ")</f>
        <v>4.322050105182635E-2</v>
      </c>
      <c r="AH34" s="36">
        <f>IFERROR('P_lbr_%'!BR45," ")</f>
        <v>4.3191248585439455E-2</v>
      </c>
    </row>
    <row r="35" spans="2:34" x14ac:dyDescent="0.25">
      <c r="B35" s="204"/>
      <c r="C35" s="35" t="str">
        <f>IFERROR('P_lbr_%'!D107," ")</f>
        <v>Midtre Gauldal</v>
      </c>
      <c r="D35" s="47">
        <f>IFERROR('P_lbr_%'!E107," ")</f>
        <v>401</v>
      </c>
      <c r="E35" s="47">
        <f>IFERROR('P_lbr_%'!J107," ")</f>
        <v>373</v>
      </c>
      <c r="F35" s="47">
        <f>IFERROR('P_lbr_%'!O107," ")</f>
        <v>357</v>
      </c>
      <c r="G35" s="47">
        <f>IFERROR('P_lbr_%'!T107," ")</f>
        <v>337</v>
      </c>
      <c r="H35" s="47">
        <f>IFERROR('P_lbr_%'!Y107," ")</f>
        <v>296</v>
      </c>
      <c r="I35" s="47">
        <f>IFERROR('P_lbr_%'!AD107," ")</f>
        <v>301</v>
      </c>
      <c r="J35" s="47">
        <f>IFERROR('P_lbr_%'!AI107," ")</f>
        <v>288</v>
      </c>
      <c r="K35" s="47">
        <f>IFERROR('P_lbr_%'!AN107," ")</f>
        <v>279</v>
      </c>
      <c r="L35" s="47">
        <f>IFERROR('P_lbr_%'!AS107," ")</f>
        <v>283</v>
      </c>
      <c r="M35" s="47">
        <f>IFERROR('P_lbr_%'!AX107," ")</f>
        <v>270</v>
      </c>
      <c r="N35" s="47">
        <f>IFERROR('P_lbr_%'!BC107," ")</f>
        <v>270</v>
      </c>
      <c r="O35" s="47">
        <f>IFERROR('P_lbr_%'!BH107," ")</f>
        <v>255</v>
      </c>
      <c r="P35" s="47">
        <f>IFERROR('P_lbr_%'!BM107," ")</f>
        <v>235</v>
      </c>
      <c r="Q35" s="47">
        <f>IFERROR('P_lbr_%'!BR107," ")</f>
        <v>239</v>
      </c>
      <c r="S35" s="206"/>
      <c r="T35" s="35" t="s">
        <v>1058</v>
      </c>
      <c r="U35" s="36">
        <f>IFERROR('P_lbr_%'!E46," ")</f>
        <v>0.14824399260628465</v>
      </c>
      <c r="V35" s="36">
        <f>IFERROR('P_lbr_%'!J46," ")</f>
        <v>0.13407620416966212</v>
      </c>
      <c r="W35" s="36">
        <f>IFERROR('P_lbr_%'!O46," ")</f>
        <v>0.12795698924731183</v>
      </c>
      <c r="X35" s="36">
        <f>IFERROR('P_lbr_%'!T46," ")</f>
        <v>0.11505633321952885</v>
      </c>
      <c r="Y35" s="36">
        <f>IFERROR('P_lbr_%'!Y46," ")</f>
        <v>9.9328859060402688E-2</v>
      </c>
      <c r="Z35" s="36">
        <f>IFERROR('P_lbr_%'!AD46," ")</f>
        <v>9.641255605381166E-2</v>
      </c>
      <c r="AA35" s="36">
        <f>IFERROR('P_lbr_%'!AI46," ")</f>
        <v>9.171974522292993E-2</v>
      </c>
      <c r="AB35" s="36">
        <f>IFERROR('P_lbr_%'!AN46," ")</f>
        <v>9.0790758216726331E-2</v>
      </c>
      <c r="AC35" s="36">
        <f>IFERROR('P_lbr_%'!AS46," ")</f>
        <v>9.027113237639553E-2</v>
      </c>
      <c r="AD35" s="36">
        <f>IFERROR('P_lbr_%'!AX46," ")</f>
        <v>8.5932527052832594E-2</v>
      </c>
      <c r="AE35" s="36">
        <f>IFERROR('P_lbr_%'!BC46," ")</f>
        <v>8.4959093769666455E-2</v>
      </c>
      <c r="AF35" s="36">
        <f>IFERROR('P_lbr_%'!BH46," ")</f>
        <v>8.2311168495803749E-2</v>
      </c>
      <c r="AG35" s="36">
        <f>IFERROR('P_lbr_%'!BM46," ")</f>
        <v>7.7074450639553954E-2</v>
      </c>
      <c r="AH35" s="36">
        <f>IFERROR('P_lbr_%'!BR46," ")</f>
        <v>8.9849624060150374E-2</v>
      </c>
    </row>
    <row r="36" spans="2:34" x14ac:dyDescent="0.25">
      <c r="B36" s="204"/>
      <c r="C36" s="35" t="str">
        <f>IFERROR('P_lbr_%'!D108," ")</f>
        <v>Oppdal</v>
      </c>
      <c r="D36" s="47">
        <f>IFERROR('P_lbr_%'!E108," ")</f>
        <v>395</v>
      </c>
      <c r="E36" s="47">
        <f>IFERROR('P_lbr_%'!J108," ")</f>
        <v>362</v>
      </c>
      <c r="F36" s="47">
        <f>IFERROR('P_lbr_%'!O108," ")</f>
        <v>349</v>
      </c>
      <c r="G36" s="47">
        <f>IFERROR('P_lbr_%'!T108," ")</f>
        <v>357</v>
      </c>
      <c r="H36" s="47">
        <f>IFERROR('P_lbr_%'!Y108," ")</f>
        <v>317</v>
      </c>
      <c r="I36" s="47">
        <f>IFERROR('P_lbr_%'!AD108," ")</f>
        <v>327</v>
      </c>
      <c r="J36" s="47">
        <f>IFERROR('P_lbr_%'!AI108," ")</f>
        <v>298</v>
      </c>
      <c r="K36" s="47">
        <f>IFERROR('P_lbr_%'!AN108," ")</f>
        <v>294</v>
      </c>
      <c r="L36" s="47">
        <f>IFERROR('P_lbr_%'!AS108," ")</f>
        <v>282</v>
      </c>
      <c r="M36" s="47">
        <f>IFERROR('P_lbr_%'!AX108," ")</f>
        <v>276</v>
      </c>
      <c r="N36" s="47">
        <f>IFERROR('P_lbr_%'!BC108," ")</f>
        <v>264</v>
      </c>
      <c r="O36" s="47">
        <f>IFERROR('P_lbr_%'!BH108," ")</f>
        <v>268</v>
      </c>
      <c r="P36" s="47">
        <f>IFERROR('P_lbr_%'!BM108," ")</f>
        <v>250</v>
      </c>
      <c r="Q36" s="47">
        <f>IFERROR('P_lbr_%'!BR108," ")</f>
        <v>234</v>
      </c>
      <c r="S36" s="206"/>
      <c r="T36" s="35" t="s">
        <v>1050</v>
      </c>
      <c r="U36" s="36">
        <f>IFERROR('P_lbr_%'!E47," ")</f>
        <v>0.1168293404318249</v>
      </c>
      <c r="V36" s="36">
        <f>IFERROR('P_lbr_%'!J47," ")</f>
        <v>0.11003039513677812</v>
      </c>
      <c r="W36" s="36">
        <f>IFERROR('P_lbr_%'!O47," ")</f>
        <v>0.107516943930992</v>
      </c>
      <c r="X36" s="36">
        <f>IFERROR('P_lbr_%'!T47," ")</f>
        <v>0.10998151571164511</v>
      </c>
      <c r="Y36" s="36">
        <f>IFERROR('P_lbr_%'!Y47," ")</f>
        <v>9.8877105427323767E-2</v>
      </c>
      <c r="Z36" s="36">
        <f>IFERROR('P_lbr_%'!AD47," ")</f>
        <v>0.10186915887850467</v>
      </c>
      <c r="AA36" s="36">
        <f>IFERROR('P_lbr_%'!AI47," ")</f>
        <v>9.1523341523341517E-2</v>
      </c>
      <c r="AB36" s="36">
        <f>IFERROR('P_lbr_%'!AN47," ")</f>
        <v>9.3214965123652502E-2</v>
      </c>
      <c r="AC36" s="36">
        <f>IFERROR('P_lbr_%'!AS47," ")</f>
        <v>8.8262910798122068E-2</v>
      </c>
      <c r="AD36" s="36">
        <f>IFERROR('P_lbr_%'!AX47," ")</f>
        <v>8.5581395348837214E-2</v>
      </c>
      <c r="AE36" s="36">
        <f>IFERROR('P_lbr_%'!BC47," ")</f>
        <v>7.9951544518473652E-2</v>
      </c>
      <c r="AF36" s="36">
        <f>IFERROR('P_lbr_%'!BH47," ")</f>
        <v>8.0239520958083829E-2</v>
      </c>
      <c r="AG36" s="36">
        <f>IFERROR('P_lbr_%'!BM47," ")</f>
        <v>7.5964752354907322E-2</v>
      </c>
      <c r="AH36" s="36">
        <f>IFERROR('P_lbr_%'!BR47," ")</f>
        <v>6.9271758436944941E-2</v>
      </c>
    </row>
    <row r="37" spans="2:34" x14ac:dyDescent="0.25">
      <c r="B37" s="204"/>
      <c r="C37" s="35" t="str">
        <f>IFERROR('P_lbr_%'!D109," ")</f>
        <v>Rennebu</v>
      </c>
      <c r="D37" s="47">
        <f>IFERROR('P_lbr_%'!E109," ")</f>
        <v>307</v>
      </c>
      <c r="E37" s="47">
        <f>IFERROR('P_lbr_%'!J109," ")</f>
        <v>315</v>
      </c>
      <c r="F37" s="47">
        <f>IFERROR('P_lbr_%'!O109," ")</f>
        <v>305</v>
      </c>
      <c r="G37" s="47">
        <f>IFERROR('P_lbr_%'!T109," ")</f>
        <v>279</v>
      </c>
      <c r="H37" s="47">
        <f>IFERROR('P_lbr_%'!Y109," ")</f>
        <v>272</v>
      </c>
      <c r="I37" s="47">
        <f>IFERROR('P_lbr_%'!AD109," ")</f>
        <v>249</v>
      </c>
      <c r="J37" s="47">
        <f>IFERROR('P_lbr_%'!AI109," ")</f>
        <v>267</v>
      </c>
      <c r="K37" s="47">
        <f>IFERROR('P_lbr_%'!AN109," ")</f>
        <v>229</v>
      </c>
      <c r="L37" s="47">
        <f>IFERROR('P_lbr_%'!AS109," ")</f>
        <v>210</v>
      </c>
      <c r="M37" s="47">
        <f>IFERROR('P_lbr_%'!AX109," ")</f>
        <v>211</v>
      </c>
      <c r="N37" s="47">
        <f>IFERROR('P_lbr_%'!BC109," ")</f>
        <v>173</v>
      </c>
      <c r="O37" s="47">
        <f>IFERROR('P_lbr_%'!BH109," ")</f>
        <v>192</v>
      </c>
      <c r="P37" s="47">
        <f>IFERROR('P_lbr_%'!BM109," ")</f>
        <v>191</v>
      </c>
      <c r="Q37" s="47">
        <f>IFERROR('P_lbr_%'!BR109," ")</f>
        <v>193</v>
      </c>
      <c r="S37" s="206"/>
      <c r="T37" s="35" t="s">
        <v>1052</v>
      </c>
      <c r="U37" s="36">
        <f>IFERROR('P_lbr_%'!E48," ")</f>
        <v>0.2646551724137931</v>
      </c>
      <c r="V37" s="36">
        <f>IFERROR('P_lbr_%'!J48," ")</f>
        <v>0.27296360485268628</v>
      </c>
      <c r="W37" s="36">
        <f>IFERROR('P_lbr_%'!O48," ")</f>
        <v>0.26406926406926406</v>
      </c>
      <c r="X37" s="36">
        <f>IFERROR('P_lbr_%'!T48," ")</f>
        <v>0.24624889673433362</v>
      </c>
      <c r="Y37" s="36">
        <f>IFERROR('P_lbr_%'!Y48," ")</f>
        <v>0.23529411764705882</v>
      </c>
      <c r="Z37" s="36">
        <f>IFERROR('P_lbr_%'!AD48," ")</f>
        <v>0.22133333333333333</v>
      </c>
      <c r="AA37" s="36">
        <f>IFERROR('P_lbr_%'!AI48," ")</f>
        <v>0.23712255772646537</v>
      </c>
      <c r="AB37" s="36">
        <f>IFERROR('P_lbr_%'!AN48," ")</f>
        <v>0.2072398190045249</v>
      </c>
      <c r="AC37" s="36">
        <f>IFERROR('P_lbr_%'!AS48," ")</f>
        <v>0.19354838709677419</v>
      </c>
      <c r="AD37" s="36">
        <f>IFERROR('P_lbr_%'!AX48," ")</f>
        <v>0.20095238095238097</v>
      </c>
      <c r="AE37" s="36">
        <f>IFERROR('P_lbr_%'!BC48," ")</f>
        <v>0.16539196940726578</v>
      </c>
      <c r="AF37" s="36">
        <f>IFERROR('P_lbr_%'!BH48," ")</f>
        <v>0.17454545454545456</v>
      </c>
      <c r="AG37" s="36">
        <f>IFERROR('P_lbr_%'!BM48," ")</f>
        <v>0.17652495378927913</v>
      </c>
      <c r="AH37" s="36">
        <f>IFERROR('P_lbr_%'!BR48," ")</f>
        <v>0.16959578207381371</v>
      </c>
    </row>
    <row r="38" spans="2:34" x14ac:dyDescent="0.25">
      <c r="B38" s="208"/>
      <c r="C38" s="28" t="str">
        <f>IFERROR('P_lbr_%'!D110," ")</f>
        <v>Røros</v>
      </c>
      <c r="D38" s="48">
        <f>IFERROR('P_lbr_%'!E110," ")</f>
        <v>211</v>
      </c>
      <c r="E38" s="48">
        <f>IFERROR('P_lbr_%'!J110," ")</f>
        <v>195</v>
      </c>
      <c r="F38" s="48">
        <f>IFERROR('P_lbr_%'!O110," ")</f>
        <v>202</v>
      </c>
      <c r="G38" s="48">
        <f>IFERROR('P_lbr_%'!T110," ")</f>
        <v>192</v>
      </c>
      <c r="H38" s="48">
        <f>IFERROR('P_lbr_%'!Y110," ")</f>
        <v>167</v>
      </c>
      <c r="I38" s="48">
        <f>IFERROR('P_lbr_%'!AD110," ")</f>
        <v>174</v>
      </c>
      <c r="J38" s="48">
        <f>IFERROR('P_lbr_%'!AI110," ")</f>
        <v>155</v>
      </c>
      <c r="K38" s="48">
        <f>IFERROR('P_lbr_%'!AN110," ")</f>
        <v>147</v>
      </c>
      <c r="L38" s="48">
        <f>IFERROR('P_lbr_%'!AS110," ")</f>
        <v>162</v>
      </c>
      <c r="M38" s="48">
        <f>IFERROR('P_lbr_%'!AX110," ")</f>
        <v>153</v>
      </c>
      <c r="N38" s="48">
        <f>IFERROR('P_lbr_%'!BC110," ")</f>
        <v>139</v>
      </c>
      <c r="O38" s="48">
        <f>IFERROR('P_lbr_%'!BH110," ")</f>
        <v>147</v>
      </c>
      <c r="P38" s="48">
        <f>IFERROR('P_lbr_%'!BM110," ")</f>
        <v>139</v>
      </c>
      <c r="Q38" s="48">
        <f>IFERROR('P_lbr_%'!BR110," ")</f>
        <v>129</v>
      </c>
      <c r="S38" s="207"/>
      <c r="T38" s="28" t="s">
        <v>1054</v>
      </c>
      <c r="U38" s="37">
        <f>IFERROR('P_lbr_%'!E49," ")</f>
        <v>6.098265895953757E-2</v>
      </c>
      <c r="V38" s="37">
        <f>IFERROR('P_lbr_%'!J49," ")</f>
        <v>5.7812036762525942E-2</v>
      </c>
      <c r="W38" s="37">
        <f>IFERROR('P_lbr_%'!O49," ")</f>
        <v>6.0935143288084463E-2</v>
      </c>
      <c r="X38" s="37">
        <f>IFERROR('P_lbr_%'!T49," ")</f>
        <v>5.6687333923826397E-2</v>
      </c>
      <c r="Y38" s="37">
        <f>IFERROR('P_lbr_%'!Y49," ")</f>
        <v>0.05</v>
      </c>
      <c r="Z38" s="37">
        <f>IFERROR('P_lbr_%'!AD49," ")</f>
        <v>5.190930787589499E-2</v>
      </c>
      <c r="AA38" s="37">
        <f>IFERROR('P_lbr_%'!AI49," ")</f>
        <v>4.6490701859628072E-2</v>
      </c>
      <c r="AB38" s="37">
        <f>IFERROR('P_lbr_%'!AN49," ")</f>
        <v>4.4844417327638803E-2</v>
      </c>
      <c r="AC38" s="37">
        <f>IFERROR('P_lbr_%'!AS49," ")</f>
        <v>4.9846153846153846E-2</v>
      </c>
      <c r="AD38" s="37">
        <f>IFERROR('P_lbr_%'!AX49," ")</f>
        <v>4.608433734939759E-2</v>
      </c>
      <c r="AE38" s="37">
        <f>IFERROR('P_lbr_%'!BC49," ")</f>
        <v>4.2416844675007628E-2</v>
      </c>
      <c r="AF38" s="37">
        <f>IFERROR('P_lbr_%'!BH49," ")</f>
        <v>4.4531960012117539E-2</v>
      </c>
      <c r="AG38" s="37">
        <f>IFERROR('P_lbr_%'!BM49," ")</f>
        <v>4.2559706062461726E-2</v>
      </c>
      <c r="AH38" s="37">
        <f>IFERROR('P_lbr_%'!BR49," ")</f>
        <v>3.8381434096994939E-2</v>
      </c>
    </row>
    <row r="39" spans="2:34" ht="15" customHeight="1" x14ac:dyDescent="0.25">
      <c r="B39" s="203" t="s">
        <v>1267</v>
      </c>
      <c r="C39" s="33" t="str">
        <f>IFERROR('P_lbr_%'!D112," ")</f>
        <v>Frosta</v>
      </c>
      <c r="D39" s="46">
        <f>IFERROR('P_lbr_%'!E112," ")</f>
        <v>261</v>
      </c>
      <c r="E39" s="46">
        <f>IFERROR('P_lbr_%'!J112," ")</f>
        <v>250</v>
      </c>
      <c r="F39" s="46">
        <f>IFERROR('P_lbr_%'!O112," ")</f>
        <v>274</v>
      </c>
      <c r="G39" s="46">
        <f>IFERROR('P_lbr_%'!T112," ")</f>
        <v>236</v>
      </c>
      <c r="H39" s="46">
        <f>IFERROR('P_lbr_%'!Y112," ")</f>
        <v>199</v>
      </c>
      <c r="I39" s="46">
        <f>IFERROR('P_lbr_%'!AD112," ")</f>
        <v>196</v>
      </c>
      <c r="J39" s="46">
        <f>IFERROR('P_lbr_%'!AI112," ")</f>
        <v>188</v>
      </c>
      <c r="K39" s="46">
        <f>IFERROR('P_lbr_%'!AN112," ")</f>
        <v>170</v>
      </c>
      <c r="L39" s="46">
        <f>IFERROR('P_lbr_%'!AS112," ")</f>
        <v>161</v>
      </c>
      <c r="M39" s="46">
        <f>IFERROR('P_lbr_%'!AX112," ")</f>
        <v>187</v>
      </c>
      <c r="N39" s="46">
        <f>IFERROR('P_lbr_%'!BC112," ")</f>
        <v>177</v>
      </c>
      <c r="O39" s="46">
        <f>IFERROR('P_lbr_%'!BH112," ")</f>
        <v>182</v>
      </c>
      <c r="P39" s="46">
        <f>IFERROR('P_lbr_%'!BM112," ")</f>
        <v>197</v>
      </c>
      <c r="Q39" s="46">
        <f>IFERROR('P_lbr_%'!BR112," ")</f>
        <v>178</v>
      </c>
      <c r="S39" s="203" t="s">
        <v>1267</v>
      </c>
      <c r="T39" s="33" t="s">
        <v>1074</v>
      </c>
      <c r="U39" s="34">
        <f>IFERROR('P_lbr_%'!E51," ")</f>
        <v>0.29828571428571427</v>
      </c>
      <c r="V39" s="34">
        <f>IFERROR('P_lbr_%'!J51," ")</f>
        <v>0.28376844494892167</v>
      </c>
      <c r="W39" s="34">
        <f>IFERROR('P_lbr_%'!O51," ")</f>
        <v>0.30309734513274339</v>
      </c>
      <c r="X39" s="34">
        <f>IFERROR('P_lbr_%'!T51," ")</f>
        <v>0.26309921962095872</v>
      </c>
      <c r="Y39" s="34">
        <f>IFERROR('P_lbr_%'!Y51," ")</f>
        <v>0.21868131868131868</v>
      </c>
      <c r="Z39" s="34">
        <f>IFERROR('P_lbr_%'!AD51," ")</f>
        <v>0.2063157894736842</v>
      </c>
      <c r="AA39" s="34">
        <f>IFERROR('P_lbr_%'!AI51," ")</f>
        <v>0.19915254237288135</v>
      </c>
      <c r="AB39" s="34">
        <f>IFERROR('P_lbr_%'!AN51," ")</f>
        <v>0.19144144144144143</v>
      </c>
      <c r="AC39" s="34">
        <f>IFERROR('P_lbr_%'!AS51," ")</f>
        <v>0.17386609071274298</v>
      </c>
      <c r="AD39" s="34">
        <f>IFERROR('P_lbr_%'!AX51," ")</f>
        <v>0.1968421052631579</v>
      </c>
      <c r="AE39" s="34">
        <f>IFERROR('P_lbr_%'!BC51," ")</f>
        <v>0.17753259779338015</v>
      </c>
      <c r="AF39" s="34">
        <f>IFERROR('P_lbr_%'!BH51," ")</f>
        <v>0.19137749737118823</v>
      </c>
      <c r="AG39" s="34">
        <f>IFERROR('P_lbr_%'!BM51," ")</f>
        <v>0.20309278350515464</v>
      </c>
      <c r="AH39" s="34">
        <f>IFERROR('P_lbr_%'!BR51," ")</f>
        <v>0.18275154004106775</v>
      </c>
    </row>
    <row r="40" spans="2:34" x14ac:dyDescent="0.25">
      <c r="B40" s="204"/>
      <c r="C40" s="35" t="str">
        <f>IFERROR('P_lbr_%'!D113," ")</f>
        <v>Malvik</v>
      </c>
      <c r="D40" s="47">
        <f>IFERROR('P_lbr_%'!E113," ")</f>
        <v>58</v>
      </c>
      <c r="E40" s="47">
        <f>IFERROR('P_lbr_%'!J113," ")</f>
        <v>61</v>
      </c>
      <c r="F40" s="47">
        <f>IFERROR('P_lbr_%'!O113," ")</f>
        <v>55</v>
      </c>
      <c r="G40" s="47">
        <f>IFERROR('P_lbr_%'!T113," ")</f>
        <v>45</v>
      </c>
      <c r="H40" s="47">
        <f>IFERROR('P_lbr_%'!Y113," ")</f>
        <v>50</v>
      </c>
      <c r="I40" s="47">
        <f>IFERROR('P_lbr_%'!AD113," ")</f>
        <v>51</v>
      </c>
      <c r="J40" s="47">
        <f>IFERROR('P_lbr_%'!AI113," ")</f>
        <v>48</v>
      </c>
      <c r="K40" s="47">
        <f>IFERROR('P_lbr_%'!AN113," ")</f>
        <v>44</v>
      </c>
      <c r="L40" s="47">
        <f>IFERROR('P_lbr_%'!AS113," ")</f>
        <v>53</v>
      </c>
      <c r="M40" s="47">
        <f>IFERROR('P_lbr_%'!AX113," ")</f>
        <v>55</v>
      </c>
      <c r="N40" s="47">
        <f>IFERROR('P_lbr_%'!BC113," ")</f>
        <v>64</v>
      </c>
      <c r="O40" s="47">
        <f>IFERROR('P_lbr_%'!BH113," ")</f>
        <v>56</v>
      </c>
      <c r="P40" s="47">
        <f>IFERROR('P_lbr_%'!BM113," ")</f>
        <v>63</v>
      </c>
      <c r="Q40" s="47">
        <f>IFERROR('P_lbr_%'!BR113," ")</f>
        <v>50</v>
      </c>
      <c r="S40" s="204"/>
      <c r="T40" s="35" t="s">
        <v>1064</v>
      </c>
      <c r="U40" s="36">
        <f>IFERROR('P_lbr_%'!E52," ")</f>
        <v>2.0647917408330368E-2</v>
      </c>
      <c r="V40" s="36">
        <f>IFERROR('P_lbr_%'!J52," ")</f>
        <v>2.1832498210450968E-2</v>
      </c>
      <c r="W40" s="36">
        <f>IFERROR('P_lbr_%'!O52," ")</f>
        <v>1.7366592990211555E-2</v>
      </c>
      <c r="X40" s="36">
        <f>IFERROR('P_lbr_%'!T52," ")</f>
        <v>1.3927576601671309E-2</v>
      </c>
      <c r="Y40" s="36">
        <f>IFERROR('P_lbr_%'!Y52," ")</f>
        <v>1.4594279042615295E-2</v>
      </c>
      <c r="Z40" s="36">
        <f>IFERROR('P_lbr_%'!AD52," ")</f>
        <v>1.5022091310751105E-2</v>
      </c>
      <c r="AA40" s="36">
        <f>IFERROR('P_lbr_%'!AI52," ")</f>
        <v>1.4405762304921969E-2</v>
      </c>
      <c r="AB40" s="36">
        <f>IFERROR('P_lbr_%'!AN52," ")</f>
        <v>1.2967875036840553E-2</v>
      </c>
      <c r="AC40" s="36">
        <f>IFERROR('P_lbr_%'!AS52," ")</f>
        <v>1.5854023332336226E-2</v>
      </c>
      <c r="AD40" s="36">
        <f>IFERROR('P_lbr_%'!AX52," ")</f>
        <v>1.6296296296296295E-2</v>
      </c>
      <c r="AE40" s="36">
        <f>IFERROR('P_lbr_%'!BC52," ")</f>
        <v>1.8702513150204558E-2</v>
      </c>
      <c r="AF40" s="36">
        <f>IFERROR('P_lbr_%'!BH52," ")</f>
        <v>1.6761448668063453E-2</v>
      </c>
      <c r="AG40" s="36">
        <f>IFERROR('P_lbr_%'!BM52," ")</f>
        <v>1.8993066023515224E-2</v>
      </c>
      <c r="AH40" s="36">
        <f>IFERROR('P_lbr_%'!BR52," ")</f>
        <v>1.4471780028943559E-2</v>
      </c>
    </row>
    <row r="41" spans="2:34" x14ac:dyDescent="0.25">
      <c r="B41" s="204"/>
      <c r="C41" s="35" t="str">
        <f>IFERROR('P_lbr_%'!D114," ")</f>
        <v>Meråker</v>
      </c>
      <c r="D41" s="47">
        <f>IFERROR('P_lbr_%'!E114," ")</f>
        <v>60</v>
      </c>
      <c r="E41" s="47">
        <f>IFERROR('P_lbr_%'!J114," ")</f>
        <v>62</v>
      </c>
      <c r="F41" s="47">
        <f>IFERROR('P_lbr_%'!O114," ")</f>
        <v>58</v>
      </c>
      <c r="G41" s="47">
        <f>IFERROR('P_lbr_%'!T114," ")</f>
        <v>62</v>
      </c>
      <c r="H41" s="47">
        <f>IFERROR('P_lbr_%'!Y114," ")</f>
        <v>69</v>
      </c>
      <c r="I41" s="47">
        <f>IFERROR('P_lbr_%'!AD114," ")</f>
        <v>65</v>
      </c>
      <c r="J41" s="47">
        <f>IFERROR('P_lbr_%'!AI114," ")</f>
        <v>64</v>
      </c>
      <c r="K41" s="47">
        <f>IFERROR('P_lbr_%'!AN114," ")</f>
        <v>62</v>
      </c>
      <c r="L41" s="47">
        <f>IFERROR('P_lbr_%'!AS114," ")</f>
        <v>63</v>
      </c>
      <c r="M41" s="47">
        <f>IFERROR('P_lbr_%'!AX114," ")</f>
        <v>61</v>
      </c>
      <c r="N41" s="47">
        <f>IFERROR('P_lbr_%'!BC114," ")</f>
        <v>64</v>
      </c>
      <c r="O41" s="47">
        <f>IFERROR('P_lbr_%'!BH114," ")</f>
        <v>61</v>
      </c>
      <c r="P41" s="47">
        <f>IFERROR('P_lbr_%'!BM114," ")</f>
        <v>64</v>
      </c>
      <c r="Q41" s="47">
        <f>IFERROR('P_lbr_%'!BR114," ")</f>
        <v>56</v>
      </c>
      <c r="S41" s="204"/>
      <c r="T41" s="35" t="s">
        <v>1070</v>
      </c>
      <c r="U41" s="36">
        <f>IFERROR('P_lbr_%'!E53," ")</f>
        <v>5.9347181008902079E-2</v>
      </c>
      <c r="V41" s="36">
        <f>IFERROR('P_lbr_%'!J53," ")</f>
        <v>6.6027689030883921E-2</v>
      </c>
      <c r="W41" s="36">
        <f>IFERROR('P_lbr_%'!O53," ")</f>
        <v>5.9487179487179485E-2</v>
      </c>
      <c r="X41" s="36">
        <f>IFERROR('P_lbr_%'!T53," ")</f>
        <v>6.3917525773195871E-2</v>
      </c>
      <c r="Y41" s="36">
        <f>IFERROR('P_lbr_%'!Y53," ")</f>
        <v>7.1651090342679122E-2</v>
      </c>
      <c r="Z41" s="36">
        <f>IFERROR('P_lbr_%'!AD53," ")</f>
        <v>7.0729053318824814E-2</v>
      </c>
      <c r="AA41" s="36">
        <f>IFERROR('P_lbr_%'!AI53," ")</f>
        <v>6.8230277185501065E-2</v>
      </c>
      <c r="AB41" s="36">
        <f>IFERROR('P_lbr_%'!AN53," ")</f>
        <v>6.4921465968586389E-2</v>
      </c>
      <c r="AC41" s="36">
        <f>IFERROR('P_lbr_%'!AS53," ")</f>
        <v>6.3959390862944165E-2</v>
      </c>
      <c r="AD41" s="36">
        <f>IFERROR('P_lbr_%'!AX53," ")</f>
        <v>6.1928934010152287E-2</v>
      </c>
      <c r="AE41" s="36">
        <f>IFERROR('P_lbr_%'!BC53," ")</f>
        <v>6.8012752391073322E-2</v>
      </c>
      <c r="AF41" s="36">
        <f>IFERROR('P_lbr_%'!BH53," ")</f>
        <v>6.5380493033226156E-2</v>
      </c>
      <c r="AG41" s="36">
        <f>IFERROR('P_lbr_%'!BM53," ")</f>
        <v>7.2234762979683967E-2</v>
      </c>
      <c r="AH41" s="36">
        <f>IFERROR('P_lbr_%'!BR53," ")</f>
        <v>6.5497076023391818E-2</v>
      </c>
    </row>
    <row r="42" spans="2:34" x14ac:dyDescent="0.25">
      <c r="B42" s="204"/>
      <c r="C42" s="35" t="str">
        <f>IFERROR('P_lbr_%'!D115," ")</f>
        <v>Selbu</v>
      </c>
      <c r="D42" s="47">
        <f>IFERROR('P_lbr_%'!E115," ")</f>
        <v>237</v>
      </c>
      <c r="E42" s="47">
        <f>IFERROR('P_lbr_%'!J115," ")</f>
        <v>238</v>
      </c>
      <c r="F42" s="47">
        <f>IFERROR('P_lbr_%'!O115," ")</f>
        <v>230</v>
      </c>
      <c r="G42" s="47">
        <f>IFERROR('P_lbr_%'!T115," ")</f>
        <v>227</v>
      </c>
      <c r="H42" s="47">
        <f>IFERROR('P_lbr_%'!Y115," ")</f>
        <v>199</v>
      </c>
      <c r="I42" s="47">
        <f>IFERROR('P_lbr_%'!AD115," ")</f>
        <v>206</v>
      </c>
      <c r="J42" s="47">
        <f>IFERROR('P_lbr_%'!AI115," ")</f>
        <v>193</v>
      </c>
      <c r="K42" s="47">
        <f>IFERROR('P_lbr_%'!AN115," ")</f>
        <v>191</v>
      </c>
      <c r="L42" s="47">
        <f>IFERROR('P_lbr_%'!AS115," ")</f>
        <v>184</v>
      </c>
      <c r="M42" s="47">
        <f>IFERROR('P_lbr_%'!AX115," ")</f>
        <v>175</v>
      </c>
      <c r="N42" s="47">
        <f>IFERROR('P_lbr_%'!BC115," ")</f>
        <v>170</v>
      </c>
      <c r="O42" s="47">
        <f>IFERROR('P_lbr_%'!BH115," ")</f>
        <v>162</v>
      </c>
      <c r="P42" s="47">
        <f>IFERROR('P_lbr_%'!BM115," ")</f>
        <v>161</v>
      </c>
      <c r="Q42" s="47">
        <f>IFERROR('P_lbr_%'!BR115," ")</f>
        <v>154</v>
      </c>
      <c r="S42" s="204"/>
      <c r="T42" s="35" t="s">
        <v>1066</v>
      </c>
      <c r="U42" s="36">
        <f>IFERROR('P_lbr_%'!E54," ")</f>
        <v>0.13389830508474576</v>
      </c>
      <c r="V42" s="36">
        <f>IFERROR('P_lbr_%'!J54," ")</f>
        <v>0.13461538461538461</v>
      </c>
      <c r="W42" s="36">
        <f>IFERROR('P_lbr_%'!O54," ")</f>
        <v>0.13403263403263405</v>
      </c>
      <c r="X42" s="36">
        <f>IFERROR('P_lbr_%'!T54," ")</f>
        <v>0.13329418672930124</v>
      </c>
      <c r="Y42" s="36">
        <f>IFERROR('P_lbr_%'!Y54," ")</f>
        <v>0.12031438935912939</v>
      </c>
      <c r="Z42" s="36">
        <f>IFERROR('P_lbr_%'!AD54," ")</f>
        <v>0.12153392330383481</v>
      </c>
      <c r="AA42" s="36">
        <f>IFERROR('P_lbr_%'!AI54," ")</f>
        <v>0.11661631419939578</v>
      </c>
      <c r="AB42" s="36">
        <f>IFERROR('P_lbr_%'!AN54," ")</f>
        <v>0.11907730673316708</v>
      </c>
      <c r="AC42" s="36">
        <f>IFERROR('P_lbr_%'!AS54," ")</f>
        <v>0.11712285168682368</v>
      </c>
      <c r="AD42" s="36">
        <f>IFERROR('P_lbr_%'!AX54," ")</f>
        <v>0.1098556183301946</v>
      </c>
      <c r="AE42" s="36">
        <f>IFERROR('P_lbr_%'!BC54," ")</f>
        <v>0.1027190332326284</v>
      </c>
      <c r="AF42" s="36">
        <f>IFERROR('P_lbr_%'!BH54," ")</f>
        <v>9.8720292504570387E-2</v>
      </c>
      <c r="AG42" s="36">
        <f>IFERROR('P_lbr_%'!BM54," ")</f>
        <v>9.583333333333334E-2</v>
      </c>
      <c r="AH42" s="36">
        <f>IFERROR('P_lbr_%'!BR54," ")</f>
        <v>9.2105263157894732E-2</v>
      </c>
    </row>
    <row r="43" spans="2:34" x14ac:dyDescent="0.25">
      <c r="B43" s="204"/>
      <c r="C43" s="35" t="str">
        <f>IFERROR('P_lbr_%'!D116," ")</f>
        <v>Stjørdal</v>
      </c>
      <c r="D43" s="47">
        <f>IFERROR('P_lbr_%'!E116," ")</f>
        <v>366</v>
      </c>
      <c r="E43" s="47">
        <f>IFERROR('P_lbr_%'!J116," ")</f>
        <v>348</v>
      </c>
      <c r="F43" s="47">
        <f>IFERROR('P_lbr_%'!O116," ")</f>
        <v>317</v>
      </c>
      <c r="G43" s="47">
        <f>IFERROR('P_lbr_%'!T116," ")</f>
        <v>319</v>
      </c>
      <c r="H43" s="47">
        <f>IFERROR('P_lbr_%'!Y116," ")</f>
        <v>319</v>
      </c>
      <c r="I43" s="47">
        <f>IFERROR('P_lbr_%'!AD116," ")</f>
        <v>312</v>
      </c>
      <c r="J43" s="47">
        <f>IFERROR('P_lbr_%'!AI116," ")</f>
        <v>321</v>
      </c>
      <c r="K43" s="47">
        <f>IFERROR('P_lbr_%'!AN116," ")</f>
        <v>296</v>
      </c>
      <c r="L43" s="47">
        <f>IFERROR('P_lbr_%'!AS116," ")</f>
        <v>292</v>
      </c>
      <c r="M43" s="47">
        <f>IFERROR('P_lbr_%'!AX116," ")</f>
        <v>285</v>
      </c>
      <c r="N43" s="47">
        <f>IFERROR('P_lbr_%'!BC116," ")</f>
        <v>280</v>
      </c>
      <c r="O43" s="47">
        <f>IFERROR('P_lbr_%'!BH116," ")</f>
        <v>275</v>
      </c>
      <c r="P43" s="47">
        <f>IFERROR('P_lbr_%'!BM116," ")</f>
        <v>272</v>
      </c>
      <c r="Q43" s="47">
        <f>IFERROR('P_lbr_%'!BR116," ")</f>
        <v>273</v>
      </c>
      <c r="S43" s="204"/>
      <c r="T43" s="35" t="s">
        <v>1072</v>
      </c>
      <c r="U43" s="36">
        <f>IFERROR('P_lbr_%'!E55," ")</f>
        <v>3.6216109242034437E-2</v>
      </c>
      <c r="V43" s="36">
        <f>IFERROR('P_lbr_%'!J55," ")</f>
        <v>3.4188034188034191E-2</v>
      </c>
      <c r="W43" s="36">
        <f>IFERROR('P_lbr_%'!O55," ")</f>
        <v>3.1510934393638168E-2</v>
      </c>
      <c r="X43" s="36">
        <f>IFERROR('P_lbr_%'!T55," ")</f>
        <v>3.0880929332042593E-2</v>
      </c>
      <c r="Y43" s="36">
        <f>IFERROR('P_lbr_%'!Y55," ")</f>
        <v>2.9743589743589743E-2</v>
      </c>
      <c r="Z43" s="36">
        <f>IFERROR('P_lbr_%'!AD55," ")</f>
        <v>2.8322440087145968E-2</v>
      </c>
      <c r="AA43" s="36">
        <f>IFERROR('P_lbr_%'!AI55," ")</f>
        <v>2.9049773755656108E-2</v>
      </c>
      <c r="AB43" s="36">
        <f>IFERROR('P_lbr_%'!AN55," ")</f>
        <v>2.7243442245743214E-2</v>
      </c>
      <c r="AC43" s="36">
        <f>IFERROR('P_lbr_%'!AS55," ")</f>
        <v>2.6900046061722707E-2</v>
      </c>
      <c r="AD43" s="36">
        <f>IFERROR('P_lbr_%'!AX55," ")</f>
        <v>2.6130008251581554E-2</v>
      </c>
      <c r="AE43" s="36">
        <f>IFERROR('P_lbr_%'!BC55," ")</f>
        <v>2.5591810620601407E-2</v>
      </c>
      <c r="AF43" s="36">
        <f>IFERROR('P_lbr_%'!BH55," ")</f>
        <v>2.5146305779078275E-2</v>
      </c>
      <c r="AG43" s="36">
        <f>IFERROR('P_lbr_%'!BM55," ")</f>
        <v>2.5838320509166905E-2</v>
      </c>
      <c r="AH43" s="36">
        <f>IFERROR('P_lbr_%'!BR55," ")</f>
        <v>2.5305895439377085E-2</v>
      </c>
    </row>
    <row r="44" spans="2:34" x14ac:dyDescent="0.25">
      <c r="B44" s="208"/>
      <c r="C44" s="28" t="str">
        <f>IFERROR('P_lbr_%'!D117," ")</f>
        <v>Tydal</v>
      </c>
      <c r="D44" s="48">
        <f>IFERROR('P_lbr_%'!E117," ")</f>
        <v>70</v>
      </c>
      <c r="E44" s="48">
        <f>IFERROR('P_lbr_%'!J117," ")</f>
        <v>61</v>
      </c>
      <c r="F44" s="48">
        <f>IFERROR('P_lbr_%'!O117," ")</f>
        <v>59</v>
      </c>
      <c r="G44" s="48">
        <f>IFERROR('P_lbr_%'!T117," ")</f>
        <v>54</v>
      </c>
      <c r="H44" s="48">
        <f>IFERROR('P_lbr_%'!Y117," ")</f>
        <v>53</v>
      </c>
      <c r="I44" s="48">
        <f>IFERROR('P_lbr_%'!AD117," ")</f>
        <v>48</v>
      </c>
      <c r="J44" s="48">
        <f>IFERROR('P_lbr_%'!AI117," ")</f>
        <v>42</v>
      </c>
      <c r="K44" s="48">
        <f>IFERROR('P_lbr_%'!AN117," ")</f>
        <v>47</v>
      </c>
      <c r="L44" s="48">
        <f>IFERROR('P_lbr_%'!AS117," ")</f>
        <v>48</v>
      </c>
      <c r="M44" s="48">
        <f>IFERROR('P_lbr_%'!AX117," ")</f>
        <v>42</v>
      </c>
      <c r="N44" s="48">
        <f>IFERROR('P_lbr_%'!BC117," ")</f>
        <v>44</v>
      </c>
      <c r="O44" s="48">
        <f>IFERROR('P_lbr_%'!BH117," ")</f>
        <v>41</v>
      </c>
      <c r="P44" s="48">
        <f>IFERROR('P_lbr_%'!BM117," ")</f>
        <v>39</v>
      </c>
      <c r="Q44" s="48">
        <f>IFERROR('P_lbr_%'!BR117," ")</f>
        <v>37</v>
      </c>
      <c r="S44" s="204"/>
      <c r="T44" s="35" t="s">
        <v>1068</v>
      </c>
      <c r="U44" s="36">
        <f>IFERROR('P_lbr_%'!E56," ")</f>
        <v>0.17156862745098039</v>
      </c>
      <c r="V44" s="36">
        <f>IFERROR('P_lbr_%'!J56," ")</f>
        <v>0.1548223350253807</v>
      </c>
      <c r="W44" s="36">
        <f>IFERROR('P_lbr_%'!O56," ")</f>
        <v>0.14603960396039603</v>
      </c>
      <c r="X44" s="36">
        <f>IFERROR('P_lbr_%'!T56," ")</f>
        <v>0.13267813267813267</v>
      </c>
      <c r="Y44" s="36">
        <f>IFERROR('P_lbr_%'!Y56," ")</f>
        <v>0.13874345549738221</v>
      </c>
      <c r="Z44" s="36">
        <f>IFERROR('P_lbr_%'!AD56," ")</f>
        <v>0.12151898734177215</v>
      </c>
      <c r="AA44" s="36">
        <f>IFERROR('P_lbr_%'!AI56," ")</f>
        <v>0.11052631578947368</v>
      </c>
      <c r="AB44" s="36">
        <f>IFERROR('P_lbr_%'!AN56," ")</f>
        <v>0.12335958005249344</v>
      </c>
      <c r="AC44" s="36">
        <f>IFERROR('P_lbr_%'!AS56," ")</f>
        <v>0.1273209549071618</v>
      </c>
      <c r="AD44" s="36">
        <f>IFERROR('P_lbr_%'!AX56," ")</f>
        <v>0.11731843575418995</v>
      </c>
      <c r="AE44" s="36">
        <f>IFERROR('P_lbr_%'!BC56," ")</f>
        <v>0.12256267409470752</v>
      </c>
      <c r="AF44" s="36">
        <f>IFERROR('P_lbr_%'!BH56," ")</f>
        <v>0.11357340720221606</v>
      </c>
      <c r="AG44" s="36">
        <f>IFERROR('P_lbr_%'!BM56," ")</f>
        <v>0.1111111111111111</v>
      </c>
      <c r="AH44" s="36">
        <f>IFERROR('P_lbr_%'!BR56," ")</f>
        <v>0.11246200607902736</v>
      </c>
    </row>
    <row r="45" spans="2:34" x14ac:dyDescent="0.25">
      <c r="B45" s="51" t="s">
        <v>1283</v>
      </c>
      <c r="C45" s="28"/>
      <c r="D45" s="48">
        <f>IFERROR('P_lbr_%'!E118," ")</f>
        <v>8800</v>
      </c>
      <c r="E45" s="48">
        <f>IFERROR('P_lbr_%'!J118," ")</f>
        <v>8482</v>
      </c>
      <c r="F45" s="48">
        <f>IFERROR('P_lbr_%'!O118," ")</f>
        <v>8138</v>
      </c>
      <c r="G45" s="48">
        <f>IFERROR('P_lbr_%'!T118," ")</f>
        <v>7532</v>
      </c>
      <c r="H45" s="48">
        <f>IFERROR('P_lbr_%'!Y118," ")</f>
        <v>7030</v>
      </c>
      <c r="I45" s="48">
        <f>IFERROR('P_lbr_%'!AD118," ")</f>
        <v>6819</v>
      </c>
      <c r="J45" s="48">
        <f>IFERROR('P_lbr_%'!AI118," ")</f>
        <v>6743</v>
      </c>
      <c r="K45" s="48">
        <f>IFERROR('P_lbr_%'!AN118," ")</f>
        <v>6494</v>
      </c>
      <c r="L45" s="48">
        <f>IFERROR('P_lbr_%'!AS118," ")</f>
        <v>6504</v>
      </c>
      <c r="M45" s="48">
        <f>IFERROR('P_lbr_%'!AX118," ")</f>
        <v>6285</v>
      </c>
      <c r="N45" s="48">
        <f>IFERROR('P_lbr_%'!BC118," ")</f>
        <v>6080</v>
      </c>
      <c r="O45" s="48">
        <f>IFERROR('P_lbr_%'!BH118," ")</f>
        <v>5974</v>
      </c>
      <c r="P45" s="48">
        <f>IFERROR('P_lbr_%'!BM118," ")</f>
        <v>6471</v>
      </c>
      <c r="Q45" s="48">
        <f>IFERROR('P_lbr_%'!BR118," ")</f>
        <v>6294</v>
      </c>
      <c r="S45" s="41" t="s">
        <v>1283</v>
      </c>
      <c r="T45" s="42"/>
      <c r="U45" s="43">
        <f>IFERROR('P_lbr_%'!E57," ")</f>
        <v>4.3220093414338266E-2</v>
      </c>
      <c r="V45" s="43">
        <f>IFERROR('P_lbr_%'!J57," ")</f>
        <v>4.2045048974897886E-2</v>
      </c>
      <c r="W45" s="43">
        <f>IFERROR('P_lbr_%'!O57," ")</f>
        <v>4.0061633281972264E-2</v>
      </c>
      <c r="X45" s="43">
        <f>IFERROR('P_lbr_%'!T57," ")</f>
        <v>3.6394209397166546E-2</v>
      </c>
      <c r="Y45" s="43">
        <f>IFERROR('P_lbr_%'!Y57," ")</f>
        <v>3.3307590624600238E-2</v>
      </c>
      <c r="Z45" s="43">
        <f>IFERROR('P_lbr_%'!AD57," ")</f>
        <v>3.1995157793981023E-2</v>
      </c>
      <c r="AA45" s="43">
        <f>IFERROR('P_lbr_%'!AI57," ")</f>
        <v>3.1384102692991522E-2</v>
      </c>
      <c r="AB45" s="43">
        <f>IFERROR('P_lbr_%'!AN57," ")</f>
        <v>3.0565897420208134E-2</v>
      </c>
      <c r="AC45" s="43">
        <f>IFERROR('P_lbr_%'!AS57," ")</f>
        <v>3.0242301093168049E-2</v>
      </c>
      <c r="AD45" s="43">
        <f>IFERROR('P_lbr_%'!AX57," ")</f>
        <v>2.8704921626657897E-2</v>
      </c>
      <c r="AE45" s="43">
        <f>IFERROR('P_lbr_%'!BC57," ")</f>
        <v>2.7624183882560872E-2</v>
      </c>
      <c r="AF45" s="43">
        <f>IFERROR('P_lbr_%'!BH57," ")</f>
        <v>2.6867792829258639E-2</v>
      </c>
      <c r="AG45" s="43">
        <f>IFERROR('P_lbr_%'!BM57," ")</f>
        <v>2.7552936467722913E-2</v>
      </c>
      <c r="AH45" s="43">
        <f>IFERROR('P_lbr_%'!BR57," ")</f>
        <v>2.6117808162333757E-2</v>
      </c>
    </row>
    <row r="46" spans="2:34" ht="24.75" customHeight="1" x14ac:dyDescent="0.25"/>
    <row r="47" spans="2:34" s="15" customFormat="1" ht="18.75" x14ac:dyDescent="0.3">
      <c r="B47" s="25" t="s">
        <v>1287</v>
      </c>
      <c r="C47" s="25"/>
      <c r="D47" s="25"/>
      <c r="E47" s="25"/>
      <c r="F47" s="25"/>
      <c r="G47" s="25"/>
      <c r="H47" s="25"/>
      <c r="I47" s="25"/>
      <c r="J47" s="25"/>
      <c r="K47" s="25"/>
      <c r="L47" s="25"/>
      <c r="M47" s="25"/>
      <c r="N47" s="25"/>
      <c r="O47" s="25"/>
      <c r="P47" s="25"/>
      <c r="Q47" s="25"/>
      <c r="R47" s="14"/>
      <c r="S47" s="20"/>
      <c r="T47" s="14"/>
      <c r="U47" s="21"/>
      <c r="V47" s="21"/>
      <c r="W47" s="21"/>
      <c r="X47" s="21"/>
      <c r="Y47" s="21"/>
      <c r="Z47" s="21"/>
      <c r="AA47" s="21"/>
      <c r="AB47" s="21"/>
      <c r="AC47" s="21"/>
      <c r="AD47" s="21"/>
      <c r="AE47" s="21"/>
      <c r="AF47" s="21"/>
      <c r="AG47" s="21"/>
      <c r="AH47" s="21"/>
    </row>
    <row r="48" spans="2:34" x14ac:dyDescent="0.25">
      <c r="B48" s="27" t="s">
        <v>1285</v>
      </c>
      <c r="C48" s="28"/>
      <c r="D48" s="28"/>
      <c r="E48" s="28"/>
      <c r="F48" s="28"/>
      <c r="G48" s="28"/>
      <c r="H48" s="28"/>
      <c r="I48" s="28"/>
      <c r="J48" s="28"/>
      <c r="K48" s="28"/>
      <c r="L48" s="28"/>
      <c r="M48" s="28"/>
      <c r="N48" s="28"/>
      <c r="O48" s="28"/>
      <c r="P48" s="28"/>
      <c r="Q48" s="28"/>
    </row>
    <row r="49" spans="2:18" ht="19.5" customHeight="1" x14ac:dyDescent="0.25">
      <c r="B49" s="52"/>
      <c r="C49" s="38"/>
      <c r="D49" s="53" t="s" vm="15">
        <v>1</v>
      </c>
      <c r="E49" s="53" t="s" vm="16">
        <v>2</v>
      </c>
      <c r="F49" s="53" t="s" vm="14">
        <v>3</v>
      </c>
      <c r="G49" s="53" t="s" vm="12">
        <v>4</v>
      </c>
      <c r="H49" s="53" t="s" vm="11">
        <v>5</v>
      </c>
      <c r="I49" s="53" t="s" vm="10">
        <v>6</v>
      </c>
      <c r="J49" s="53" t="s" vm="9">
        <v>7</v>
      </c>
      <c r="K49" s="53" t="s" vm="8">
        <v>8</v>
      </c>
      <c r="L49" s="53" t="s" vm="7">
        <v>9</v>
      </c>
      <c r="M49" s="53" t="s" vm="6">
        <v>10</v>
      </c>
      <c r="N49" s="53" t="s" vm="5">
        <v>11</v>
      </c>
      <c r="O49" s="53" t="s" vm="4">
        <v>12</v>
      </c>
      <c r="P49" s="53" t="s" vm="3">
        <v>13</v>
      </c>
      <c r="Q49" s="53" t="s" vm="2">
        <v>14</v>
      </c>
      <c r="R49" s="18"/>
    </row>
    <row r="50" spans="2:18" x14ac:dyDescent="0.25">
      <c r="B50" s="203" t="s">
        <v>1284</v>
      </c>
      <c r="C50" s="33" t="s">
        <v>1100</v>
      </c>
      <c r="D50" s="54">
        <v>1</v>
      </c>
      <c r="E50" s="54">
        <v>0.89841986455981937</v>
      </c>
      <c r="F50" s="54">
        <v>0.90970654627539504</v>
      </c>
      <c r="G50" s="54">
        <v>0.90970654627539504</v>
      </c>
      <c r="H50" s="54">
        <v>0.83069977426636565</v>
      </c>
      <c r="I50" s="54">
        <v>0.7765237020316027</v>
      </c>
      <c r="J50" s="54">
        <v>0.72460496613995484</v>
      </c>
      <c r="K50" s="54">
        <v>0.75846501128668176</v>
      </c>
      <c r="L50" s="54">
        <v>0.75846501128668176</v>
      </c>
      <c r="M50" s="54">
        <v>0.7020316027088036</v>
      </c>
      <c r="N50" s="54">
        <v>0.62302483069977421</v>
      </c>
      <c r="O50" s="54">
        <v>0.57562076749435664</v>
      </c>
      <c r="P50" s="54">
        <v>0.60722347629796836</v>
      </c>
      <c r="Q50" s="54">
        <v>0.58465011286681712</v>
      </c>
    </row>
    <row r="51" spans="2:18" x14ac:dyDescent="0.25">
      <c r="B51" s="204"/>
      <c r="C51" s="35" t="s">
        <v>1048</v>
      </c>
      <c r="D51" s="55">
        <v>1</v>
      </c>
      <c r="E51" s="55">
        <v>1.1052631578947369</v>
      </c>
      <c r="F51" s="55">
        <v>1.0526315789473684</v>
      </c>
      <c r="G51" s="55">
        <v>0.94736842105263153</v>
      </c>
      <c r="H51" s="55">
        <v>1.0789473684210527</v>
      </c>
      <c r="I51" s="55">
        <v>0.97368421052631582</v>
      </c>
      <c r="J51" s="55">
        <v>0.89473684210526316</v>
      </c>
      <c r="K51" s="55">
        <v>0.81578947368421051</v>
      </c>
      <c r="L51" s="55">
        <v>0.89473684210526316</v>
      </c>
      <c r="M51" s="55">
        <v>0.81578947368421051</v>
      </c>
      <c r="N51" s="55">
        <v>0.71052631578947367</v>
      </c>
      <c r="O51" s="55">
        <v>0.89473684210526316</v>
      </c>
      <c r="P51" s="55">
        <v>0.78947368421052633</v>
      </c>
      <c r="Q51" s="55">
        <v>0.76315789473684215</v>
      </c>
    </row>
    <row r="52" spans="2:18" x14ac:dyDescent="0.25">
      <c r="B52" s="204"/>
      <c r="C52" s="35" t="s">
        <v>1106</v>
      </c>
      <c r="D52" s="55">
        <v>1</v>
      </c>
      <c r="E52" s="55">
        <v>0.96119402985074631</v>
      </c>
      <c r="F52" s="55">
        <v>0.85671641791044773</v>
      </c>
      <c r="G52" s="55">
        <v>0.87164179104477613</v>
      </c>
      <c r="H52" s="55">
        <v>0.82985074626865674</v>
      </c>
      <c r="I52" s="55">
        <v>0.69253731343283587</v>
      </c>
      <c r="J52" s="55">
        <v>0.68358208955223876</v>
      </c>
      <c r="K52" s="55">
        <v>0.55223880597014929</v>
      </c>
      <c r="L52" s="55">
        <v>0.67761194029850746</v>
      </c>
      <c r="M52" s="55">
        <v>0.62985074626865667</v>
      </c>
      <c r="N52" s="55">
        <v>0.60895522388059697</v>
      </c>
      <c r="O52" s="55">
        <v>0.65373134328358207</v>
      </c>
      <c r="P52" s="55">
        <v>0.6</v>
      </c>
      <c r="Q52" s="55">
        <v>0.6</v>
      </c>
    </row>
    <row r="53" spans="2:18" x14ac:dyDescent="0.25">
      <c r="B53" s="208"/>
      <c r="C53" s="28" t="s">
        <v>1108</v>
      </c>
      <c r="D53" s="29">
        <v>1</v>
      </c>
      <c r="E53" s="29">
        <v>0.98518518518518516</v>
      </c>
      <c r="F53" s="29">
        <v>0.9</v>
      </c>
      <c r="G53" s="29">
        <v>0.82222222222222219</v>
      </c>
      <c r="H53" s="29">
        <v>0.78888888888888886</v>
      </c>
      <c r="I53" s="29">
        <v>0.8</v>
      </c>
      <c r="J53" s="29">
        <v>0.76666666666666672</v>
      </c>
      <c r="K53" s="29">
        <v>0.78148148148148144</v>
      </c>
      <c r="L53" s="29">
        <v>0.76666666666666672</v>
      </c>
      <c r="M53" s="29">
        <v>0.78148148148148144</v>
      </c>
      <c r="N53" s="29">
        <v>0.81481481481481477</v>
      </c>
      <c r="O53" s="29">
        <v>0.82592592592592595</v>
      </c>
      <c r="P53" s="29">
        <v>0.68888888888888888</v>
      </c>
      <c r="Q53" s="29">
        <v>0.64814814814814814</v>
      </c>
    </row>
    <row r="54" spans="2:18" ht="15" customHeight="1" x14ac:dyDescent="0.25">
      <c r="B54" s="205" t="s">
        <v>1262</v>
      </c>
      <c r="C54" s="33" t="s">
        <v>1098</v>
      </c>
      <c r="D54" s="54">
        <v>1</v>
      </c>
      <c r="E54" s="54">
        <v>0.94029850746268662</v>
      </c>
      <c r="F54" s="54">
        <v>0.9641791044776119</v>
      </c>
      <c r="G54" s="54">
        <v>0.87164179104477613</v>
      </c>
      <c r="H54" s="54">
        <v>0.77313432835820894</v>
      </c>
      <c r="I54" s="54">
        <v>0.70447761194029845</v>
      </c>
      <c r="J54" s="54">
        <v>0.68059701492537317</v>
      </c>
      <c r="K54" s="54">
        <v>0.71641791044776115</v>
      </c>
      <c r="L54" s="54">
        <v>0.71641791044776115</v>
      </c>
      <c r="M54" s="54">
        <v>0.67462686567164176</v>
      </c>
      <c r="N54" s="54">
        <v>0.69552238805970146</v>
      </c>
      <c r="O54" s="54">
        <v>0.74029850746268655</v>
      </c>
      <c r="P54" s="54">
        <v>0.67164179104477617</v>
      </c>
      <c r="Q54" s="54">
        <v>0.65373134328358207</v>
      </c>
    </row>
    <row r="55" spans="2:18" x14ac:dyDescent="0.25">
      <c r="B55" s="206"/>
      <c r="C55" s="35" t="s">
        <v>1076</v>
      </c>
      <c r="D55" s="55">
        <v>1</v>
      </c>
      <c r="E55" s="55">
        <v>0.93156424581005581</v>
      </c>
      <c r="F55" s="55">
        <v>0.90782122905027929</v>
      </c>
      <c r="G55" s="55">
        <v>0.88407821229050276</v>
      </c>
      <c r="H55" s="55">
        <v>0.79329608938547491</v>
      </c>
      <c r="I55" s="55">
        <v>0.73882681564245811</v>
      </c>
      <c r="J55" s="55">
        <v>0.75139664804469275</v>
      </c>
      <c r="K55" s="55">
        <v>0.76536312849162014</v>
      </c>
      <c r="L55" s="55">
        <v>0.74162011173184361</v>
      </c>
      <c r="M55" s="55">
        <v>0.74301675977653636</v>
      </c>
      <c r="N55" s="55">
        <v>0.71508379888268159</v>
      </c>
      <c r="O55" s="55">
        <v>0.744413407821229</v>
      </c>
      <c r="P55" s="55">
        <v>0.72067039106145248</v>
      </c>
      <c r="Q55" s="55">
        <v>0.71368715083798884</v>
      </c>
    </row>
    <row r="56" spans="2:18" x14ac:dyDescent="0.25">
      <c r="B56" s="206"/>
      <c r="C56" s="35" t="s">
        <v>1080</v>
      </c>
      <c r="D56" s="55">
        <v>1</v>
      </c>
      <c r="E56" s="55">
        <v>0.99578059071729963</v>
      </c>
      <c r="F56" s="55">
        <v>0.99578059071729963</v>
      </c>
      <c r="G56" s="55">
        <v>0.89873417721518989</v>
      </c>
      <c r="H56" s="55">
        <v>0.78059071729957807</v>
      </c>
      <c r="I56" s="55">
        <v>0.81856540084388185</v>
      </c>
      <c r="J56" s="55">
        <v>0.80168776371308015</v>
      </c>
      <c r="K56" s="55">
        <v>0.71308016877637126</v>
      </c>
      <c r="L56" s="55">
        <v>0.75527426160337552</v>
      </c>
      <c r="M56" s="55">
        <v>0.67932489451476796</v>
      </c>
      <c r="N56" s="55">
        <v>0.59071729957805907</v>
      </c>
      <c r="O56" s="55">
        <v>0.55696202531645567</v>
      </c>
      <c r="P56" s="55">
        <v>0.42616033755274263</v>
      </c>
      <c r="Q56" s="55">
        <v>0.45991561181434598</v>
      </c>
    </row>
    <row r="57" spans="2:18" x14ac:dyDescent="0.25">
      <c r="B57" s="206"/>
      <c r="C57" s="35" t="s">
        <v>1042</v>
      </c>
      <c r="D57" s="55">
        <v>1</v>
      </c>
      <c r="E57" s="55">
        <v>0.94712643678160924</v>
      </c>
      <c r="F57" s="55">
        <v>0.94942528735632181</v>
      </c>
      <c r="G57" s="55">
        <v>0.83448275862068966</v>
      </c>
      <c r="H57" s="55">
        <v>0.78965517241379313</v>
      </c>
      <c r="I57" s="55">
        <v>0.78390804597701147</v>
      </c>
      <c r="J57" s="55">
        <v>0.78505747126436787</v>
      </c>
      <c r="K57" s="55">
        <v>0.74712643678160917</v>
      </c>
      <c r="L57" s="55">
        <v>0.76436781609195403</v>
      </c>
      <c r="M57" s="55">
        <v>0.72413793103448276</v>
      </c>
      <c r="N57" s="55">
        <v>0.72643678160919545</v>
      </c>
      <c r="O57" s="55">
        <v>0.68390804597701149</v>
      </c>
      <c r="P57" s="55">
        <v>0.68160919540229881</v>
      </c>
      <c r="Q57" s="55">
        <v>0.65747126436781611</v>
      </c>
    </row>
    <row r="58" spans="2:18" x14ac:dyDescent="0.25">
      <c r="B58" s="207"/>
      <c r="C58" s="28" t="s">
        <v>1078</v>
      </c>
      <c r="D58" s="29">
        <v>1</v>
      </c>
      <c r="E58" s="29">
        <v>0.9758241758241758</v>
      </c>
      <c r="F58" s="29">
        <v>0.89450549450549455</v>
      </c>
      <c r="G58" s="29">
        <v>0.8571428571428571</v>
      </c>
      <c r="H58" s="29">
        <v>0.78021978021978022</v>
      </c>
      <c r="I58" s="29">
        <v>0.7604395604395604</v>
      </c>
      <c r="J58" s="29">
        <v>0.7384615384615385</v>
      </c>
      <c r="K58" s="29">
        <v>0.81758241758241756</v>
      </c>
      <c r="L58" s="29">
        <v>0.69230769230769229</v>
      </c>
      <c r="M58" s="29">
        <v>0.70769230769230773</v>
      </c>
      <c r="N58" s="29">
        <v>0.67692307692307696</v>
      </c>
      <c r="O58" s="29">
        <v>0.69670329670329667</v>
      </c>
      <c r="P58" s="29">
        <v>0.64615384615384619</v>
      </c>
      <c r="Q58" s="29">
        <v>0.66153846153846152</v>
      </c>
    </row>
    <row r="59" spans="2:18" x14ac:dyDescent="0.25">
      <c r="B59" s="209" t="s">
        <v>1263</v>
      </c>
      <c r="C59" s="38" t="s">
        <v>1094</v>
      </c>
      <c r="D59" s="56">
        <v>1</v>
      </c>
      <c r="E59" s="56">
        <v>1.0196078431372548</v>
      </c>
      <c r="F59" s="56">
        <v>0.94117647058823528</v>
      </c>
      <c r="G59" s="56">
        <v>0.80392156862745101</v>
      </c>
      <c r="H59" s="56">
        <v>1</v>
      </c>
      <c r="I59" s="56">
        <v>0.78431372549019607</v>
      </c>
      <c r="J59" s="56">
        <v>0.78431372549019607</v>
      </c>
      <c r="K59" s="56">
        <v>0.68627450980392157</v>
      </c>
      <c r="L59" s="56">
        <v>0.72549019607843135</v>
      </c>
      <c r="M59" s="56">
        <v>0.6470588235294118</v>
      </c>
      <c r="N59" s="56">
        <v>0.60784313725490191</v>
      </c>
      <c r="O59" s="56">
        <v>0.58823529411764708</v>
      </c>
      <c r="P59" s="56">
        <v>0.58823529411764708</v>
      </c>
      <c r="Q59" s="56">
        <v>0.60784313725490191</v>
      </c>
    </row>
    <row r="60" spans="2:18" x14ac:dyDescent="0.25">
      <c r="B60" s="209"/>
      <c r="C60" s="38" t="s">
        <v>1088</v>
      </c>
      <c r="D60" s="56">
        <v>1</v>
      </c>
      <c r="E60" s="56">
        <v>0.95454545454545459</v>
      </c>
      <c r="F60" s="56">
        <v>0.96363636363636362</v>
      </c>
      <c r="G60" s="56">
        <v>0.90909090909090906</v>
      </c>
      <c r="H60" s="56">
        <v>0.81818181818181823</v>
      </c>
      <c r="I60" s="56">
        <v>0.92727272727272725</v>
      </c>
      <c r="J60" s="56">
        <v>0.86363636363636365</v>
      </c>
      <c r="K60" s="56">
        <v>0.94545454545454544</v>
      </c>
      <c r="L60" s="56">
        <v>0.91818181818181821</v>
      </c>
      <c r="M60" s="56">
        <v>0.83636363636363631</v>
      </c>
      <c r="N60" s="56">
        <v>0.72727272727272729</v>
      </c>
      <c r="O60" s="56">
        <v>0.72727272727272729</v>
      </c>
      <c r="P60" s="56">
        <v>0.7</v>
      </c>
      <c r="Q60" s="56">
        <v>1.3727272727272728</v>
      </c>
    </row>
    <row r="61" spans="2:18" x14ac:dyDescent="0.25">
      <c r="B61" s="209"/>
      <c r="C61" s="38" t="s">
        <v>1090</v>
      </c>
      <c r="D61" s="56">
        <v>1</v>
      </c>
      <c r="E61" s="56">
        <v>0.9017857142857143</v>
      </c>
      <c r="F61" s="56">
        <v>0.8660714285714286</v>
      </c>
      <c r="G61" s="56">
        <v>0.7857142857142857</v>
      </c>
      <c r="H61" s="56">
        <v>0.6875</v>
      </c>
      <c r="I61" s="56">
        <v>0.6875</v>
      </c>
      <c r="J61" s="56">
        <v>0.6517857142857143</v>
      </c>
      <c r="K61" s="56">
        <v>0.7946428571428571</v>
      </c>
      <c r="L61" s="56">
        <v>0.6696428571428571</v>
      </c>
      <c r="M61" s="56">
        <v>0.6785714285714286</v>
      </c>
      <c r="N61" s="56">
        <v>0.6875</v>
      </c>
      <c r="O61" s="56">
        <v>0.6339285714285714</v>
      </c>
      <c r="P61" s="56">
        <v>0.5892857142857143</v>
      </c>
      <c r="Q61" s="56">
        <v>0.5446428571428571</v>
      </c>
    </row>
    <row r="62" spans="2:18" x14ac:dyDescent="0.25">
      <c r="B62" s="209"/>
      <c r="C62" s="38" t="s">
        <v>1096</v>
      </c>
      <c r="D62" s="56">
        <v>1</v>
      </c>
      <c r="E62" s="56">
        <v>0.92105263157894735</v>
      </c>
      <c r="F62" s="56">
        <v>0.86842105263157898</v>
      </c>
      <c r="G62" s="56">
        <v>0.89473684210526316</v>
      </c>
      <c r="H62" s="56">
        <v>0.86842105263157898</v>
      </c>
      <c r="I62" s="56">
        <v>0.80263157894736847</v>
      </c>
      <c r="J62" s="56">
        <v>0.82894736842105265</v>
      </c>
      <c r="K62" s="56">
        <v>0.67105263157894735</v>
      </c>
      <c r="L62" s="56">
        <v>0.72368421052631582</v>
      </c>
      <c r="M62" s="56">
        <v>0.64473684210526316</v>
      </c>
      <c r="N62" s="56">
        <v>0.60526315789473684</v>
      </c>
      <c r="O62" s="56">
        <v>0.67105263157894735</v>
      </c>
      <c r="P62" s="56">
        <v>0.72368421052631582</v>
      </c>
      <c r="Q62" s="56">
        <v>0.67105263157894735</v>
      </c>
    </row>
    <row r="63" spans="2:18" x14ac:dyDescent="0.25">
      <c r="B63" s="209"/>
      <c r="C63" s="38" t="s">
        <v>1082</v>
      </c>
      <c r="D63" s="56">
        <v>1</v>
      </c>
      <c r="E63" s="56">
        <v>0.98581560283687941</v>
      </c>
      <c r="F63" s="56">
        <v>1.0070921985815602</v>
      </c>
      <c r="G63" s="56">
        <v>0.75886524822695034</v>
      </c>
      <c r="H63" s="56">
        <v>0.80851063829787229</v>
      </c>
      <c r="I63" s="56">
        <v>0.74468085106382975</v>
      </c>
      <c r="J63" s="56">
        <v>0.74468085106382975</v>
      </c>
      <c r="K63" s="56">
        <v>0.73049645390070927</v>
      </c>
      <c r="L63" s="56">
        <v>0.74468085106382975</v>
      </c>
      <c r="M63" s="56">
        <v>0.72340425531914898</v>
      </c>
      <c r="N63" s="56">
        <v>0.68085106382978722</v>
      </c>
      <c r="O63" s="56">
        <v>0.56737588652482274</v>
      </c>
      <c r="P63" s="56">
        <v>0.65957446808510634</v>
      </c>
      <c r="Q63" s="56">
        <v>0.62411347517730498</v>
      </c>
    </row>
    <row r="64" spans="2:18" x14ac:dyDescent="0.25">
      <c r="B64" s="209"/>
      <c r="C64" s="38" t="s">
        <v>1044</v>
      </c>
      <c r="D64" s="56">
        <v>1</v>
      </c>
      <c r="E64" s="56">
        <v>0.97538461538461541</v>
      </c>
      <c r="F64" s="56">
        <v>0.92307692307692313</v>
      </c>
      <c r="G64" s="56">
        <v>0.83692307692307688</v>
      </c>
      <c r="H64" s="56">
        <v>0.84923076923076923</v>
      </c>
      <c r="I64" s="56">
        <v>0.78769230769230769</v>
      </c>
      <c r="J64" s="56">
        <v>0.90769230769230769</v>
      </c>
      <c r="K64" s="56">
        <v>0.86461538461538456</v>
      </c>
      <c r="L64" s="56">
        <v>0.89846153846153842</v>
      </c>
      <c r="M64" s="56">
        <v>0.8584615384615385</v>
      </c>
      <c r="N64" s="56">
        <v>0.84923076923076923</v>
      </c>
      <c r="O64" s="56">
        <v>0.76615384615384619</v>
      </c>
      <c r="P64" s="56">
        <v>0.79076923076923078</v>
      </c>
      <c r="Q64" s="56">
        <v>0.75692307692307692</v>
      </c>
    </row>
    <row r="65" spans="2:17" x14ac:dyDescent="0.25">
      <c r="B65" s="209"/>
      <c r="C65" s="38" t="s">
        <v>1086</v>
      </c>
      <c r="D65" s="56">
        <v>1</v>
      </c>
      <c r="E65" s="56">
        <v>1.1794871794871795</v>
      </c>
      <c r="F65" s="56">
        <v>0.87179487179487181</v>
      </c>
      <c r="G65" s="56">
        <v>0.94871794871794868</v>
      </c>
      <c r="H65" s="56">
        <v>1.0512820512820513</v>
      </c>
      <c r="I65" s="56">
        <v>1.0256410256410255</v>
      </c>
      <c r="J65" s="56">
        <v>1.1282051282051282</v>
      </c>
      <c r="K65" s="56">
        <v>1.2051282051282051</v>
      </c>
      <c r="L65" s="56">
        <v>1.1538461538461537</v>
      </c>
      <c r="M65" s="56">
        <v>0.79487179487179482</v>
      </c>
      <c r="N65" s="56">
        <v>0.84615384615384615</v>
      </c>
      <c r="O65" s="56">
        <v>0.76923076923076927</v>
      </c>
      <c r="P65" s="56">
        <v>0.74358974358974361</v>
      </c>
      <c r="Q65" s="56">
        <v>0.82051282051282048</v>
      </c>
    </row>
    <row r="66" spans="2:17" x14ac:dyDescent="0.25">
      <c r="B66" s="209"/>
      <c r="C66" s="38" t="s">
        <v>1112</v>
      </c>
      <c r="D66" s="56">
        <v>1</v>
      </c>
      <c r="E66" s="56">
        <v>0.86562499999999998</v>
      </c>
      <c r="F66" s="56">
        <v>0.87187499999999996</v>
      </c>
      <c r="G66" s="56">
        <v>0.83125000000000004</v>
      </c>
      <c r="H66" s="56">
        <v>0.78749999999999998</v>
      </c>
      <c r="I66" s="56">
        <v>0.80625000000000002</v>
      </c>
      <c r="J66" s="56">
        <v>0.8</v>
      </c>
      <c r="K66" s="56">
        <v>0.66249999999999998</v>
      </c>
      <c r="L66" s="56">
        <v>0.68437499999999996</v>
      </c>
      <c r="M66" s="56">
        <v>0.62812500000000004</v>
      </c>
      <c r="N66" s="56">
        <v>0.609375</v>
      </c>
      <c r="O66" s="56">
        <v>0.57499999999999996</v>
      </c>
      <c r="P66" s="56">
        <v>0.5625</v>
      </c>
      <c r="Q66" s="56">
        <v>0.53125</v>
      </c>
    </row>
    <row r="67" spans="2:17" x14ac:dyDescent="0.25">
      <c r="B67" s="209"/>
      <c r="C67" s="38" t="s">
        <v>1092</v>
      </c>
      <c r="D67" s="56">
        <v>1</v>
      </c>
      <c r="E67" s="56">
        <v>1.0092879256965945</v>
      </c>
      <c r="F67" s="56">
        <v>1.0092879256965945</v>
      </c>
      <c r="G67" s="56">
        <v>0.96904024767801855</v>
      </c>
      <c r="H67" s="56">
        <v>0.83900928792569662</v>
      </c>
      <c r="I67" s="56">
        <v>0.8297213622291022</v>
      </c>
      <c r="J67" s="56">
        <v>0.8297213622291022</v>
      </c>
      <c r="K67" s="56">
        <v>0.79256965944272451</v>
      </c>
      <c r="L67" s="56">
        <v>0.77399380804953566</v>
      </c>
      <c r="M67" s="56">
        <v>0.7554179566563467</v>
      </c>
      <c r="N67" s="56">
        <v>0.79256965944272451</v>
      </c>
      <c r="O67" s="56">
        <v>0.7801857585139319</v>
      </c>
      <c r="P67" s="56">
        <v>0.74303405572755421</v>
      </c>
      <c r="Q67" s="56">
        <v>0.52321981424148611</v>
      </c>
    </row>
    <row r="68" spans="2:17" x14ac:dyDescent="0.25">
      <c r="B68" s="209"/>
      <c r="C68" s="38" t="s">
        <v>1084</v>
      </c>
      <c r="D68" s="56">
        <v>1</v>
      </c>
      <c r="E68" s="56">
        <v>1</v>
      </c>
      <c r="F68" s="56">
        <v>1</v>
      </c>
      <c r="G68" s="56">
        <v>0.94736842105263153</v>
      </c>
      <c r="H68" s="56">
        <v>0.94736842105263153</v>
      </c>
      <c r="I68" s="56">
        <v>0.86842105263157898</v>
      </c>
      <c r="J68" s="56">
        <v>0.84210526315789469</v>
      </c>
      <c r="K68" s="56">
        <v>0.97368421052631582</v>
      </c>
      <c r="L68" s="56">
        <v>0.92105263157894735</v>
      </c>
      <c r="M68" s="56">
        <v>0.78947368421052633</v>
      </c>
      <c r="N68" s="56">
        <v>0.76315789473684215</v>
      </c>
      <c r="O68" s="56">
        <v>0.71052631578947367</v>
      </c>
      <c r="P68" s="56">
        <v>0.65789473684210531</v>
      </c>
      <c r="Q68" s="56">
        <v>0.65789473684210531</v>
      </c>
    </row>
    <row r="69" spans="2:17" x14ac:dyDescent="0.25">
      <c r="B69" s="203" t="s">
        <v>1264</v>
      </c>
      <c r="C69" s="33" t="s">
        <v>1046</v>
      </c>
      <c r="D69" s="54">
        <v>1</v>
      </c>
      <c r="E69" s="54">
        <v>0.8666666666666667</v>
      </c>
      <c r="F69" s="54">
        <v>0.76666666666666672</v>
      </c>
      <c r="G69" s="54">
        <v>0.76666666666666672</v>
      </c>
      <c r="H69" s="54">
        <v>0.73333333333333328</v>
      </c>
      <c r="I69" s="54">
        <v>0.8666666666666667</v>
      </c>
      <c r="J69" s="54">
        <v>0.83333333333333337</v>
      </c>
      <c r="K69" s="54">
        <v>0.56666666666666665</v>
      </c>
      <c r="L69" s="54">
        <v>0.73333333333333328</v>
      </c>
      <c r="M69" s="54">
        <v>0.46666666666666667</v>
      </c>
      <c r="N69" s="54">
        <v>0.7</v>
      </c>
      <c r="O69" s="54">
        <v>0.6</v>
      </c>
      <c r="P69" s="54">
        <v>0.56666666666666665</v>
      </c>
      <c r="Q69" s="54">
        <v>0.66666666666666663</v>
      </c>
    </row>
    <row r="70" spans="2:17" x14ac:dyDescent="0.25">
      <c r="B70" s="204"/>
      <c r="C70" s="35" t="s">
        <v>1102</v>
      </c>
      <c r="D70" s="35" t="s">
        <v>1279</v>
      </c>
      <c r="E70" s="35" t="s">
        <v>1279</v>
      </c>
      <c r="F70" s="35" t="s">
        <v>1279</v>
      </c>
      <c r="G70" s="35" t="s">
        <v>1279</v>
      </c>
      <c r="H70" s="35" t="s">
        <v>1279</v>
      </c>
      <c r="I70" s="35" t="s">
        <v>1279</v>
      </c>
      <c r="J70" s="35" t="s">
        <v>1279</v>
      </c>
      <c r="K70" s="35" t="s">
        <v>1279</v>
      </c>
      <c r="L70" s="35" t="s">
        <v>1279</v>
      </c>
      <c r="M70" s="35" t="s">
        <v>1279</v>
      </c>
      <c r="N70" s="35" t="s">
        <v>1279</v>
      </c>
      <c r="O70" s="35" t="s">
        <v>1279</v>
      </c>
      <c r="P70" s="35" t="s">
        <v>1279</v>
      </c>
      <c r="Q70" s="35" t="s">
        <v>1279</v>
      </c>
    </row>
    <row r="71" spans="2:17" x14ac:dyDescent="0.25">
      <c r="B71" s="204"/>
      <c r="C71" s="35" t="s">
        <v>1104</v>
      </c>
      <c r="D71" s="35" t="s">
        <v>1279</v>
      </c>
      <c r="E71" s="35" t="s">
        <v>1279</v>
      </c>
      <c r="F71" s="35" t="s">
        <v>1279</v>
      </c>
      <c r="G71" s="35" t="s">
        <v>1279</v>
      </c>
      <c r="H71" s="35" t="s">
        <v>1279</v>
      </c>
      <c r="I71" s="35" t="s">
        <v>1279</v>
      </c>
      <c r="J71" s="35" t="s">
        <v>1279</v>
      </c>
      <c r="K71" s="35" t="s">
        <v>1279</v>
      </c>
      <c r="L71" s="35" t="s">
        <v>1279</v>
      </c>
      <c r="M71" s="35" t="s">
        <v>1279</v>
      </c>
      <c r="N71" s="35" t="s">
        <v>1279</v>
      </c>
      <c r="O71" s="35" t="s">
        <v>1279</v>
      </c>
      <c r="P71" s="35" t="s">
        <v>1279</v>
      </c>
      <c r="Q71" s="35" t="s">
        <v>1279</v>
      </c>
    </row>
    <row r="72" spans="2:17" x14ac:dyDescent="0.25">
      <c r="B72" s="204"/>
      <c r="C72" s="35" t="s">
        <v>1110</v>
      </c>
      <c r="D72" s="35" t="s">
        <v>1279</v>
      </c>
      <c r="E72" s="35" t="s">
        <v>1279</v>
      </c>
      <c r="F72" s="35" t="s">
        <v>1279</v>
      </c>
      <c r="G72" s="35" t="s">
        <v>1279</v>
      </c>
      <c r="H72" s="35" t="s">
        <v>1279</v>
      </c>
      <c r="I72" s="35" t="s">
        <v>1279</v>
      </c>
      <c r="J72" s="35" t="s">
        <v>1279</v>
      </c>
      <c r="K72" s="35" t="s">
        <v>1279</v>
      </c>
      <c r="L72" s="35" t="s">
        <v>1279</v>
      </c>
      <c r="M72" s="35" t="s">
        <v>1279</v>
      </c>
      <c r="N72" s="35" t="s">
        <v>1279</v>
      </c>
      <c r="O72" s="35" t="s">
        <v>1279</v>
      </c>
      <c r="P72" s="35" t="s">
        <v>1279</v>
      </c>
      <c r="Q72" s="35" t="s">
        <v>1279</v>
      </c>
    </row>
    <row r="73" spans="2:17" x14ac:dyDescent="0.25">
      <c r="B73" s="204"/>
      <c r="C73" s="35" t="s">
        <v>1114</v>
      </c>
      <c r="D73" s="55">
        <v>1</v>
      </c>
      <c r="E73" s="55">
        <v>0.91338582677165359</v>
      </c>
      <c r="F73" s="55">
        <v>0.88976377952755903</v>
      </c>
      <c r="G73" s="55">
        <v>0.86614173228346458</v>
      </c>
      <c r="H73" s="55">
        <v>0.80314960629921262</v>
      </c>
      <c r="I73" s="55">
        <v>0.75590551181102361</v>
      </c>
      <c r="J73" s="55">
        <v>0.70078740157480313</v>
      </c>
      <c r="K73" s="55">
        <v>0.70866141732283461</v>
      </c>
      <c r="L73" s="55">
        <v>0.75590551181102361</v>
      </c>
      <c r="M73" s="55">
        <v>0.70078740157480313</v>
      </c>
      <c r="N73" s="55">
        <v>0.67716535433070868</v>
      </c>
      <c r="O73" s="55">
        <v>0.59842519685039375</v>
      </c>
      <c r="P73" s="55">
        <v>0.55118110236220474</v>
      </c>
      <c r="Q73" s="55">
        <v>0.48031496062992124</v>
      </c>
    </row>
    <row r="74" spans="2:17" x14ac:dyDescent="0.25">
      <c r="B74" s="208"/>
      <c r="C74" s="28" t="s">
        <v>1062</v>
      </c>
      <c r="D74" s="29">
        <v>1</v>
      </c>
      <c r="E74" s="29">
        <v>1.0480769230769231</v>
      </c>
      <c r="F74" s="29">
        <v>1</v>
      </c>
      <c r="G74" s="29">
        <v>0.81730769230769229</v>
      </c>
      <c r="H74" s="29">
        <v>0.84615384615384615</v>
      </c>
      <c r="I74" s="29">
        <v>0.86538461538461542</v>
      </c>
      <c r="J74" s="29">
        <v>0.84615384615384615</v>
      </c>
      <c r="K74" s="29">
        <v>0.82692307692307687</v>
      </c>
      <c r="L74" s="29">
        <v>0.81730769230769229</v>
      </c>
      <c r="M74" s="29">
        <v>0.82692307692307687</v>
      </c>
      <c r="N74" s="29">
        <v>0.79807692307692313</v>
      </c>
      <c r="O74" s="29">
        <v>0.75</v>
      </c>
      <c r="P74" s="29">
        <v>0.71153846153846156</v>
      </c>
      <c r="Q74" s="29">
        <v>0.75</v>
      </c>
    </row>
    <row r="75" spans="2:17" x14ac:dyDescent="0.25">
      <c r="B75" s="57" t="s">
        <v>1040</v>
      </c>
      <c r="C75" s="38"/>
      <c r="D75" s="56">
        <v>1</v>
      </c>
      <c r="E75" s="56">
        <v>1.1144578313253013</v>
      </c>
      <c r="F75" s="56">
        <v>0.90562248995983941</v>
      </c>
      <c r="G75" s="56">
        <v>0.58835341365461846</v>
      </c>
      <c r="H75" s="56">
        <v>0.58032128514056225</v>
      </c>
      <c r="I75" s="56">
        <v>0.57831325301204817</v>
      </c>
      <c r="J75" s="56">
        <v>0.61646586345381527</v>
      </c>
      <c r="K75" s="56">
        <v>0.57228915662650603</v>
      </c>
      <c r="L75" s="56">
        <v>0.60240963855421692</v>
      </c>
      <c r="M75" s="56">
        <v>0.60040160642570284</v>
      </c>
      <c r="N75" s="56">
        <v>0.58032128514056225</v>
      </c>
      <c r="O75" s="56">
        <v>0.5662650602409639</v>
      </c>
      <c r="P75" s="56">
        <v>0.59638554216867468</v>
      </c>
      <c r="Q75" s="56">
        <v>0.55020080321285136</v>
      </c>
    </row>
    <row r="76" spans="2:17" x14ac:dyDescent="0.25">
      <c r="B76" s="203" t="s">
        <v>1266</v>
      </c>
      <c r="C76" s="33" t="s">
        <v>1056</v>
      </c>
      <c r="D76" s="54">
        <v>1</v>
      </c>
      <c r="E76" s="54">
        <v>1.1235955056179776</v>
      </c>
      <c r="F76" s="54">
        <v>1</v>
      </c>
      <c r="G76" s="54">
        <v>0.88764044943820219</v>
      </c>
      <c r="H76" s="54">
        <v>0.7865168539325843</v>
      </c>
      <c r="I76" s="54">
        <v>0.84269662921348309</v>
      </c>
      <c r="J76" s="54">
        <v>0.7528089887640449</v>
      </c>
      <c r="K76" s="54">
        <v>0.7078651685393258</v>
      </c>
      <c r="L76" s="54">
        <v>0.6966292134831461</v>
      </c>
      <c r="M76" s="54">
        <v>0.550561797752809</v>
      </c>
      <c r="N76" s="54">
        <v>0.47191011235955055</v>
      </c>
      <c r="O76" s="54">
        <v>0.5617977528089888</v>
      </c>
      <c r="P76" s="54">
        <v>0.6067415730337079</v>
      </c>
      <c r="Q76" s="54">
        <v>0.6292134831460674</v>
      </c>
    </row>
    <row r="77" spans="2:17" x14ac:dyDescent="0.25">
      <c r="B77" s="204"/>
      <c r="C77" s="35" t="s">
        <v>1060</v>
      </c>
      <c r="D77" s="55">
        <v>1</v>
      </c>
      <c r="E77" s="55">
        <v>0.92613636363636365</v>
      </c>
      <c r="F77" s="55">
        <v>0.85511363636363635</v>
      </c>
      <c r="G77" s="55">
        <v>0.84943181818181823</v>
      </c>
      <c r="H77" s="55">
        <v>0.82386363636363635</v>
      </c>
      <c r="I77" s="55">
        <v>0.73579545454545459</v>
      </c>
      <c r="J77" s="55">
        <v>0.75568181818181823</v>
      </c>
      <c r="K77" s="55">
        <v>0.67329545454545459</v>
      </c>
      <c r="L77" s="55">
        <v>0.71875</v>
      </c>
      <c r="M77" s="55">
        <v>0.74147727272727271</v>
      </c>
      <c r="N77" s="55">
        <v>0.69034090909090906</v>
      </c>
      <c r="O77" s="55">
        <v>0.62784090909090906</v>
      </c>
      <c r="P77" s="55">
        <v>0.64204545454545459</v>
      </c>
      <c r="Q77" s="55">
        <v>0.65056818181818177</v>
      </c>
    </row>
    <row r="78" spans="2:17" x14ac:dyDescent="0.25">
      <c r="B78" s="204"/>
      <c r="C78" s="35" t="s">
        <v>1058</v>
      </c>
      <c r="D78" s="55">
        <v>1</v>
      </c>
      <c r="E78" s="55">
        <v>0.93017456359102246</v>
      </c>
      <c r="F78" s="55">
        <v>0.89027431421446379</v>
      </c>
      <c r="G78" s="55">
        <v>0.84039900249376553</v>
      </c>
      <c r="H78" s="55">
        <v>0.73815461346633415</v>
      </c>
      <c r="I78" s="55">
        <v>0.75062344139650872</v>
      </c>
      <c r="J78" s="55">
        <v>0.71820448877805487</v>
      </c>
      <c r="K78" s="55">
        <v>0.69576059850374061</v>
      </c>
      <c r="L78" s="55">
        <v>0.70573566084788031</v>
      </c>
      <c r="M78" s="55">
        <v>0.67331670822942646</v>
      </c>
      <c r="N78" s="55">
        <v>0.67331670822942646</v>
      </c>
      <c r="O78" s="55">
        <v>0.63591022443890277</v>
      </c>
      <c r="P78" s="55">
        <v>0.58603491271820451</v>
      </c>
      <c r="Q78" s="55">
        <v>0.5960099750623441</v>
      </c>
    </row>
    <row r="79" spans="2:17" x14ac:dyDescent="0.25">
      <c r="B79" s="204"/>
      <c r="C79" s="35" t="s">
        <v>1050</v>
      </c>
      <c r="D79" s="55">
        <v>1</v>
      </c>
      <c r="E79" s="55">
        <v>0.91645569620253164</v>
      </c>
      <c r="F79" s="55">
        <v>0.8835443037974684</v>
      </c>
      <c r="G79" s="55">
        <v>0.90379746835443042</v>
      </c>
      <c r="H79" s="55">
        <v>0.8025316455696202</v>
      </c>
      <c r="I79" s="55">
        <v>0.82784810126582276</v>
      </c>
      <c r="J79" s="55">
        <v>0.75443037974683547</v>
      </c>
      <c r="K79" s="55">
        <v>0.7443037974683544</v>
      </c>
      <c r="L79" s="55">
        <v>0.71392405063291142</v>
      </c>
      <c r="M79" s="55">
        <v>0.69873417721518982</v>
      </c>
      <c r="N79" s="55">
        <v>0.66835443037974684</v>
      </c>
      <c r="O79" s="55">
        <v>0.6784810126582278</v>
      </c>
      <c r="P79" s="55">
        <v>0.63291139240506333</v>
      </c>
      <c r="Q79" s="55">
        <v>0.59240506329113929</v>
      </c>
    </row>
    <row r="80" spans="2:17" x14ac:dyDescent="0.25">
      <c r="B80" s="204"/>
      <c r="C80" s="35" t="s">
        <v>1052</v>
      </c>
      <c r="D80" s="55">
        <v>1</v>
      </c>
      <c r="E80" s="55">
        <v>1.0260586319218241</v>
      </c>
      <c r="F80" s="55">
        <v>0.99348534201954397</v>
      </c>
      <c r="G80" s="55">
        <v>0.90879478827361559</v>
      </c>
      <c r="H80" s="55">
        <v>0.88599348534201949</v>
      </c>
      <c r="I80" s="55">
        <v>0.81107491856677527</v>
      </c>
      <c r="J80" s="55">
        <v>0.86970684039087953</v>
      </c>
      <c r="K80" s="55">
        <v>0.74592833876221498</v>
      </c>
      <c r="L80" s="55">
        <v>0.68403908794788271</v>
      </c>
      <c r="M80" s="55">
        <v>0.68729641693811072</v>
      </c>
      <c r="N80" s="55">
        <v>0.56351791530944628</v>
      </c>
      <c r="O80" s="55">
        <v>0.62540716612377845</v>
      </c>
      <c r="P80" s="55">
        <v>0.62214983713355054</v>
      </c>
      <c r="Q80" s="55">
        <v>0.62866449511400646</v>
      </c>
    </row>
    <row r="81" spans="2:17" x14ac:dyDescent="0.25">
      <c r="B81" s="208"/>
      <c r="C81" s="28" t="s">
        <v>1054</v>
      </c>
      <c r="D81" s="29">
        <v>1</v>
      </c>
      <c r="E81" s="29">
        <v>0.92417061611374407</v>
      </c>
      <c r="F81" s="29">
        <v>0.95734597156398105</v>
      </c>
      <c r="G81" s="29">
        <v>0.90995260663507105</v>
      </c>
      <c r="H81" s="29">
        <v>0.79146919431279616</v>
      </c>
      <c r="I81" s="29">
        <v>0.82464454976303314</v>
      </c>
      <c r="J81" s="29">
        <v>0.7345971563981043</v>
      </c>
      <c r="K81" s="29">
        <v>0.69668246445497628</v>
      </c>
      <c r="L81" s="29">
        <v>0.76777251184834128</v>
      </c>
      <c r="M81" s="29">
        <v>0.72511848341232232</v>
      </c>
      <c r="N81" s="29">
        <v>0.65876777251184837</v>
      </c>
      <c r="O81" s="29">
        <v>0.69668246445497628</v>
      </c>
      <c r="P81" s="29">
        <v>0.65876777251184837</v>
      </c>
      <c r="Q81" s="29">
        <v>0.61137440758293837</v>
      </c>
    </row>
    <row r="82" spans="2:17" x14ac:dyDescent="0.25">
      <c r="B82" s="209" t="s">
        <v>1267</v>
      </c>
      <c r="C82" s="38" t="s">
        <v>1074</v>
      </c>
      <c r="D82" s="56">
        <v>1</v>
      </c>
      <c r="E82" s="56">
        <v>0.95785440613026818</v>
      </c>
      <c r="F82" s="56">
        <v>1.0498084291187739</v>
      </c>
      <c r="G82" s="56">
        <v>0.90421455938697315</v>
      </c>
      <c r="H82" s="56">
        <v>0.76245210727969348</v>
      </c>
      <c r="I82" s="56">
        <v>0.75095785440613028</v>
      </c>
      <c r="J82" s="56">
        <v>0.72030651340996166</v>
      </c>
      <c r="K82" s="56">
        <v>0.65134099616858232</v>
      </c>
      <c r="L82" s="56">
        <v>0.61685823754789271</v>
      </c>
      <c r="M82" s="56">
        <v>0.71647509578544066</v>
      </c>
      <c r="N82" s="56">
        <v>0.67816091954022983</v>
      </c>
      <c r="O82" s="56">
        <v>0.69731800766283525</v>
      </c>
      <c r="P82" s="56">
        <v>0.75478927203065138</v>
      </c>
      <c r="Q82" s="56">
        <v>0.68199233716475094</v>
      </c>
    </row>
    <row r="83" spans="2:17" x14ac:dyDescent="0.25">
      <c r="B83" s="209"/>
      <c r="C83" s="38" t="s">
        <v>1064</v>
      </c>
      <c r="D83" s="56">
        <v>1</v>
      </c>
      <c r="E83" s="56">
        <v>1.0517241379310345</v>
      </c>
      <c r="F83" s="56">
        <v>0.94827586206896552</v>
      </c>
      <c r="G83" s="56">
        <v>0.77586206896551724</v>
      </c>
      <c r="H83" s="56">
        <v>0.86206896551724133</v>
      </c>
      <c r="I83" s="56">
        <v>0.87931034482758619</v>
      </c>
      <c r="J83" s="56">
        <v>0.82758620689655171</v>
      </c>
      <c r="K83" s="56">
        <v>0.75862068965517238</v>
      </c>
      <c r="L83" s="56">
        <v>0.91379310344827591</v>
      </c>
      <c r="M83" s="56">
        <v>0.94827586206896552</v>
      </c>
      <c r="N83" s="56">
        <v>1.103448275862069</v>
      </c>
      <c r="O83" s="56">
        <v>0.96551724137931039</v>
      </c>
      <c r="P83" s="56">
        <v>1.0862068965517242</v>
      </c>
      <c r="Q83" s="56">
        <v>0.86206896551724133</v>
      </c>
    </row>
    <row r="84" spans="2:17" x14ac:dyDescent="0.25">
      <c r="B84" s="209"/>
      <c r="C84" s="38" t="s">
        <v>1070</v>
      </c>
      <c r="D84" s="56">
        <v>1</v>
      </c>
      <c r="E84" s="56">
        <v>1.0333333333333334</v>
      </c>
      <c r="F84" s="56">
        <v>0.96666666666666667</v>
      </c>
      <c r="G84" s="56">
        <v>1.0333333333333334</v>
      </c>
      <c r="H84" s="56">
        <v>1.1499999999999999</v>
      </c>
      <c r="I84" s="56">
        <v>1.0833333333333333</v>
      </c>
      <c r="J84" s="56">
        <v>1.0666666666666667</v>
      </c>
      <c r="K84" s="56">
        <v>1.0333333333333334</v>
      </c>
      <c r="L84" s="56">
        <v>1.05</v>
      </c>
      <c r="M84" s="56">
        <v>1.0166666666666666</v>
      </c>
      <c r="N84" s="56">
        <v>1.0666666666666667</v>
      </c>
      <c r="O84" s="56">
        <v>1.0166666666666666</v>
      </c>
      <c r="P84" s="56">
        <v>1.0666666666666667</v>
      </c>
      <c r="Q84" s="56">
        <v>0.93333333333333335</v>
      </c>
    </row>
    <row r="85" spans="2:17" x14ac:dyDescent="0.25">
      <c r="B85" s="209"/>
      <c r="C85" s="38" t="s">
        <v>1066</v>
      </c>
      <c r="D85" s="56">
        <v>1</v>
      </c>
      <c r="E85" s="56">
        <v>1.0042194092827004</v>
      </c>
      <c r="F85" s="56">
        <v>0.97046413502109707</v>
      </c>
      <c r="G85" s="56">
        <v>0.95780590717299574</v>
      </c>
      <c r="H85" s="56">
        <v>0.83966244725738393</v>
      </c>
      <c r="I85" s="56">
        <v>0.86919831223628696</v>
      </c>
      <c r="J85" s="56">
        <v>0.81434599156118148</v>
      </c>
      <c r="K85" s="56">
        <v>0.80590717299578063</v>
      </c>
      <c r="L85" s="56">
        <v>0.77637130801687759</v>
      </c>
      <c r="M85" s="56">
        <v>0.73839662447257381</v>
      </c>
      <c r="N85" s="56">
        <v>0.71729957805907174</v>
      </c>
      <c r="O85" s="56">
        <v>0.68354430379746833</v>
      </c>
      <c r="P85" s="56">
        <v>0.67932489451476796</v>
      </c>
      <c r="Q85" s="56">
        <v>0.64978902953586493</v>
      </c>
    </row>
    <row r="86" spans="2:17" x14ac:dyDescent="0.25">
      <c r="B86" s="209"/>
      <c r="C86" s="38" t="s">
        <v>1072</v>
      </c>
      <c r="D86" s="56">
        <v>1</v>
      </c>
      <c r="E86" s="56">
        <v>0.95081967213114749</v>
      </c>
      <c r="F86" s="56">
        <v>0.86612021857923494</v>
      </c>
      <c r="G86" s="56">
        <v>0.87158469945355188</v>
      </c>
      <c r="H86" s="56">
        <v>0.87158469945355188</v>
      </c>
      <c r="I86" s="56">
        <v>0.85245901639344257</v>
      </c>
      <c r="J86" s="56">
        <v>0.87704918032786883</v>
      </c>
      <c r="K86" s="56">
        <v>0.80874316939890711</v>
      </c>
      <c r="L86" s="56">
        <v>0.79781420765027322</v>
      </c>
      <c r="M86" s="56">
        <v>0.77868852459016391</v>
      </c>
      <c r="N86" s="56">
        <v>0.76502732240437155</v>
      </c>
      <c r="O86" s="56">
        <v>0.75136612021857918</v>
      </c>
      <c r="P86" s="56">
        <v>0.74316939890710387</v>
      </c>
      <c r="Q86" s="56">
        <v>0.74590163934426235</v>
      </c>
    </row>
    <row r="87" spans="2:17" x14ac:dyDescent="0.25">
      <c r="B87" s="209"/>
      <c r="C87" s="38" t="s">
        <v>1068</v>
      </c>
      <c r="D87" s="56">
        <v>1</v>
      </c>
      <c r="E87" s="56">
        <v>0.87142857142857144</v>
      </c>
      <c r="F87" s="56">
        <v>0.84285714285714286</v>
      </c>
      <c r="G87" s="56">
        <v>0.77142857142857146</v>
      </c>
      <c r="H87" s="56">
        <v>0.75714285714285712</v>
      </c>
      <c r="I87" s="56">
        <v>0.68571428571428572</v>
      </c>
      <c r="J87" s="56">
        <v>0.6</v>
      </c>
      <c r="K87" s="56">
        <v>0.67142857142857137</v>
      </c>
      <c r="L87" s="56">
        <v>0.68571428571428572</v>
      </c>
      <c r="M87" s="56">
        <v>0.6</v>
      </c>
      <c r="N87" s="56">
        <v>0.62857142857142856</v>
      </c>
      <c r="O87" s="56">
        <v>0.58571428571428574</v>
      </c>
      <c r="P87" s="56">
        <v>0.55714285714285716</v>
      </c>
      <c r="Q87" s="56">
        <v>0.52857142857142858</v>
      </c>
    </row>
    <row r="88" spans="2:17" x14ac:dyDescent="0.25">
      <c r="B88" s="58" t="s">
        <v>1283</v>
      </c>
      <c r="C88" s="42"/>
      <c r="D88" s="59">
        <v>1</v>
      </c>
      <c r="E88" s="59">
        <v>0.96386363636363637</v>
      </c>
      <c r="F88" s="59">
        <v>0.9247727272727273</v>
      </c>
      <c r="G88" s="59">
        <v>0.85590909090909095</v>
      </c>
      <c r="H88" s="59">
        <v>0.79886363636363633</v>
      </c>
      <c r="I88" s="59">
        <v>0.77488636363636365</v>
      </c>
      <c r="J88" s="59">
        <v>0.76624999999999999</v>
      </c>
      <c r="K88" s="59">
        <v>0.73795454545454542</v>
      </c>
      <c r="L88" s="59">
        <v>0.73909090909090913</v>
      </c>
      <c r="M88" s="59">
        <v>0.71420454545454548</v>
      </c>
      <c r="N88" s="59">
        <v>0.69090909090909092</v>
      </c>
      <c r="O88" s="59">
        <v>0.67886363636363634</v>
      </c>
      <c r="P88" s="59">
        <v>0.7353409090909091</v>
      </c>
      <c r="Q88" s="59">
        <v>0.71522727272727271</v>
      </c>
    </row>
  </sheetData>
  <mergeCells count="18">
    <mergeCell ref="B69:B74"/>
    <mergeCell ref="B76:B81"/>
    <mergeCell ref="B82:B87"/>
    <mergeCell ref="B33:B38"/>
    <mergeCell ref="B39:B44"/>
    <mergeCell ref="B50:B53"/>
    <mergeCell ref="B54:B58"/>
    <mergeCell ref="B59:B68"/>
    <mergeCell ref="S39:S44"/>
    <mergeCell ref="B7:B10"/>
    <mergeCell ref="B11:B15"/>
    <mergeCell ref="B16:B25"/>
    <mergeCell ref="B26:B31"/>
    <mergeCell ref="S7:S10"/>
    <mergeCell ref="S11:S15"/>
    <mergeCell ref="S16:S25"/>
    <mergeCell ref="S26:S31"/>
    <mergeCell ref="S33:S38"/>
  </mergeCells>
  <conditionalFormatting sqref="D50:Q88">
    <cfRule type="colorScale" priority="1">
      <colorScale>
        <cfvo type="min"/>
        <cfvo type="num" val="1"/>
        <cfvo type="max"/>
        <color theme="5" tint="0.39997558519241921"/>
        <color theme="0"/>
        <color theme="9" tint="0.39997558519241921"/>
      </colorScale>
    </cfRule>
  </conditionalFormatting>
  <pageMargins left="0.7" right="0.7" top="0.75" bottom="0.75" header="0.3" footer="0.3"/>
  <ignoredErrors>
    <ignoredError sqref="D49:R4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972DF-DB4F-4FFD-848B-6ACB5FED1A2F}">
  <sheetPr>
    <tabColor theme="5" tint="0.39997558519241921"/>
  </sheetPr>
  <dimension ref="B1:BT225"/>
  <sheetViews>
    <sheetView topLeftCell="I106" workbookViewId="0">
      <selection activeCell="Q164" sqref="Q164"/>
    </sheetView>
  </sheetViews>
  <sheetFormatPr baseColWidth="10" defaultRowHeight="15" x14ac:dyDescent="0.25"/>
  <cols>
    <col min="19" max="19" width="4.140625" customWidth="1"/>
    <col min="20" max="21" width="11.5703125" customWidth="1"/>
    <col min="22" max="22" width="7.7109375" customWidth="1"/>
    <col min="23" max="32" width="7.140625" customWidth="1"/>
    <col min="33" max="34" width="6.42578125" customWidth="1"/>
    <col min="35" max="38" width="4.140625" customWidth="1"/>
    <col min="39" max="76" width="5.7109375" customWidth="1"/>
    <col min="77" max="130" width="7.28515625" customWidth="1"/>
  </cols>
  <sheetData>
    <row r="1" spans="4:72" x14ac:dyDescent="0.25">
      <c r="D1" t="s">
        <v>1282</v>
      </c>
      <c r="H1">
        <v>1</v>
      </c>
    </row>
    <row r="2" spans="4:72" x14ac:dyDescent="0.25">
      <c r="H2">
        <v>2</v>
      </c>
    </row>
    <row r="3" spans="4:72" x14ac:dyDescent="0.25">
      <c r="H3">
        <v>3</v>
      </c>
    </row>
    <row r="4" spans="4:72" x14ac:dyDescent="0.25">
      <c r="H4">
        <v>4</v>
      </c>
    </row>
    <row r="5" spans="4:72" x14ac:dyDescent="0.25">
      <c r="H5">
        <v>5</v>
      </c>
    </row>
    <row r="6" spans="4:72" x14ac:dyDescent="0.25">
      <c r="H6">
        <v>6</v>
      </c>
    </row>
    <row r="7" spans="4:72" x14ac:dyDescent="0.25">
      <c r="D7" s="1" t="s">
        <v>1194</v>
      </c>
      <c r="E7" t="s" vm="1">
        <v>1203</v>
      </c>
      <c r="H7">
        <v>7</v>
      </c>
      <c r="I7" s="1" t="s">
        <v>1194</v>
      </c>
      <c r="J7" t="s" vm="1">
        <v>1203</v>
      </c>
      <c r="N7" s="1" t="s">
        <v>1194</v>
      </c>
      <c r="O7" t="s" vm="1">
        <v>1203</v>
      </c>
      <c r="S7" s="1" t="s">
        <v>1194</v>
      </c>
      <c r="T7" t="s" vm="1">
        <v>1203</v>
      </c>
      <c r="X7" s="1" t="s">
        <v>1194</v>
      </c>
      <c r="Y7" t="s" vm="1">
        <v>1203</v>
      </c>
      <c r="AC7" s="1" t="s">
        <v>1194</v>
      </c>
      <c r="AD7" t="s" vm="1">
        <v>1203</v>
      </c>
      <c r="AH7" s="1" t="s">
        <v>1194</v>
      </c>
      <c r="AI7" t="s" vm="1">
        <v>1203</v>
      </c>
      <c r="AM7" s="1" t="s">
        <v>1194</v>
      </c>
      <c r="AN7" t="s" vm="1">
        <v>1203</v>
      </c>
      <c r="AR7" s="1" t="s">
        <v>1194</v>
      </c>
      <c r="AS7" t="s" vm="1">
        <v>1203</v>
      </c>
      <c r="AW7" s="1" t="s">
        <v>1194</v>
      </c>
      <c r="AX7" t="s" vm="1">
        <v>1203</v>
      </c>
      <c r="BB7" s="1" t="s">
        <v>1194</v>
      </c>
      <c r="BC7" t="s" vm="1">
        <v>1203</v>
      </c>
      <c r="BG7" s="1" t="s">
        <v>1194</v>
      </c>
      <c r="BH7" t="s" vm="1">
        <v>1203</v>
      </c>
      <c r="BL7" s="1" t="s">
        <v>1194</v>
      </c>
      <c r="BM7" t="s" vm="1">
        <v>1203</v>
      </c>
      <c r="BQ7" s="1" t="s">
        <v>1194</v>
      </c>
      <c r="BR7" t="s" vm="1">
        <v>1203</v>
      </c>
    </row>
    <row r="8" spans="4:72" x14ac:dyDescent="0.25">
      <c r="D8" s="1" t="s">
        <v>1278</v>
      </c>
      <c r="E8" t="s" vm="15">
        <v>1</v>
      </c>
      <c r="H8">
        <v>8</v>
      </c>
      <c r="I8" s="1" t="s">
        <v>1278</v>
      </c>
      <c r="J8" t="s" vm="16">
        <v>2</v>
      </c>
      <c r="N8" s="1" t="s">
        <v>1278</v>
      </c>
      <c r="O8" t="s" vm="14">
        <v>3</v>
      </c>
      <c r="S8" s="1" t="s">
        <v>1278</v>
      </c>
      <c r="T8" t="s" vm="12">
        <v>4</v>
      </c>
      <c r="X8" s="1" t="s">
        <v>1278</v>
      </c>
      <c r="Y8" t="s" vm="11">
        <v>5</v>
      </c>
      <c r="AC8" s="1" t="s">
        <v>1278</v>
      </c>
      <c r="AD8" t="s" vm="10">
        <v>6</v>
      </c>
      <c r="AH8" s="1" t="s">
        <v>1278</v>
      </c>
      <c r="AI8" t="s" vm="9">
        <v>7</v>
      </c>
      <c r="AM8" s="1" t="s">
        <v>1278</v>
      </c>
      <c r="AN8" t="s" vm="8">
        <v>8</v>
      </c>
      <c r="AR8" s="1" t="s">
        <v>1278</v>
      </c>
      <c r="AS8" t="s" vm="7">
        <v>9</v>
      </c>
      <c r="AW8" s="1" t="s">
        <v>1278</v>
      </c>
      <c r="AX8" t="s" vm="6">
        <v>10</v>
      </c>
      <c r="BB8" s="1" t="s">
        <v>1278</v>
      </c>
      <c r="BC8" t="s" vm="5">
        <v>11</v>
      </c>
      <c r="BG8" s="1" t="s">
        <v>1278</v>
      </c>
      <c r="BH8" t="s" vm="4">
        <v>12</v>
      </c>
      <c r="BL8" s="1" t="s">
        <v>1278</v>
      </c>
      <c r="BM8" t="s" vm="3">
        <v>13</v>
      </c>
      <c r="BQ8" s="1" t="s">
        <v>1278</v>
      </c>
      <c r="BR8" t="s" vm="2">
        <v>14</v>
      </c>
    </row>
    <row r="9" spans="4:72" x14ac:dyDescent="0.25">
      <c r="H9">
        <v>9</v>
      </c>
    </row>
    <row r="10" spans="4:72" x14ac:dyDescent="0.25">
      <c r="D10" s="1" t="s">
        <v>1257</v>
      </c>
      <c r="E10" s="1" t="s">
        <v>0</v>
      </c>
      <c r="H10">
        <v>10</v>
      </c>
      <c r="I10" s="1" t="s">
        <v>1257</v>
      </c>
      <c r="J10" s="1" t="s">
        <v>0</v>
      </c>
      <c r="N10" s="1" t="s">
        <v>1257</v>
      </c>
      <c r="O10" s="1" t="s">
        <v>0</v>
      </c>
      <c r="S10" s="1" t="s">
        <v>1257</v>
      </c>
      <c r="T10" s="1" t="s">
        <v>0</v>
      </c>
      <c r="X10" s="1" t="s">
        <v>1257</v>
      </c>
      <c r="Y10" s="1" t="s">
        <v>0</v>
      </c>
      <c r="AC10" s="1" t="s">
        <v>1257</v>
      </c>
      <c r="AD10" s="1" t="s">
        <v>0</v>
      </c>
      <c r="AH10" s="1" t="s">
        <v>1257</v>
      </c>
      <c r="AI10" s="1" t="s">
        <v>0</v>
      </c>
      <c r="AM10" s="1" t="s">
        <v>1257</v>
      </c>
      <c r="AN10" s="1" t="s">
        <v>0</v>
      </c>
      <c r="AR10" s="1" t="s">
        <v>1257</v>
      </c>
      <c r="AS10" s="1" t="s">
        <v>0</v>
      </c>
      <c r="AW10" s="1" t="s">
        <v>1257</v>
      </c>
      <c r="AX10" s="1" t="s">
        <v>0</v>
      </c>
      <c r="BB10" s="1" t="s">
        <v>1257</v>
      </c>
      <c r="BC10" s="1" t="s">
        <v>0</v>
      </c>
      <c r="BG10" s="1" t="s">
        <v>1257</v>
      </c>
      <c r="BH10" s="1" t="s">
        <v>0</v>
      </c>
      <c r="BL10" s="1" t="s">
        <v>1257</v>
      </c>
      <c r="BM10" s="1" t="s">
        <v>0</v>
      </c>
      <c r="BQ10" s="1" t="s">
        <v>1257</v>
      </c>
      <c r="BR10" s="1" t="s">
        <v>0</v>
      </c>
    </row>
    <row r="11" spans="4:72" x14ac:dyDescent="0.25">
      <c r="D11" s="1" t="s">
        <v>16</v>
      </c>
      <c r="E11" t="s">
        <v>1271</v>
      </c>
      <c r="F11" t="s">
        <v>1270</v>
      </c>
      <c r="G11" t="s">
        <v>15</v>
      </c>
      <c r="H11">
        <v>11</v>
      </c>
      <c r="I11" s="1" t="s">
        <v>16</v>
      </c>
      <c r="J11" t="s">
        <v>1271</v>
      </c>
      <c r="K11" t="s">
        <v>1270</v>
      </c>
      <c r="L11" t="s">
        <v>15</v>
      </c>
      <c r="N11" s="1" t="s">
        <v>16</v>
      </c>
      <c r="O11" t="s">
        <v>1271</v>
      </c>
      <c r="P11" t="s">
        <v>1270</v>
      </c>
      <c r="Q11" t="s">
        <v>15</v>
      </c>
      <c r="S11" s="1" t="s">
        <v>16</v>
      </c>
      <c r="T11" t="s">
        <v>1271</v>
      </c>
      <c r="U11" t="s">
        <v>1270</v>
      </c>
      <c r="V11" t="s">
        <v>15</v>
      </c>
      <c r="X11" s="1" t="s">
        <v>16</v>
      </c>
      <c r="Y11" t="s">
        <v>1271</v>
      </c>
      <c r="Z11" t="s">
        <v>1270</v>
      </c>
      <c r="AA11" t="s">
        <v>15</v>
      </c>
      <c r="AC11" s="1" t="s">
        <v>16</v>
      </c>
      <c r="AD11" t="s">
        <v>1271</v>
      </c>
      <c r="AE11" t="s">
        <v>1270</v>
      </c>
      <c r="AF11" t="s">
        <v>15</v>
      </c>
      <c r="AH11" s="1" t="s">
        <v>16</v>
      </c>
      <c r="AI11" t="s">
        <v>1271</v>
      </c>
      <c r="AJ11" t="s">
        <v>1270</v>
      </c>
      <c r="AK11" t="s">
        <v>15</v>
      </c>
      <c r="AM11" s="1" t="s">
        <v>16</v>
      </c>
      <c r="AN11" t="s">
        <v>1271</v>
      </c>
      <c r="AO11" t="s">
        <v>1270</v>
      </c>
      <c r="AP11" t="s">
        <v>15</v>
      </c>
      <c r="AR11" s="1" t="s">
        <v>16</v>
      </c>
      <c r="AS11" t="s">
        <v>1271</v>
      </c>
      <c r="AT11" t="s">
        <v>1270</v>
      </c>
      <c r="AU11" t="s">
        <v>15</v>
      </c>
      <c r="AW11" s="1" t="s">
        <v>16</v>
      </c>
      <c r="AX11" t="s">
        <v>1271</v>
      </c>
      <c r="AY11" t="s">
        <v>1270</v>
      </c>
      <c r="AZ11" t="s">
        <v>15</v>
      </c>
      <c r="BB11" s="1" t="s">
        <v>16</v>
      </c>
      <c r="BC11" t="s">
        <v>1271</v>
      </c>
      <c r="BD11" t="s">
        <v>1270</v>
      </c>
      <c r="BE11" t="s">
        <v>15</v>
      </c>
      <c r="BG11" s="1" t="s">
        <v>16</v>
      </c>
      <c r="BH11" t="s">
        <v>1271</v>
      </c>
      <c r="BI11" t="s">
        <v>1270</v>
      </c>
      <c r="BJ11" t="s">
        <v>15</v>
      </c>
      <c r="BL11" s="1" t="s">
        <v>16</v>
      </c>
      <c r="BM11" t="s">
        <v>1271</v>
      </c>
      <c r="BN11" t="s">
        <v>1270</v>
      </c>
      <c r="BO11" t="s">
        <v>15</v>
      </c>
      <c r="BQ11" s="1" t="s">
        <v>16</v>
      </c>
      <c r="BR11" t="s">
        <v>1271</v>
      </c>
      <c r="BS11" t="s">
        <v>1270</v>
      </c>
      <c r="BT11" t="s">
        <v>15</v>
      </c>
    </row>
    <row r="12" spans="4:72" x14ac:dyDescent="0.25">
      <c r="D12" s="2" t="s">
        <v>1265</v>
      </c>
      <c r="E12" s="7"/>
      <c r="F12" s="9"/>
      <c r="G12" s="9"/>
      <c r="H12">
        <v>12</v>
      </c>
      <c r="I12" s="2" t="s">
        <v>1265</v>
      </c>
      <c r="J12" s="7"/>
      <c r="K12" s="9"/>
      <c r="L12" s="9"/>
      <c r="N12" s="2" t="s">
        <v>1265</v>
      </c>
      <c r="O12" s="7">
        <v>9.0276489144553718E-2</v>
      </c>
      <c r="P12" s="9">
        <v>0.90972351085544623</v>
      </c>
      <c r="Q12" s="9">
        <v>1</v>
      </c>
      <c r="S12" s="2" t="s">
        <v>1265</v>
      </c>
      <c r="T12" s="7">
        <v>8.8167268017392914E-2</v>
      </c>
      <c r="U12" s="9">
        <v>0.91183273198260706</v>
      </c>
      <c r="V12" s="9">
        <v>1</v>
      </c>
      <c r="W12" s="7"/>
      <c r="X12" s="2" t="s">
        <v>1265</v>
      </c>
      <c r="Y12" s="7">
        <v>8.1580855692530818E-2</v>
      </c>
      <c r="Z12" s="9">
        <v>0.91841914430746918</v>
      </c>
      <c r="AA12" s="9">
        <v>1</v>
      </c>
      <c r="AC12" s="2" t="s">
        <v>1265</v>
      </c>
      <c r="AD12" s="7">
        <v>7.4941240282046642E-2</v>
      </c>
      <c r="AE12" s="9">
        <v>0.92505875971795337</v>
      </c>
      <c r="AF12" s="9">
        <v>1</v>
      </c>
      <c r="AH12" s="2" t="s">
        <v>1265</v>
      </c>
      <c r="AI12" s="7">
        <v>7.0161433386553132E-2</v>
      </c>
      <c r="AJ12" s="9">
        <v>0.92983856661344688</v>
      </c>
      <c r="AK12" s="9">
        <v>1</v>
      </c>
      <c r="AM12" s="2" t="s">
        <v>1265</v>
      </c>
      <c r="AN12" s="7">
        <v>7.0044983016616172E-2</v>
      </c>
      <c r="AO12" s="9">
        <v>0.92995501698338379</v>
      </c>
      <c r="AP12" s="9">
        <v>1</v>
      </c>
      <c r="AR12" s="2" t="s">
        <v>1265</v>
      </c>
      <c r="AS12" s="7">
        <v>7.1549345910830286E-2</v>
      </c>
      <c r="AT12" s="9">
        <v>0.92845065408916971</v>
      </c>
      <c r="AU12" s="9">
        <v>1</v>
      </c>
      <c r="AW12" s="2" t="s">
        <v>1265</v>
      </c>
      <c r="AX12" s="7">
        <v>6.6573719065876613E-2</v>
      </c>
      <c r="AY12" s="9">
        <v>0.93342628093412339</v>
      </c>
      <c r="AZ12" s="9">
        <v>1</v>
      </c>
      <c r="BB12" s="2" t="s">
        <v>1265</v>
      </c>
      <c r="BC12" s="7">
        <v>6.2726488352027612E-2</v>
      </c>
      <c r="BD12" s="9">
        <v>0.93727351164797235</v>
      </c>
      <c r="BE12" s="9">
        <v>1</v>
      </c>
      <c r="BG12" s="2" t="s">
        <v>1265</v>
      </c>
      <c r="BH12" s="7">
        <v>6.3186100786584834E-2</v>
      </c>
      <c r="BI12" s="9">
        <v>0.93681389921341518</v>
      </c>
      <c r="BJ12" s="9">
        <v>1</v>
      </c>
      <c r="BL12" s="2" t="s">
        <v>1265</v>
      </c>
      <c r="BM12" s="7">
        <v>5.946601941747573E-2</v>
      </c>
      <c r="BN12" s="9">
        <v>0.94053398058252424</v>
      </c>
      <c r="BO12" s="9">
        <v>1</v>
      </c>
      <c r="BQ12" s="2" t="s">
        <v>1265</v>
      </c>
      <c r="BR12" s="7">
        <v>5.786996688164546E-2</v>
      </c>
      <c r="BS12" s="9">
        <v>0.94213003311835453</v>
      </c>
      <c r="BT12" s="9">
        <v>1</v>
      </c>
    </row>
    <row r="13" spans="4:72" x14ac:dyDescent="0.25">
      <c r="D13" s="10" t="s">
        <v>1100</v>
      </c>
      <c r="E13" s="6">
        <v>9.8357015985790414E-2</v>
      </c>
      <c r="F13" s="9">
        <v>0.90164298401420961</v>
      </c>
      <c r="G13" s="9">
        <v>1</v>
      </c>
      <c r="H13">
        <v>13</v>
      </c>
      <c r="I13" s="10" t="s">
        <v>1100</v>
      </c>
      <c r="J13" s="6">
        <v>8.9579113211793834E-2</v>
      </c>
      <c r="K13" s="9">
        <v>0.91042088678820621</v>
      </c>
      <c r="L13" s="9">
        <v>1</v>
      </c>
      <c r="N13" s="10" t="s">
        <v>1100</v>
      </c>
      <c r="O13" s="6">
        <v>9.3265447813006247E-2</v>
      </c>
      <c r="P13" s="9">
        <v>0.90673455218699373</v>
      </c>
      <c r="Q13" s="9">
        <v>1</v>
      </c>
      <c r="S13" s="10" t="s">
        <v>1100</v>
      </c>
      <c r="T13" s="6">
        <v>9.378636257854317E-2</v>
      </c>
      <c r="U13" s="9">
        <v>0.90621363742145689</v>
      </c>
      <c r="V13" s="9">
        <v>1</v>
      </c>
      <c r="W13" s="9"/>
      <c r="X13" s="10" t="s">
        <v>1100</v>
      </c>
      <c r="Y13" s="6">
        <v>8.3257918552036195E-2</v>
      </c>
      <c r="Z13" s="9">
        <v>0.91674208144796376</v>
      </c>
      <c r="AA13" s="9">
        <v>1</v>
      </c>
      <c r="AC13" s="10" t="s">
        <v>1100</v>
      </c>
      <c r="AD13" s="6">
        <v>7.9648066682102336E-2</v>
      </c>
      <c r="AE13" s="9">
        <v>0.92035193331789766</v>
      </c>
      <c r="AF13" s="9">
        <v>1</v>
      </c>
      <c r="AH13" s="10" t="s">
        <v>1100</v>
      </c>
      <c r="AI13" s="6">
        <v>7.3997233748271093E-2</v>
      </c>
      <c r="AJ13" s="9">
        <v>0.92600276625172895</v>
      </c>
      <c r="AK13" s="9">
        <v>1</v>
      </c>
      <c r="AM13" s="10" t="s">
        <v>1100</v>
      </c>
      <c r="AN13" s="6">
        <v>8.255528255528255E-2</v>
      </c>
      <c r="AO13" s="9">
        <v>0.91744471744471745</v>
      </c>
      <c r="AP13" s="9">
        <v>1</v>
      </c>
      <c r="AR13" s="10" t="s">
        <v>1100</v>
      </c>
      <c r="AS13" s="6">
        <v>7.9564290788538952E-2</v>
      </c>
      <c r="AT13" s="9">
        <v>0.92043570921146101</v>
      </c>
      <c r="AU13" s="9">
        <v>1</v>
      </c>
      <c r="AW13" s="10" t="s">
        <v>1100</v>
      </c>
      <c r="AX13" s="6">
        <v>7.3609467455621302E-2</v>
      </c>
      <c r="AY13" s="9">
        <v>0.92639053254437875</v>
      </c>
      <c r="AZ13" s="9">
        <v>1</v>
      </c>
      <c r="BB13" s="10" t="s">
        <v>1100</v>
      </c>
      <c r="BC13" s="6">
        <v>6.5871121718377085E-2</v>
      </c>
      <c r="BD13" s="9">
        <v>0.93412887828162294</v>
      </c>
      <c r="BE13" s="9">
        <v>1</v>
      </c>
      <c r="BG13" s="10" t="s">
        <v>1100</v>
      </c>
      <c r="BH13" s="6">
        <v>6.0113154172560114E-2</v>
      </c>
      <c r="BI13" s="9">
        <v>0.93988684582743987</v>
      </c>
      <c r="BJ13" s="9">
        <v>1</v>
      </c>
      <c r="BL13" s="10" t="s">
        <v>1100</v>
      </c>
      <c r="BM13" s="6">
        <v>6.3160366283165056E-2</v>
      </c>
      <c r="BN13" s="9">
        <v>0.93683963371683499</v>
      </c>
      <c r="BO13" s="9">
        <v>1</v>
      </c>
      <c r="BQ13" s="10" t="s">
        <v>1100</v>
      </c>
      <c r="BR13" s="6">
        <v>6.2575501328823391E-2</v>
      </c>
      <c r="BS13" s="9">
        <v>0.93742449867117661</v>
      </c>
      <c r="BT13" s="9">
        <v>1</v>
      </c>
    </row>
    <row r="14" spans="4:72" x14ac:dyDescent="0.25">
      <c r="D14" s="10" t="s">
        <v>1048</v>
      </c>
      <c r="E14" s="6">
        <v>8.5972850678733032E-2</v>
      </c>
      <c r="F14" s="9">
        <v>0.91402714932126694</v>
      </c>
      <c r="G14" s="9">
        <v>1</v>
      </c>
      <c r="H14">
        <v>14</v>
      </c>
      <c r="I14" s="10" t="s">
        <v>1048</v>
      </c>
      <c r="J14" s="6">
        <v>9.8823529411764699E-2</v>
      </c>
      <c r="K14" s="9">
        <v>0.90117647058823525</v>
      </c>
      <c r="L14" s="9">
        <v>1</v>
      </c>
      <c r="N14" s="10" t="s">
        <v>1048</v>
      </c>
      <c r="O14" s="6">
        <v>9.9009900990099015E-2</v>
      </c>
      <c r="P14" s="9">
        <v>0.90099009900990101</v>
      </c>
      <c r="Q14" s="9">
        <v>1</v>
      </c>
      <c r="S14" s="10" t="s">
        <v>1048</v>
      </c>
      <c r="T14" s="6">
        <v>8.9330024813895778E-2</v>
      </c>
      <c r="U14" s="9">
        <v>0.91066997518610426</v>
      </c>
      <c r="V14" s="9">
        <v>1</v>
      </c>
      <c r="W14" s="9"/>
      <c r="X14" s="10" t="s">
        <v>1048</v>
      </c>
      <c r="Y14" s="6">
        <v>0.10732984293193717</v>
      </c>
      <c r="Z14" s="9">
        <v>0.89267015706806285</v>
      </c>
      <c r="AA14" s="9">
        <v>1</v>
      </c>
      <c r="AC14" s="10" t="s">
        <v>1048</v>
      </c>
      <c r="AD14" s="6">
        <v>9.5115681233933158E-2</v>
      </c>
      <c r="AE14" s="9">
        <v>0.90488431876606679</v>
      </c>
      <c r="AF14" s="9">
        <v>1</v>
      </c>
      <c r="AH14" s="10" t="s">
        <v>1048</v>
      </c>
      <c r="AI14" s="6">
        <v>8.0952380952380956E-2</v>
      </c>
      <c r="AJ14" s="9">
        <v>0.919047619047619</v>
      </c>
      <c r="AK14" s="9">
        <v>1</v>
      </c>
      <c r="AM14" s="10" t="s">
        <v>1048</v>
      </c>
      <c r="AN14" s="6">
        <v>8.1364829396325458E-2</v>
      </c>
      <c r="AO14" s="9">
        <v>0.9186351706036745</v>
      </c>
      <c r="AP14" s="9">
        <v>1</v>
      </c>
      <c r="AR14" s="10" t="s">
        <v>1048</v>
      </c>
      <c r="AS14" s="6">
        <v>8.7855297157622733E-2</v>
      </c>
      <c r="AT14" s="9">
        <v>0.91214470284237725</v>
      </c>
      <c r="AU14" s="9">
        <v>1</v>
      </c>
      <c r="AW14" s="10" t="s">
        <v>1048</v>
      </c>
      <c r="AX14" s="6">
        <v>7.8282828282828287E-2</v>
      </c>
      <c r="AY14" s="9">
        <v>0.92171717171717171</v>
      </c>
      <c r="AZ14" s="9">
        <v>1</v>
      </c>
      <c r="BB14" s="10" t="s">
        <v>1048</v>
      </c>
      <c r="BC14" s="6">
        <v>7.0866141732283464E-2</v>
      </c>
      <c r="BD14" s="9">
        <v>0.92913385826771655</v>
      </c>
      <c r="BE14" s="9">
        <v>1</v>
      </c>
      <c r="BG14" s="10" t="s">
        <v>1048</v>
      </c>
      <c r="BH14" s="6">
        <v>8.8541666666666671E-2</v>
      </c>
      <c r="BI14" s="9">
        <v>0.91145833333333337</v>
      </c>
      <c r="BJ14" s="9">
        <v>1</v>
      </c>
      <c r="BL14" s="10" t="s">
        <v>1048</v>
      </c>
      <c r="BM14" s="6">
        <v>7.9365079365079361E-2</v>
      </c>
      <c r="BN14" s="9">
        <v>0.92063492063492058</v>
      </c>
      <c r="BO14" s="9">
        <v>1</v>
      </c>
      <c r="BQ14" s="10" t="s">
        <v>1048</v>
      </c>
      <c r="BR14" s="6">
        <v>8.2857142857142851E-2</v>
      </c>
      <c r="BS14" s="9">
        <v>0.91714285714285715</v>
      </c>
      <c r="BT14" s="9">
        <v>1</v>
      </c>
    </row>
    <row r="15" spans="4:72" x14ac:dyDescent="0.25">
      <c r="D15" s="10" t="s">
        <v>1106</v>
      </c>
      <c r="E15" s="6">
        <v>8.1747193753050271E-2</v>
      </c>
      <c r="F15" s="9">
        <v>0.91825280624694972</v>
      </c>
      <c r="G15" s="9">
        <v>1</v>
      </c>
      <c r="H15">
        <v>15</v>
      </c>
      <c r="I15" s="10" t="s">
        <v>1106</v>
      </c>
      <c r="J15" s="6">
        <v>7.9801734820322184E-2</v>
      </c>
      <c r="K15" s="9">
        <v>0.92019826517967784</v>
      </c>
      <c r="L15" s="9">
        <v>1</v>
      </c>
      <c r="N15" s="10" t="s">
        <v>1106</v>
      </c>
      <c r="O15" s="6">
        <v>7.0412168792934243E-2</v>
      </c>
      <c r="P15" s="9">
        <v>0.92958783120706578</v>
      </c>
      <c r="Q15" s="9">
        <v>1</v>
      </c>
      <c r="S15" s="10" t="s">
        <v>1106</v>
      </c>
      <c r="T15" s="6">
        <v>7.0856588206745938E-2</v>
      </c>
      <c r="U15" s="9">
        <v>0.9291434117932541</v>
      </c>
      <c r="V15" s="9">
        <v>1</v>
      </c>
      <c r="W15" s="9"/>
      <c r="X15" s="10" t="s">
        <v>1106</v>
      </c>
      <c r="Y15" s="6">
        <v>6.6033254156769597E-2</v>
      </c>
      <c r="Z15" s="9">
        <v>0.93396674584323036</v>
      </c>
      <c r="AA15" s="9">
        <v>1</v>
      </c>
      <c r="AC15" s="10" t="s">
        <v>1106</v>
      </c>
      <c r="AD15" s="6">
        <v>5.457539402493531E-2</v>
      </c>
      <c r="AE15" s="9">
        <v>0.94542460597506472</v>
      </c>
      <c r="AF15" s="9">
        <v>1</v>
      </c>
      <c r="AH15" s="10" t="s">
        <v>1106</v>
      </c>
      <c r="AI15" s="6">
        <v>5.162308385933273E-2</v>
      </c>
      <c r="AJ15" s="9">
        <v>0.94837691614066721</v>
      </c>
      <c r="AK15" s="9">
        <v>1</v>
      </c>
      <c r="AM15" s="10" t="s">
        <v>1106</v>
      </c>
      <c r="AN15" s="6">
        <v>4.2170047868702987E-2</v>
      </c>
      <c r="AO15" s="9">
        <v>0.95782995213129707</v>
      </c>
      <c r="AP15" s="9">
        <v>1</v>
      </c>
      <c r="AR15" s="10" t="s">
        <v>1106</v>
      </c>
      <c r="AS15" s="6">
        <v>5.0466874166296131E-2</v>
      </c>
      <c r="AT15" s="9">
        <v>0.94953312583370386</v>
      </c>
      <c r="AU15" s="9">
        <v>1</v>
      </c>
      <c r="AW15" s="10" t="s">
        <v>1106</v>
      </c>
      <c r="AX15" s="6">
        <v>4.6059812268063743E-2</v>
      </c>
      <c r="AY15" s="9">
        <v>0.95394018773193623</v>
      </c>
      <c r="AZ15" s="9">
        <v>1</v>
      </c>
      <c r="BB15" s="10" t="s">
        <v>1106</v>
      </c>
      <c r="BC15" s="6">
        <v>4.3655039589129037E-2</v>
      </c>
      <c r="BD15" s="9">
        <v>0.95634496041087091</v>
      </c>
      <c r="BE15" s="9">
        <v>1</v>
      </c>
      <c r="BG15" s="10" t="s">
        <v>1106</v>
      </c>
      <c r="BH15" s="6">
        <v>4.7238999137187231E-2</v>
      </c>
      <c r="BI15" s="9">
        <v>0.95276100086281279</v>
      </c>
      <c r="BJ15" s="9">
        <v>1</v>
      </c>
      <c r="BL15" s="10" t="s">
        <v>1106</v>
      </c>
      <c r="BM15" s="6">
        <v>4.3762246897452645E-2</v>
      </c>
      <c r="BN15" s="9">
        <v>0.95623775310254733</v>
      </c>
      <c r="BO15" s="9">
        <v>1</v>
      </c>
      <c r="BQ15" s="10" t="s">
        <v>1106</v>
      </c>
      <c r="BR15" s="6">
        <v>4.2857142857142858E-2</v>
      </c>
      <c r="BS15" s="9">
        <v>0.95714285714285718</v>
      </c>
      <c r="BT15" s="9">
        <v>1</v>
      </c>
    </row>
    <row r="16" spans="4:72" x14ac:dyDescent="0.25">
      <c r="D16" s="10" t="s">
        <v>1108</v>
      </c>
      <c r="E16" s="6">
        <v>0.13839056893900564</v>
      </c>
      <c r="F16" s="9">
        <v>0.86160943106099441</v>
      </c>
      <c r="G16" s="9">
        <v>1</v>
      </c>
      <c r="I16" s="10" t="s">
        <v>1108</v>
      </c>
      <c r="J16" s="6">
        <v>0.1353001017293998</v>
      </c>
      <c r="K16" s="9">
        <v>0.86469989827060023</v>
      </c>
      <c r="L16" s="9">
        <v>1</v>
      </c>
      <c r="N16" s="10" t="s">
        <v>1108</v>
      </c>
      <c r="O16" s="6">
        <v>0.12291350531107739</v>
      </c>
      <c r="P16" s="9">
        <v>0.87708649468892264</v>
      </c>
      <c r="Q16" s="9">
        <v>1</v>
      </c>
      <c r="S16" s="10" t="s">
        <v>1108</v>
      </c>
      <c r="T16" s="6">
        <v>0.11167002012072434</v>
      </c>
      <c r="U16" s="9">
        <v>0.88832997987927564</v>
      </c>
      <c r="V16" s="9">
        <v>1</v>
      </c>
      <c r="W16" s="9"/>
      <c r="X16" s="10" t="s">
        <v>1108</v>
      </c>
      <c r="Y16" s="6">
        <v>0.10544554455445544</v>
      </c>
      <c r="Z16" s="9">
        <v>0.89455445544554457</v>
      </c>
      <c r="AA16" s="9">
        <v>1</v>
      </c>
      <c r="AC16" s="10" t="s">
        <v>1108</v>
      </c>
      <c r="AD16" s="6">
        <v>0.10271041369472182</v>
      </c>
      <c r="AE16" s="9">
        <v>0.89728958630527822</v>
      </c>
      <c r="AF16" s="9">
        <v>1</v>
      </c>
      <c r="AH16" s="10" t="s">
        <v>1108</v>
      </c>
      <c r="AI16" s="6">
        <v>9.9519230769230763E-2</v>
      </c>
      <c r="AJ16" s="9">
        <v>0.90048076923076925</v>
      </c>
      <c r="AK16" s="9">
        <v>1</v>
      </c>
      <c r="AM16" s="10" t="s">
        <v>1108</v>
      </c>
      <c r="AN16" s="6">
        <v>0.102676399026764</v>
      </c>
      <c r="AO16" s="9">
        <v>0.89732360097323605</v>
      </c>
      <c r="AP16" s="9">
        <v>1</v>
      </c>
      <c r="AR16" s="10" t="s">
        <v>1108</v>
      </c>
      <c r="AS16" s="6">
        <v>9.7228745890089244E-2</v>
      </c>
      <c r="AT16" s="9">
        <v>0.90277125410991077</v>
      </c>
      <c r="AU16" s="9">
        <v>1</v>
      </c>
      <c r="AW16" s="10" t="s">
        <v>1108</v>
      </c>
      <c r="AX16" s="6">
        <v>9.278803869832894E-2</v>
      </c>
      <c r="AY16" s="9">
        <v>0.90721196130167103</v>
      </c>
      <c r="AZ16" s="9">
        <v>1</v>
      </c>
      <c r="BB16" s="10" t="s">
        <v>1108</v>
      </c>
      <c r="BC16" s="6">
        <v>9.3776641091219096E-2</v>
      </c>
      <c r="BD16" s="9">
        <v>0.90622335890878092</v>
      </c>
      <c r="BE16" s="9">
        <v>1</v>
      </c>
      <c r="BG16" s="10" t="s">
        <v>1108</v>
      </c>
      <c r="BH16" s="6">
        <v>9.6662332032943221E-2</v>
      </c>
      <c r="BI16" s="9">
        <v>0.90333766796705683</v>
      </c>
      <c r="BJ16" s="9">
        <v>1</v>
      </c>
      <c r="BL16" s="10" t="s">
        <v>1108</v>
      </c>
      <c r="BM16" s="6">
        <v>8.065915004336513E-2</v>
      </c>
      <c r="BN16" s="9">
        <v>0.9193408499566349</v>
      </c>
      <c r="BO16" s="9">
        <v>1</v>
      </c>
      <c r="BQ16" s="10" t="s">
        <v>1108</v>
      </c>
      <c r="BR16" s="6">
        <v>7.6252723311546838E-2</v>
      </c>
      <c r="BS16" s="9">
        <v>0.92374727668845313</v>
      </c>
      <c r="BT16" s="9">
        <v>1</v>
      </c>
    </row>
    <row r="17" spans="4:72" x14ac:dyDescent="0.25">
      <c r="D17" s="2" t="s">
        <v>1262</v>
      </c>
      <c r="E17" s="6"/>
      <c r="F17" s="9"/>
      <c r="G17" s="9"/>
      <c r="I17" s="2" t="s">
        <v>1262</v>
      </c>
      <c r="J17" s="6"/>
      <c r="K17" s="9"/>
      <c r="L17" s="9"/>
      <c r="N17" s="2" t="s">
        <v>1262</v>
      </c>
      <c r="O17" s="6">
        <v>8.1229418221734365E-2</v>
      </c>
      <c r="P17" s="9">
        <v>0.91877058177826565</v>
      </c>
      <c r="Q17" s="9">
        <v>1</v>
      </c>
      <c r="S17" s="2" t="s">
        <v>1262</v>
      </c>
      <c r="T17" s="6">
        <v>7.3573573573573567E-2</v>
      </c>
      <c r="U17" s="9">
        <v>0.92642642642642647</v>
      </c>
      <c r="V17" s="9">
        <v>1</v>
      </c>
      <c r="W17" s="9"/>
      <c r="X17" s="2" t="s">
        <v>1262</v>
      </c>
      <c r="Y17" s="6">
        <v>6.6234561929637864E-2</v>
      </c>
      <c r="Z17" s="9">
        <v>0.93376543807036216</v>
      </c>
      <c r="AA17" s="9">
        <v>1</v>
      </c>
      <c r="AC17" s="2" t="s">
        <v>1262</v>
      </c>
      <c r="AD17" s="6">
        <v>6.4032741452096295E-2</v>
      </c>
      <c r="AE17" s="9">
        <v>0.93596725854790375</v>
      </c>
      <c r="AF17" s="9">
        <v>1</v>
      </c>
      <c r="AH17" s="2" t="s">
        <v>1262</v>
      </c>
      <c r="AI17" s="6">
        <v>6.399248290833684E-2</v>
      </c>
      <c r="AJ17" s="9">
        <v>0.93600751709166319</v>
      </c>
      <c r="AK17" s="9">
        <v>1</v>
      </c>
      <c r="AM17" s="2" t="s">
        <v>1262</v>
      </c>
      <c r="AN17" s="6">
        <v>6.4483545128706424E-2</v>
      </c>
      <c r="AO17" s="9">
        <v>0.93551645487129353</v>
      </c>
      <c r="AP17" s="9">
        <v>1</v>
      </c>
      <c r="AR17" s="2" t="s">
        <v>1262</v>
      </c>
      <c r="AS17" s="6">
        <v>6.2282173744675359E-2</v>
      </c>
      <c r="AT17" s="9">
        <v>0.93771782625532463</v>
      </c>
      <c r="AU17" s="9">
        <v>1</v>
      </c>
      <c r="AW17" s="2" t="s">
        <v>1262</v>
      </c>
      <c r="AX17" s="6">
        <v>6.0195611608004636E-2</v>
      </c>
      <c r="AY17" s="9">
        <v>0.93980438839199532</v>
      </c>
      <c r="AZ17" s="9">
        <v>1</v>
      </c>
      <c r="BB17" s="2" t="s">
        <v>1262</v>
      </c>
      <c r="BC17" s="6">
        <v>5.8657152958570373E-2</v>
      </c>
      <c r="BD17" s="9">
        <v>0.94134284704142968</v>
      </c>
      <c r="BE17" s="9">
        <v>1</v>
      </c>
      <c r="BG17" s="2" t="s">
        <v>1262</v>
      </c>
      <c r="BH17" s="6">
        <v>5.8903269534906239E-2</v>
      </c>
      <c r="BI17" s="9">
        <v>0.94109673046509379</v>
      </c>
      <c r="BJ17" s="9">
        <v>1</v>
      </c>
      <c r="BL17" s="2" t="s">
        <v>1262</v>
      </c>
      <c r="BM17" s="6">
        <v>5.6564268655739852E-2</v>
      </c>
      <c r="BN17" s="9">
        <v>0.94343573134426018</v>
      </c>
      <c r="BO17" s="9">
        <v>1</v>
      </c>
      <c r="BQ17" s="2" t="s">
        <v>1262</v>
      </c>
      <c r="BR17" s="6">
        <v>5.5569981822903139E-2</v>
      </c>
      <c r="BS17" s="9">
        <v>0.94443001817709682</v>
      </c>
      <c r="BT17" s="9">
        <v>1</v>
      </c>
    </row>
    <row r="18" spans="4:72" x14ac:dyDescent="0.25">
      <c r="D18" s="10" t="s">
        <v>1098</v>
      </c>
      <c r="E18" s="6">
        <v>0.14823008849557523</v>
      </c>
      <c r="F18" s="9">
        <v>0.85176991150442483</v>
      </c>
      <c r="G18" s="9">
        <v>1</v>
      </c>
      <c r="I18" s="10" t="s">
        <v>1098</v>
      </c>
      <c r="J18" s="6">
        <v>0.14106583072100312</v>
      </c>
      <c r="K18" s="9">
        <v>0.85893416927899691</v>
      </c>
      <c r="L18" s="9">
        <v>1</v>
      </c>
      <c r="N18" s="10" t="s">
        <v>1098</v>
      </c>
      <c r="O18" s="6">
        <v>0.14349178143047533</v>
      </c>
      <c r="P18" s="9">
        <v>0.85650821856952464</v>
      </c>
      <c r="Q18" s="9">
        <v>1</v>
      </c>
      <c r="S18" s="10" t="s">
        <v>1098</v>
      </c>
      <c r="T18" s="6">
        <v>0.12846458424989002</v>
      </c>
      <c r="U18" s="9">
        <v>0.87153541575010995</v>
      </c>
      <c r="V18" s="9">
        <v>1</v>
      </c>
      <c r="W18" s="7"/>
      <c r="X18" s="10" t="s">
        <v>1098</v>
      </c>
      <c r="Y18" s="6">
        <v>0.11285403050108933</v>
      </c>
      <c r="Z18" s="9">
        <v>0.88714596949891067</v>
      </c>
      <c r="AA18" s="9">
        <v>1</v>
      </c>
      <c r="AC18" s="10" t="s">
        <v>1098</v>
      </c>
      <c r="AD18" s="6">
        <v>0.103645147123408</v>
      </c>
      <c r="AE18" s="9">
        <v>0.896354852876592</v>
      </c>
      <c r="AF18" s="9">
        <v>1</v>
      </c>
      <c r="AH18" s="10" t="s">
        <v>1098</v>
      </c>
      <c r="AI18" s="6">
        <v>9.9912357581069242E-2</v>
      </c>
      <c r="AJ18" s="9">
        <v>0.9000876424189308</v>
      </c>
      <c r="AK18" s="9">
        <v>1</v>
      </c>
      <c r="AM18" s="10" t="s">
        <v>1098</v>
      </c>
      <c r="AN18" s="6">
        <v>0.10894235133908307</v>
      </c>
      <c r="AO18" s="9">
        <v>0.89105764866091697</v>
      </c>
      <c r="AP18" s="9">
        <v>1</v>
      </c>
      <c r="AR18" s="10" t="s">
        <v>1098</v>
      </c>
      <c r="AS18" s="6">
        <v>0.10540184453227931</v>
      </c>
      <c r="AT18" s="9">
        <v>0.8945981554677207</v>
      </c>
      <c r="AU18" s="9">
        <v>1</v>
      </c>
      <c r="AW18" s="10" t="s">
        <v>1098</v>
      </c>
      <c r="AX18" s="6">
        <v>9.703735508802061E-2</v>
      </c>
      <c r="AY18" s="9">
        <v>0.90296264491197942</v>
      </c>
      <c r="AZ18" s="9">
        <v>1</v>
      </c>
      <c r="BB18" s="10" t="s">
        <v>1098</v>
      </c>
      <c r="BC18" s="6">
        <v>0.10228270412642669</v>
      </c>
      <c r="BD18" s="9">
        <v>0.8977172958735733</v>
      </c>
      <c r="BE18" s="9">
        <v>1</v>
      </c>
      <c r="BG18" s="10" t="s">
        <v>1098</v>
      </c>
      <c r="BH18" s="6">
        <v>0.10934744268077601</v>
      </c>
      <c r="BI18" s="9">
        <v>0.89065255731922399</v>
      </c>
      <c r="BJ18" s="9">
        <v>1</v>
      </c>
      <c r="BL18" s="10" t="s">
        <v>1098</v>
      </c>
      <c r="BM18" s="6">
        <v>9.8511383537653235E-2</v>
      </c>
      <c r="BN18" s="9">
        <v>0.90148861646234679</v>
      </c>
      <c r="BO18" s="9">
        <v>1</v>
      </c>
      <c r="BQ18" s="10" t="s">
        <v>1098</v>
      </c>
      <c r="BR18" s="6">
        <v>9.2522179974651453E-2</v>
      </c>
      <c r="BS18" s="9">
        <v>0.90747782002534849</v>
      </c>
      <c r="BT18" s="9">
        <v>1</v>
      </c>
    </row>
    <row r="19" spans="4:72" x14ac:dyDescent="0.25">
      <c r="D19" s="10" t="s">
        <v>1076</v>
      </c>
      <c r="E19" s="6">
        <v>7.8439964943032431E-2</v>
      </c>
      <c r="F19" s="9">
        <v>0.9215600350569676</v>
      </c>
      <c r="G19" s="9">
        <v>1</v>
      </c>
      <c r="I19" s="10" t="s">
        <v>1076</v>
      </c>
      <c r="J19" s="6">
        <v>7.3514824203681259E-2</v>
      </c>
      <c r="K19" s="9">
        <v>0.92648517579631873</v>
      </c>
      <c r="L19" s="9">
        <v>1</v>
      </c>
      <c r="N19" s="10" t="s">
        <v>1076</v>
      </c>
      <c r="O19" s="6">
        <v>7.1530758226037203E-2</v>
      </c>
      <c r="P19" s="9">
        <v>0.92846924177396284</v>
      </c>
      <c r="Q19" s="9">
        <v>1</v>
      </c>
      <c r="S19" s="10" t="s">
        <v>1076</v>
      </c>
      <c r="T19" s="6">
        <v>6.7758509955041749E-2</v>
      </c>
      <c r="U19" s="9">
        <v>0.93224149004495827</v>
      </c>
      <c r="V19" s="9">
        <v>1</v>
      </c>
      <c r="W19" s="9"/>
      <c r="X19" s="10" t="s">
        <v>1076</v>
      </c>
      <c r="Y19" s="6">
        <v>6.0554371002132193E-2</v>
      </c>
      <c r="Z19" s="9">
        <v>0.93944562899786777</v>
      </c>
      <c r="AA19" s="9">
        <v>1</v>
      </c>
      <c r="AC19" s="10" t="s">
        <v>1076</v>
      </c>
      <c r="AD19" s="6">
        <v>5.607972013145341E-2</v>
      </c>
      <c r="AE19" s="9">
        <v>0.94392027986854654</v>
      </c>
      <c r="AF19" s="9">
        <v>1</v>
      </c>
      <c r="AH19" s="10" t="s">
        <v>1076</v>
      </c>
      <c r="AI19" s="6">
        <v>5.7058012514582673E-2</v>
      </c>
      <c r="AJ19" s="9">
        <v>0.94294198748541735</v>
      </c>
      <c r="AK19" s="9">
        <v>1</v>
      </c>
      <c r="AM19" s="10" t="s">
        <v>1076</v>
      </c>
      <c r="AN19" s="6">
        <v>5.7226399331662486E-2</v>
      </c>
      <c r="AO19" s="9">
        <v>0.94277360066833749</v>
      </c>
      <c r="AP19" s="9">
        <v>1</v>
      </c>
      <c r="AR19" s="10" t="s">
        <v>1076</v>
      </c>
      <c r="AS19" s="6">
        <v>5.4827052142488383E-2</v>
      </c>
      <c r="AT19" s="9">
        <v>0.9451729478575116</v>
      </c>
      <c r="AU19" s="9">
        <v>1</v>
      </c>
      <c r="AW19" s="10" t="s">
        <v>1076</v>
      </c>
      <c r="AX19" s="6">
        <v>5.3531897766150131E-2</v>
      </c>
      <c r="AY19" s="9">
        <v>0.94646810223384992</v>
      </c>
      <c r="AZ19" s="9">
        <v>1</v>
      </c>
      <c r="BB19" s="10" t="s">
        <v>1076</v>
      </c>
      <c r="BC19" s="6">
        <v>5.1995531634000204E-2</v>
      </c>
      <c r="BD19" s="9">
        <v>0.94800446836599983</v>
      </c>
      <c r="BE19" s="9">
        <v>1</v>
      </c>
      <c r="BG19" s="10" t="s">
        <v>1076</v>
      </c>
      <c r="BH19" s="6">
        <v>5.3594771241830062E-2</v>
      </c>
      <c r="BI19" s="9">
        <v>0.9464052287581699</v>
      </c>
      <c r="BJ19" s="9">
        <v>1</v>
      </c>
      <c r="BL19" s="10" t="s">
        <v>1076</v>
      </c>
      <c r="BM19" s="6">
        <v>5.1828043390920051E-2</v>
      </c>
      <c r="BN19" s="9">
        <v>0.94817195660907994</v>
      </c>
      <c r="BO19" s="9">
        <v>1</v>
      </c>
      <c r="BQ19" s="10" t="s">
        <v>1076</v>
      </c>
      <c r="BR19" s="6">
        <v>5.1486146095717882E-2</v>
      </c>
      <c r="BS19" s="9">
        <v>0.94851385390428211</v>
      </c>
      <c r="BT19" s="9">
        <v>1</v>
      </c>
    </row>
    <row r="20" spans="4:72" x14ac:dyDescent="0.25">
      <c r="D20" s="10" t="s">
        <v>1080</v>
      </c>
      <c r="E20" s="6">
        <v>0.25052854122621565</v>
      </c>
      <c r="F20" s="9">
        <v>0.7494714587737844</v>
      </c>
      <c r="G20" s="9">
        <v>1</v>
      </c>
      <c r="I20" s="10" t="s">
        <v>1080</v>
      </c>
      <c r="J20" s="6">
        <v>0.25680087051142547</v>
      </c>
      <c r="K20" s="9">
        <v>0.74319912948857458</v>
      </c>
      <c r="L20" s="9">
        <v>1</v>
      </c>
      <c r="N20" s="10" t="s">
        <v>1080</v>
      </c>
      <c r="O20" s="6">
        <v>0.25624321389793703</v>
      </c>
      <c r="P20" s="9">
        <v>0.74375678610206297</v>
      </c>
      <c r="Q20" s="9">
        <v>1</v>
      </c>
      <c r="S20" s="10" t="s">
        <v>1080</v>
      </c>
      <c r="T20" s="6">
        <v>0.23509933774834438</v>
      </c>
      <c r="U20" s="9">
        <v>0.76490066225165565</v>
      </c>
      <c r="V20" s="9">
        <v>1</v>
      </c>
      <c r="W20" s="9"/>
      <c r="X20" s="10" t="s">
        <v>1080</v>
      </c>
      <c r="Y20" s="6">
        <v>0.2116704805491991</v>
      </c>
      <c r="Z20" s="9">
        <v>0.78832951945080088</v>
      </c>
      <c r="AA20" s="9">
        <v>1</v>
      </c>
      <c r="AC20" s="10" t="s">
        <v>1080</v>
      </c>
      <c r="AD20" s="6">
        <v>0.21846846846846846</v>
      </c>
      <c r="AE20" s="9">
        <v>0.78153153153153154</v>
      </c>
      <c r="AF20" s="9">
        <v>1</v>
      </c>
      <c r="AH20" s="10" t="s">
        <v>1080</v>
      </c>
      <c r="AI20" s="6">
        <v>0.2161547212741752</v>
      </c>
      <c r="AJ20" s="9">
        <v>0.78384527872582477</v>
      </c>
      <c r="AK20" s="9">
        <v>1</v>
      </c>
      <c r="AM20" s="10" t="s">
        <v>1080</v>
      </c>
      <c r="AN20" s="6">
        <v>0.1971995332555426</v>
      </c>
      <c r="AO20" s="9">
        <v>0.80280046674445737</v>
      </c>
      <c r="AP20" s="9">
        <v>1</v>
      </c>
      <c r="AR20" s="10" t="s">
        <v>1080</v>
      </c>
      <c r="AS20" s="6">
        <v>0.19977678571428573</v>
      </c>
      <c r="AT20" s="9">
        <v>0.8002232142857143</v>
      </c>
      <c r="AU20" s="9">
        <v>1</v>
      </c>
      <c r="AW20" s="10" t="s">
        <v>1080</v>
      </c>
      <c r="AX20" s="6">
        <v>0.18069584736251404</v>
      </c>
      <c r="AY20" s="9">
        <v>0.81930415263748602</v>
      </c>
      <c r="AZ20" s="9">
        <v>1</v>
      </c>
      <c r="BB20" s="10" t="s">
        <v>1080</v>
      </c>
      <c r="BC20" s="6">
        <v>0.16766467065868262</v>
      </c>
      <c r="BD20" s="9">
        <v>0.83233532934131738</v>
      </c>
      <c r="BE20" s="9">
        <v>1</v>
      </c>
      <c r="BG20" s="10" t="s">
        <v>1080</v>
      </c>
      <c r="BH20" s="6">
        <v>0.16541353383458646</v>
      </c>
      <c r="BI20" s="9">
        <v>0.83458646616541354</v>
      </c>
      <c r="BJ20" s="9">
        <v>1</v>
      </c>
      <c r="BL20" s="10" t="s">
        <v>1080</v>
      </c>
      <c r="BM20" s="6">
        <v>0.13484646194926569</v>
      </c>
      <c r="BN20" s="9">
        <v>0.86515353805073436</v>
      </c>
      <c r="BO20" s="9">
        <v>1</v>
      </c>
      <c r="BQ20" s="10" t="s">
        <v>1080</v>
      </c>
      <c r="BR20" s="6">
        <v>0.14572192513368984</v>
      </c>
      <c r="BS20" s="9">
        <v>0.85427807486631013</v>
      </c>
      <c r="BT20" s="9">
        <v>1</v>
      </c>
    </row>
    <row r="21" spans="4:72" x14ac:dyDescent="0.25">
      <c r="D21" s="10" t="s">
        <v>1042</v>
      </c>
      <c r="E21" s="6">
        <v>7.644319479834813E-2</v>
      </c>
      <c r="F21" s="9">
        <v>0.92355680520165184</v>
      </c>
      <c r="G21" s="9">
        <v>1</v>
      </c>
      <c r="I21" s="10" t="s">
        <v>1042</v>
      </c>
      <c r="J21" s="6">
        <v>7.2280701754385959E-2</v>
      </c>
      <c r="K21" s="9">
        <v>0.92771929824561405</v>
      </c>
      <c r="L21" s="9">
        <v>1</v>
      </c>
      <c r="N21" s="10" t="s">
        <v>1042</v>
      </c>
      <c r="O21" s="6">
        <v>7.2405329593267884E-2</v>
      </c>
      <c r="P21" s="9">
        <v>0.92759467040673216</v>
      </c>
      <c r="Q21" s="9">
        <v>1</v>
      </c>
      <c r="S21" s="10" t="s">
        <v>1042</v>
      </c>
      <c r="T21" s="6">
        <v>6.2651018294787711E-2</v>
      </c>
      <c r="U21" s="9">
        <v>0.9373489817052123</v>
      </c>
      <c r="V21" s="9">
        <v>1</v>
      </c>
      <c r="W21" s="9"/>
      <c r="X21" s="10" t="s">
        <v>1042</v>
      </c>
      <c r="Y21" s="6">
        <v>5.811691058286101E-2</v>
      </c>
      <c r="Z21" s="9">
        <v>0.94188308941713894</v>
      </c>
      <c r="AA21" s="9">
        <v>1</v>
      </c>
      <c r="AC21" s="10" t="s">
        <v>1042</v>
      </c>
      <c r="AD21" s="6">
        <v>5.8555851292178246E-2</v>
      </c>
      <c r="AE21" s="9">
        <v>0.94144414870782178</v>
      </c>
      <c r="AF21" s="9">
        <v>1</v>
      </c>
      <c r="AH21" s="10" t="s">
        <v>1042</v>
      </c>
      <c r="AI21" s="6">
        <v>5.9088156414914786E-2</v>
      </c>
      <c r="AJ21" s="9">
        <v>0.94091184358508517</v>
      </c>
      <c r="AK21" s="9">
        <v>1</v>
      </c>
      <c r="AM21" s="10" t="s">
        <v>1042</v>
      </c>
      <c r="AN21" s="6">
        <v>5.6320942725933625E-2</v>
      </c>
      <c r="AO21" s="9">
        <v>0.94367905727406642</v>
      </c>
      <c r="AP21" s="9">
        <v>1</v>
      </c>
      <c r="AR21" s="10" t="s">
        <v>1042</v>
      </c>
      <c r="AS21" s="6">
        <v>5.7391904720807803E-2</v>
      </c>
      <c r="AT21" s="9">
        <v>0.9426080952791922</v>
      </c>
      <c r="AU21" s="9">
        <v>1</v>
      </c>
      <c r="AW21" s="10" t="s">
        <v>1042</v>
      </c>
      <c r="AX21" s="6">
        <v>5.5634051571882726E-2</v>
      </c>
      <c r="AY21" s="9">
        <v>0.94436594842811727</v>
      </c>
      <c r="AZ21" s="9">
        <v>1</v>
      </c>
      <c r="BB21" s="10" t="s">
        <v>1042</v>
      </c>
      <c r="BC21" s="6">
        <v>5.4913545920583888E-2</v>
      </c>
      <c r="BD21" s="9">
        <v>0.94508645407941616</v>
      </c>
      <c r="BE21" s="9">
        <v>1</v>
      </c>
      <c r="BG21" s="10" t="s">
        <v>1042</v>
      </c>
      <c r="BH21" s="6">
        <v>5.1960527464850234E-2</v>
      </c>
      <c r="BI21" s="9">
        <v>0.94803947253514975</v>
      </c>
      <c r="BJ21" s="9">
        <v>1</v>
      </c>
      <c r="BL21" s="10" t="s">
        <v>1042</v>
      </c>
      <c r="BM21" s="6">
        <v>5.3083877898129087E-2</v>
      </c>
      <c r="BN21" s="9">
        <v>0.94691612210187093</v>
      </c>
      <c r="BO21" s="9">
        <v>1</v>
      </c>
      <c r="BQ21" s="10" t="s">
        <v>1042</v>
      </c>
      <c r="BR21" s="6">
        <v>5.0939531570041857E-2</v>
      </c>
      <c r="BS21" s="9">
        <v>0.94906046842995817</v>
      </c>
      <c r="BT21" s="9">
        <v>1</v>
      </c>
    </row>
    <row r="22" spans="4:72" x14ac:dyDescent="0.25">
      <c r="D22" s="10" t="s">
        <v>1078</v>
      </c>
      <c r="E22" s="6">
        <v>7.1495914519170339E-2</v>
      </c>
      <c r="F22" s="9">
        <v>0.92850408548082963</v>
      </c>
      <c r="G22" s="9">
        <v>1</v>
      </c>
      <c r="I22" s="10" t="s">
        <v>1078</v>
      </c>
      <c r="J22" s="6">
        <v>7.1497584541062809E-2</v>
      </c>
      <c r="K22" s="9">
        <v>0.92850241545893719</v>
      </c>
      <c r="L22" s="9">
        <v>1</v>
      </c>
      <c r="N22" s="10" t="s">
        <v>1078</v>
      </c>
      <c r="O22" s="6">
        <v>6.3633520950594116E-2</v>
      </c>
      <c r="P22" s="9">
        <v>0.93636647904940584</v>
      </c>
      <c r="Q22" s="9">
        <v>1</v>
      </c>
      <c r="S22" s="10" t="s">
        <v>1078</v>
      </c>
      <c r="T22" s="6">
        <v>5.9751800214493639E-2</v>
      </c>
      <c r="U22" s="9">
        <v>0.94024819978550633</v>
      </c>
      <c r="V22" s="9">
        <v>1</v>
      </c>
      <c r="W22" s="9"/>
      <c r="X22" s="10" t="s">
        <v>1078</v>
      </c>
      <c r="Y22" s="6">
        <v>5.3455804848667368E-2</v>
      </c>
      <c r="Z22" s="9">
        <v>0.94654419515133259</v>
      </c>
      <c r="AA22" s="9">
        <v>1</v>
      </c>
      <c r="AC22" s="10" t="s">
        <v>1078</v>
      </c>
      <c r="AD22" s="6">
        <v>5.0987326849395817E-2</v>
      </c>
      <c r="AE22" s="9">
        <v>0.94901267315060422</v>
      </c>
      <c r="AF22" s="9">
        <v>1</v>
      </c>
      <c r="AH22" s="10" t="s">
        <v>1078</v>
      </c>
      <c r="AI22" s="6">
        <v>5.0044682752457555E-2</v>
      </c>
      <c r="AJ22" s="9">
        <v>0.94995531724754245</v>
      </c>
      <c r="AK22" s="9">
        <v>1</v>
      </c>
      <c r="AM22" s="10" t="s">
        <v>1078</v>
      </c>
      <c r="AN22" s="6">
        <v>5.7116536158452323E-2</v>
      </c>
      <c r="AO22" s="9">
        <v>0.94288346384154764</v>
      </c>
      <c r="AP22" s="9">
        <v>1</v>
      </c>
      <c r="AR22" s="10" t="s">
        <v>1078</v>
      </c>
      <c r="AS22" s="6">
        <v>4.8143053645116916E-2</v>
      </c>
      <c r="AT22" s="9">
        <v>0.95185694635488305</v>
      </c>
      <c r="AU22" s="9">
        <v>1</v>
      </c>
      <c r="AW22" s="10" t="s">
        <v>1078</v>
      </c>
      <c r="AX22" s="6">
        <v>4.878787878787879E-2</v>
      </c>
      <c r="AY22" s="9">
        <v>0.95121212121212118</v>
      </c>
      <c r="AZ22" s="9">
        <v>1</v>
      </c>
      <c r="BB22" s="10" t="s">
        <v>1078</v>
      </c>
      <c r="BC22" s="6">
        <v>4.6357615894039736E-2</v>
      </c>
      <c r="BD22" s="9">
        <v>0.95364238410596025</v>
      </c>
      <c r="BE22" s="9">
        <v>1</v>
      </c>
      <c r="BG22" s="10" t="s">
        <v>1078</v>
      </c>
      <c r="BH22" s="6">
        <v>4.8612176046618619E-2</v>
      </c>
      <c r="BI22" s="9">
        <v>0.9513878239533814</v>
      </c>
      <c r="BJ22" s="9">
        <v>1</v>
      </c>
      <c r="BL22" s="10" t="s">
        <v>1078</v>
      </c>
      <c r="BM22" s="6">
        <v>4.5887310753862966E-2</v>
      </c>
      <c r="BN22" s="9">
        <v>0.95411268924613701</v>
      </c>
      <c r="BO22" s="9">
        <v>1</v>
      </c>
      <c r="BQ22" s="10" t="s">
        <v>1078</v>
      </c>
      <c r="BR22" s="6">
        <v>4.6031503287964522E-2</v>
      </c>
      <c r="BS22" s="9">
        <v>0.95396849671203543</v>
      </c>
      <c r="BT22" s="9">
        <v>1</v>
      </c>
    </row>
    <row r="23" spans="4:72" x14ac:dyDescent="0.25">
      <c r="D23" s="2" t="s">
        <v>1263</v>
      </c>
      <c r="E23" s="6"/>
      <c r="F23" s="9"/>
      <c r="G23" s="9"/>
      <c r="I23" s="2" t="s">
        <v>1263</v>
      </c>
      <c r="J23" s="6"/>
      <c r="K23" s="9"/>
      <c r="L23" s="9"/>
      <c r="N23" s="2" t="s">
        <v>1263</v>
      </c>
      <c r="O23" s="6">
        <v>8.2391416604509729E-2</v>
      </c>
      <c r="P23" s="9">
        <v>0.91760858339549023</v>
      </c>
      <c r="Q23" s="9">
        <v>1</v>
      </c>
      <c r="S23" s="2" t="s">
        <v>1263</v>
      </c>
      <c r="T23" s="6">
        <v>7.5368898978433602E-2</v>
      </c>
      <c r="U23" s="9">
        <v>0.92463110102156643</v>
      </c>
      <c r="V23" s="9">
        <v>1</v>
      </c>
      <c r="W23" s="9"/>
      <c r="X23" s="2" t="s">
        <v>1263</v>
      </c>
      <c r="Y23" s="6">
        <v>7.1657573541818995E-2</v>
      </c>
      <c r="Z23" s="9">
        <v>0.92834242645818099</v>
      </c>
      <c r="AA23" s="9">
        <v>1</v>
      </c>
      <c r="AC23" s="2" t="s">
        <v>1263</v>
      </c>
      <c r="AD23" s="6">
        <v>7.0402543575767904E-2</v>
      </c>
      <c r="AE23" s="9">
        <v>0.92959745642423208</v>
      </c>
      <c r="AF23" s="9">
        <v>1</v>
      </c>
      <c r="AH23" s="2" t="s">
        <v>1263</v>
      </c>
      <c r="AI23" s="6">
        <v>7.2232325528529207E-2</v>
      </c>
      <c r="AJ23" s="9">
        <v>0.92776767447147079</v>
      </c>
      <c r="AK23" s="9">
        <v>1</v>
      </c>
      <c r="AM23" s="2" t="s">
        <v>1263</v>
      </c>
      <c r="AN23" s="6">
        <v>7.0800069925994982E-2</v>
      </c>
      <c r="AO23" s="9">
        <v>0.92919993007400503</v>
      </c>
      <c r="AP23" s="9">
        <v>1</v>
      </c>
      <c r="AR23" s="2" t="s">
        <v>1263</v>
      </c>
      <c r="AS23" s="6">
        <v>6.9075391180654339E-2</v>
      </c>
      <c r="AT23" s="9">
        <v>0.93092460881934569</v>
      </c>
      <c r="AU23" s="9">
        <v>1</v>
      </c>
      <c r="AW23" s="2" t="s">
        <v>1263</v>
      </c>
      <c r="AX23" s="6">
        <v>6.3761776581426649E-2</v>
      </c>
      <c r="AY23" s="9">
        <v>0.93623822341857332</v>
      </c>
      <c r="AZ23" s="9">
        <v>1</v>
      </c>
      <c r="BB23" s="2" t="s">
        <v>1263</v>
      </c>
      <c r="BC23" s="6">
        <v>6.2152854921128639E-2</v>
      </c>
      <c r="BD23" s="9">
        <v>0.93784714507887135</v>
      </c>
      <c r="BE23" s="9">
        <v>1</v>
      </c>
      <c r="BG23" s="2" t="s">
        <v>1263</v>
      </c>
      <c r="BH23" s="6">
        <v>5.8823529411764705E-2</v>
      </c>
      <c r="BI23" s="9">
        <v>0.94117647058823528</v>
      </c>
      <c r="BJ23" s="9">
        <v>1</v>
      </c>
      <c r="BL23" s="2" t="s">
        <v>1263</v>
      </c>
      <c r="BM23" s="6">
        <v>5.900499186718268E-2</v>
      </c>
      <c r="BN23" s="9">
        <v>0.94099500813281733</v>
      </c>
      <c r="BO23" s="9">
        <v>1</v>
      </c>
      <c r="BQ23" s="2" t="s">
        <v>1263</v>
      </c>
      <c r="BR23" s="6">
        <v>5.7328406673384839E-2</v>
      </c>
      <c r="BS23" s="9">
        <v>0.94267159332661521</v>
      </c>
      <c r="BT23" s="9">
        <v>1</v>
      </c>
    </row>
    <row r="24" spans="4:72" x14ac:dyDescent="0.25">
      <c r="D24" s="10" t="s">
        <v>1094</v>
      </c>
      <c r="E24" s="6">
        <v>0.1108695652173913</v>
      </c>
      <c r="F24" s="9">
        <v>0.88913043478260867</v>
      </c>
      <c r="G24" s="9">
        <v>1</v>
      </c>
      <c r="I24" s="10" t="s">
        <v>1094</v>
      </c>
      <c r="J24" s="6">
        <v>0.11304347826086956</v>
      </c>
      <c r="K24" s="9">
        <v>0.88695652173913042</v>
      </c>
      <c r="L24" s="9">
        <v>1</v>
      </c>
      <c r="N24" s="10" t="s">
        <v>1094</v>
      </c>
      <c r="O24" s="6">
        <v>9.7959183673469383E-2</v>
      </c>
      <c r="P24" s="9">
        <v>0.90204081632653066</v>
      </c>
      <c r="Q24" s="9">
        <v>1</v>
      </c>
      <c r="S24" s="10" t="s">
        <v>1094</v>
      </c>
      <c r="T24" s="6">
        <v>7.9766536964980539E-2</v>
      </c>
      <c r="U24" s="9">
        <v>0.92023346303501941</v>
      </c>
      <c r="V24" s="9">
        <v>1</v>
      </c>
      <c r="W24" s="9"/>
      <c r="X24" s="10" t="s">
        <v>1094</v>
      </c>
      <c r="Y24" s="6">
        <v>9.5684803001876179E-2</v>
      </c>
      <c r="Z24" s="9">
        <v>0.90431519699812379</v>
      </c>
      <c r="AA24" s="9">
        <v>1</v>
      </c>
      <c r="AC24" s="10" t="s">
        <v>1094</v>
      </c>
      <c r="AD24" s="6">
        <v>0.08</v>
      </c>
      <c r="AE24" s="9">
        <v>0.92</v>
      </c>
      <c r="AF24" s="9">
        <v>1</v>
      </c>
      <c r="AH24" s="10" t="s">
        <v>1094</v>
      </c>
      <c r="AI24" s="6">
        <v>7.7071290944123308E-2</v>
      </c>
      <c r="AJ24" s="9">
        <v>0.92292870905587665</v>
      </c>
      <c r="AK24" s="9">
        <v>1</v>
      </c>
      <c r="AM24" s="10" t="s">
        <v>1094</v>
      </c>
      <c r="AN24" s="6">
        <v>6.5666041275797379E-2</v>
      </c>
      <c r="AO24" s="9">
        <v>0.93433395872420266</v>
      </c>
      <c r="AP24" s="9">
        <v>1</v>
      </c>
      <c r="AR24" s="10" t="s">
        <v>1094</v>
      </c>
      <c r="AS24" s="6">
        <v>6.9943289224952743E-2</v>
      </c>
      <c r="AT24" s="9">
        <v>0.93005671077504726</v>
      </c>
      <c r="AU24" s="9">
        <v>1</v>
      </c>
      <c r="AW24" s="10" t="s">
        <v>1094</v>
      </c>
      <c r="AX24" s="6">
        <v>5.8928571428571427E-2</v>
      </c>
      <c r="AY24" s="9">
        <v>0.94107142857142856</v>
      </c>
      <c r="AZ24" s="9">
        <v>1</v>
      </c>
      <c r="BB24" s="10" t="s">
        <v>1094</v>
      </c>
      <c r="BC24" s="6">
        <v>6.1507936507936505E-2</v>
      </c>
      <c r="BD24" s="9">
        <v>0.93849206349206349</v>
      </c>
      <c r="BE24" s="9">
        <v>1</v>
      </c>
      <c r="BG24" s="10" t="s">
        <v>1094</v>
      </c>
      <c r="BH24" s="6">
        <v>4.9668874172185427E-2</v>
      </c>
      <c r="BI24" s="9">
        <v>0.95033112582781454</v>
      </c>
      <c r="BJ24" s="9">
        <v>1</v>
      </c>
      <c r="BL24" s="10" t="s">
        <v>1094</v>
      </c>
      <c r="BM24" s="6">
        <v>5.0083472454090151E-2</v>
      </c>
      <c r="BN24" s="9">
        <v>0.94991652754590983</v>
      </c>
      <c r="BO24" s="9">
        <v>1</v>
      </c>
      <c r="BQ24" s="10" t="s">
        <v>1094</v>
      </c>
      <c r="BR24" s="6">
        <v>5.1324503311258277E-2</v>
      </c>
      <c r="BS24" s="9">
        <v>0.94867549668874174</v>
      </c>
      <c r="BT24" s="9">
        <v>1</v>
      </c>
    </row>
    <row r="25" spans="4:72" x14ac:dyDescent="0.25">
      <c r="D25" s="10" t="s">
        <v>1088</v>
      </c>
      <c r="E25" s="6">
        <v>9.8126672613737739E-2</v>
      </c>
      <c r="F25" s="9">
        <v>0.90187332738626225</v>
      </c>
      <c r="G25" s="9">
        <v>1</v>
      </c>
      <c r="I25" s="10" t="s">
        <v>1088</v>
      </c>
      <c r="J25" s="6">
        <v>9.1383812010443863E-2</v>
      </c>
      <c r="K25" s="9">
        <v>0.90861618798955612</v>
      </c>
      <c r="L25" s="9">
        <v>1</v>
      </c>
      <c r="N25" s="10" t="s">
        <v>1088</v>
      </c>
      <c r="O25" s="6">
        <v>8.8333333333333333E-2</v>
      </c>
      <c r="P25" s="9">
        <v>0.91166666666666663</v>
      </c>
      <c r="Q25" s="9">
        <v>1</v>
      </c>
      <c r="S25" s="10" t="s">
        <v>1088</v>
      </c>
      <c r="T25" s="6">
        <v>8.2034454470877774E-2</v>
      </c>
      <c r="U25" s="9">
        <v>0.91796554552912224</v>
      </c>
      <c r="V25" s="9">
        <v>1</v>
      </c>
      <c r="W25" s="7"/>
      <c r="X25" s="10" t="s">
        <v>1088</v>
      </c>
      <c r="Y25" s="6">
        <v>7.407407407407407E-2</v>
      </c>
      <c r="Z25" s="9">
        <v>0.92592592592592593</v>
      </c>
      <c r="AA25" s="9">
        <v>1</v>
      </c>
      <c r="AC25" s="10" t="s">
        <v>1088</v>
      </c>
      <c r="AD25" s="6">
        <v>8.5213032581453629E-2</v>
      </c>
      <c r="AE25" s="9">
        <v>0.91478696741854637</v>
      </c>
      <c r="AF25" s="9">
        <v>1</v>
      </c>
      <c r="AH25" s="10" t="s">
        <v>1088</v>
      </c>
      <c r="AI25" s="6">
        <v>8.4670231729055259E-2</v>
      </c>
      <c r="AJ25" s="9">
        <v>0.9153297682709447</v>
      </c>
      <c r="AK25" s="9">
        <v>1</v>
      </c>
      <c r="AM25" s="10" t="s">
        <v>1088</v>
      </c>
      <c r="AN25" s="6">
        <v>9.3106535362578333E-2</v>
      </c>
      <c r="AO25" s="9">
        <v>0.90689346463742171</v>
      </c>
      <c r="AP25" s="9">
        <v>1</v>
      </c>
      <c r="AR25" s="10" t="s">
        <v>1088</v>
      </c>
      <c r="AS25" s="6">
        <v>8.6844368013757528E-2</v>
      </c>
      <c r="AT25" s="9">
        <v>0.9131556319862425</v>
      </c>
      <c r="AU25" s="9">
        <v>1</v>
      </c>
      <c r="AW25" s="10" t="s">
        <v>1088</v>
      </c>
      <c r="AX25" s="6">
        <v>7.7181208053691275E-2</v>
      </c>
      <c r="AY25" s="9">
        <v>0.92281879194630867</v>
      </c>
      <c r="AZ25" s="9">
        <v>1</v>
      </c>
      <c r="BB25" s="10" t="s">
        <v>1088</v>
      </c>
      <c r="BC25" s="6">
        <v>6.8201193520886619E-2</v>
      </c>
      <c r="BD25" s="9">
        <v>0.9317988064791134</v>
      </c>
      <c r="BE25" s="9">
        <v>1</v>
      </c>
      <c r="BG25" s="10" t="s">
        <v>1088</v>
      </c>
      <c r="BH25" s="6">
        <v>6.8493150684931503E-2</v>
      </c>
      <c r="BI25" s="9">
        <v>0.93150684931506844</v>
      </c>
      <c r="BJ25" s="9">
        <v>1</v>
      </c>
      <c r="BL25" s="10" t="s">
        <v>1088</v>
      </c>
      <c r="BM25" s="6">
        <v>6.7543859649122809E-2</v>
      </c>
      <c r="BN25" s="9">
        <v>0.93245614035087721</v>
      </c>
      <c r="BO25" s="9">
        <v>1</v>
      </c>
      <c r="BQ25" s="10" t="s">
        <v>1088</v>
      </c>
      <c r="BR25" s="6">
        <v>0.12667785234899329</v>
      </c>
      <c r="BS25" s="9">
        <v>0.87332214765100669</v>
      </c>
      <c r="BT25" s="9">
        <v>1</v>
      </c>
    </row>
    <row r="26" spans="4:72" x14ac:dyDescent="0.25">
      <c r="D26" s="10" t="s">
        <v>1090</v>
      </c>
      <c r="E26" s="6">
        <v>0.20289855072463769</v>
      </c>
      <c r="F26" s="9">
        <v>0.79710144927536231</v>
      </c>
      <c r="G26" s="9">
        <v>1</v>
      </c>
      <c r="I26" s="10" t="s">
        <v>1090</v>
      </c>
      <c r="J26" s="6">
        <v>0.18035714285714285</v>
      </c>
      <c r="K26" s="9">
        <v>0.81964285714285712</v>
      </c>
      <c r="L26" s="9">
        <v>1</v>
      </c>
      <c r="N26" s="10" t="s">
        <v>1090</v>
      </c>
      <c r="O26" s="6">
        <v>0.17830882352941177</v>
      </c>
      <c r="P26" s="9">
        <v>0.8216911764705882</v>
      </c>
      <c r="Q26" s="9">
        <v>1</v>
      </c>
      <c r="S26" s="10" t="s">
        <v>1090</v>
      </c>
      <c r="T26" s="6">
        <v>0.16572504708097929</v>
      </c>
      <c r="U26" s="9">
        <v>0.83427495291902076</v>
      </c>
      <c r="V26" s="9">
        <v>1</v>
      </c>
      <c r="W26" s="9"/>
      <c r="X26" s="10" t="s">
        <v>1090</v>
      </c>
      <c r="Y26" s="6">
        <v>0.1425925925925926</v>
      </c>
      <c r="Z26" s="9">
        <v>0.8574074074074074</v>
      </c>
      <c r="AA26" s="9">
        <v>1</v>
      </c>
      <c r="AC26" s="10" t="s">
        <v>1090</v>
      </c>
      <c r="AD26" s="6">
        <v>0.14128440366972478</v>
      </c>
      <c r="AE26" s="9">
        <v>0.85871559633027528</v>
      </c>
      <c r="AF26" s="9">
        <v>1</v>
      </c>
      <c r="AH26" s="10" t="s">
        <v>1090</v>
      </c>
      <c r="AI26" s="6">
        <v>0.13321167883211679</v>
      </c>
      <c r="AJ26" s="9">
        <v>0.86678832116788318</v>
      </c>
      <c r="AK26" s="9">
        <v>1</v>
      </c>
      <c r="AM26" s="10" t="s">
        <v>1090</v>
      </c>
      <c r="AN26" s="6">
        <v>0.17693836978131214</v>
      </c>
      <c r="AO26" s="9">
        <v>0.82306163021868783</v>
      </c>
      <c r="AP26" s="9">
        <v>1</v>
      </c>
      <c r="AR26" s="10" t="s">
        <v>1090</v>
      </c>
      <c r="AS26" s="6">
        <v>0.14423076923076922</v>
      </c>
      <c r="AT26" s="9">
        <v>0.85576923076923073</v>
      </c>
      <c r="AU26" s="9">
        <v>1</v>
      </c>
      <c r="AW26" s="10" t="s">
        <v>1090</v>
      </c>
      <c r="AX26" s="6">
        <v>0.14258911819887429</v>
      </c>
      <c r="AY26" s="9">
        <v>0.85741088180112568</v>
      </c>
      <c r="AZ26" s="9">
        <v>1</v>
      </c>
      <c r="BB26" s="10" t="s">
        <v>1090</v>
      </c>
      <c r="BC26" s="6">
        <v>0.14611005692599621</v>
      </c>
      <c r="BD26" s="9">
        <v>0.85388994307400379</v>
      </c>
      <c r="BE26" s="9">
        <v>1</v>
      </c>
      <c r="BG26" s="10" t="s">
        <v>1090</v>
      </c>
      <c r="BH26" s="6">
        <v>0.13921568627450981</v>
      </c>
      <c r="BI26" s="9">
        <v>0.86078431372549025</v>
      </c>
      <c r="BJ26" s="9">
        <v>1</v>
      </c>
      <c r="BL26" s="10" t="s">
        <v>1090</v>
      </c>
      <c r="BM26" s="6">
        <v>0.1312127236580517</v>
      </c>
      <c r="BN26" s="9">
        <v>0.8687872763419483</v>
      </c>
      <c r="BO26" s="9">
        <v>1</v>
      </c>
      <c r="BQ26" s="10" t="s">
        <v>1090</v>
      </c>
      <c r="BR26" s="6">
        <v>0.12007874015748031</v>
      </c>
      <c r="BS26" s="9">
        <v>0.87992125984251968</v>
      </c>
      <c r="BT26" s="9">
        <v>1</v>
      </c>
    </row>
    <row r="27" spans="4:72" x14ac:dyDescent="0.25">
      <c r="D27" s="10" t="s">
        <v>1096</v>
      </c>
      <c r="E27" s="6">
        <v>0.29230769230769232</v>
      </c>
      <c r="F27" s="9">
        <v>0.70769230769230773</v>
      </c>
      <c r="G27" s="9">
        <v>1</v>
      </c>
      <c r="I27" s="10" t="s">
        <v>1096</v>
      </c>
      <c r="J27" s="6">
        <v>0.25830258302583026</v>
      </c>
      <c r="K27" s="9">
        <v>0.74169741697416969</v>
      </c>
      <c r="L27" s="9">
        <v>1</v>
      </c>
      <c r="N27" s="10" t="s">
        <v>1096</v>
      </c>
      <c r="O27" s="6">
        <v>0.23571428571428571</v>
      </c>
      <c r="P27" s="9">
        <v>0.76428571428571423</v>
      </c>
      <c r="Q27" s="9">
        <v>1</v>
      </c>
      <c r="S27" s="10" t="s">
        <v>1096</v>
      </c>
      <c r="T27" s="6">
        <v>0.25954198473282442</v>
      </c>
      <c r="U27" s="9">
        <v>0.74045801526717558</v>
      </c>
      <c r="V27" s="9">
        <v>1</v>
      </c>
      <c r="W27" s="9"/>
      <c r="X27" s="10" t="s">
        <v>1096</v>
      </c>
      <c r="Y27" s="6">
        <v>0.23655913978494625</v>
      </c>
      <c r="Z27" s="9">
        <v>0.76344086021505375</v>
      </c>
      <c r="AA27" s="9">
        <v>1</v>
      </c>
      <c r="AC27" s="10" t="s">
        <v>1096</v>
      </c>
      <c r="AD27" s="6">
        <v>0.23282442748091603</v>
      </c>
      <c r="AE27" s="9">
        <v>0.76717557251908397</v>
      </c>
      <c r="AF27" s="9">
        <v>1</v>
      </c>
      <c r="AH27" s="10" t="s">
        <v>1096</v>
      </c>
      <c r="AI27" s="6">
        <v>0.22743682310469315</v>
      </c>
      <c r="AJ27" s="9">
        <v>0.77256317689530685</v>
      </c>
      <c r="AK27" s="9">
        <v>1</v>
      </c>
      <c r="AM27" s="10" t="s">
        <v>1096</v>
      </c>
      <c r="AN27" s="6">
        <v>0.21610169491525424</v>
      </c>
      <c r="AO27" s="9">
        <v>0.78389830508474578</v>
      </c>
      <c r="AP27" s="9">
        <v>1</v>
      </c>
      <c r="AR27" s="10" t="s">
        <v>1096</v>
      </c>
      <c r="AS27" s="6">
        <v>0.21912350597609562</v>
      </c>
      <c r="AT27" s="9">
        <v>0.78087649402390436</v>
      </c>
      <c r="AU27" s="9">
        <v>1</v>
      </c>
      <c r="AW27" s="10" t="s">
        <v>1096</v>
      </c>
      <c r="AX27" s="6">
        <v>0.17689530685920576</v>
      </c>
      <c r="AY27" s="9">
        <v>0.82310469314079426</v>
      </c>
      <c r="AZ27" s="9">
        <v>1</v>
      </c>
      <c r="BB27" s="10" t="s">
        <v>1096</v>
      </c>
      <c r="BC27" s="6">
        <v>0.17898832684824903</v>
      </c>
      <c r="BD27" s="9">
        <v>0.82101167315175094</v>
      </c>
      <c r="BE27" s="9">
        <v>1</v>
      </c>
      <c r="BG27" s="10" t="s">
        <v>1096</v>
      </c>
      <c r="BH27" s="6">
        <v>0.21161825726141079</v>
      </c>
      <c r="BI27" s="9">
        <v>0.78838174273858919</v>
      </c>
      <c r="BJ27" s="9">
        <v>1</v>
      </c>
      <c r="BL27" s="10" t="s">
        <v>1096</v>
      </c>
      <c r="BM27" s="6">
        <v>0.20220588235294118</v>
      </c>
      <c r="BN27" s="9">
        <v>0.79779411764705888</v>
      </c>
      <c r="BO27" s="9">
        <v>1</v>
      </c>
      <c r="BQ27" s="10" t="s">
        <v>1096</v>
      </c>
      <c r="BR27" s="6">
        <v>0.18345323741007194</v>
      </c>
      <c r="BS27" s="9">
        <v>0.81654676258992809</v>
      </c>
      <c r="BT27" s="9">
        <v>1</v>
      </c>
    </row>
    <row r="28" spans="4:72" x14ac:dyDescent="0.25">
      <c r="D28" s="10" t="s">
        <v>1082</v>
      </c>
      <c r="E28" s="6">
        <v>0.20950965824665677</v>
      </c>
      <c r="F28" s="9">
        <v>0.79049034175334321</v>
      </c>
      <c r="G28" s="9">
        <v>1</v>
      </c>
      <c r="I28" s="10" t="s">
        <v>1082</v>
      </c>
      <c r="J28" s="6">
        <v>0.20777279521674141</v>
      </c>
      <c r="K28" s="9">
        <v>0.79222720478325859</v>
      </c>
      <c r="L28" s="9">
        <v>1</v>
      </c>
      <c r="N28" s="10" t="s">
        <v>1082</v>
      </c>
      <c r="O28" s="6">
        <v>0.21321321321321321</v>
      </c>
      <c r="P28" s="9">
        <v>0.78678678678678682</v>
      </c>
      <c r="Q28" s="9">
        <v>1</v>
      </c>
      <c r="S28" s="10" t="s">
        <v>1082</v>
      </c>
      <c r="T28" s="6">
        <v>0.16589147286821707</v>
      </c>
      <c r="U28" s="9">
        <v>0.83410852713178296</v>
      </c>
      <c r="V28" s="9">
        <v>1</v>
      </c>
      <c r="W28" s="9"/>
      <c r="X28" s="10" t="s">
        <v>1082</v>
      </c>
      <c r="Y28" s="6">
        <v>0.17142857142857143</v>
      </c>
      <c r="Z28" s="9">
        <v>0.82857142857142863</v>
      </c>
      <c r="AA28" s="9">
        <v>1</v>
      </c>
      <c r="AC28" s="10" t="s">
        <v>1082</v>
      </c>
      <c r="AD28" s="6">
        <v>0.16304347826086957</v>
      </c>
      <c r="AE28" s="9">
        <v>0.83695652173913049</v>
      </c>
      <c r="AF28" s="9">
        <v>1</v>
      </c>
      <c r="AH28" s="10" t="s">
        <v>1082</v>
      </c>
      <c r="AI28" s="6">
        <v>0.16329704510108864</v>
      </c>
      <c r="AJ28" s="9">
        <v>0.83670295489891133</v>
      </c>
      <c r="AK28" s="9">
        <v>1</v>
      </c>
      <c r="AM28" s="10" t="s">
        <v>1082</v>
      </c>
      <c r="AN28" s="6">
        <v>0.16885245901639345</v>
      </c>
      <c r="AO28" s="9">
        <v>0.83114754098360655</v>
      </c>
      <c r="AP28" s="9">
        <v>1</v>
      </c>
      <c r="AR28" s="10" t="s">
        <v>1082</v>
      </c>
      <c r="AS28" s="6">
        <v>0.16853932584269662</v>
      </c>
      <c r="AT28" s="9">
        <v>0.8314606741573034</v>
      </c>
      <c r="AU28" s="9">
        <v>1</v>
      </c>
      <c r="AW28" s="10" t="s">
        <v>1082</v>
      </c>
      <c r="AX28" s="6">
        <v>0.15912636505460218</v>
      </c>
      <c r="AY28" s="9">
        <v>0.8408736349453978</v>
      </c>
      <c r="AZ28" s="9">
        <v>1</v>
      </c>
      <c r="BB28" s="10" t="s">
        <v>1082</v>
      </c>
      <c r="BC28" s="6">
        <v>0.15262321144674085</v>
      </c>
      <c r="BD28" s="9">
        <v>0.84737678855325915</v>
      </c>
      <c r="BE28" s="9">
        <v>1</v>
      </c>
      <c r="BG28" s="10" t="s">
        <v>1082</v>
      </c>
      <c r="BH28" s="6">
        <v>0.12422360248447205</v>
      </c>
      <c r="BI28" s="9">
        <v>0.87577639751552794</v>
      </c>
      <c r="BJ28" s="9">
        <v>1</v>
      </c>
      <c r="BL28" s="10" t="s">
        <v>1082</v>
      </c>
      <c r="BM28" s="6">
        <v>0.14485981308411214</v>
      </c>
      <c r="BN28" s="9">
        <v>0.85514018691588789</v>
      </c>
      <c r="BO28" s="9">
        <v>1</v>
      </c>
      <c r="BQ28" s="10" t="s">
        <v>1082</v>
      </c>
      <c r="BR28" s="6">
        <v>0.13538461538461538</v>
      </c>
      <c r="BS28" s="9">
        <v>0.86461538461538456</v>
      </c>
      <c r="BT28" s="9">
        <v>1</v>
      </c>
    </row>
    <row r="29" spans="4:72" x14ac:dyDescent="0.25">
      <c r="D29" s="10" t="s">
        <v>1044</v>
      </c>
      <c r="E29" s="6">
        <v>4.0916530278232409E-2</v>
      </c>
      <c r="F29" s="9">
        <v>0.95908346972176761</v>
      </c>
      <c r="G29" s="9">
        <v>1</v>
      </c>
      <c r="I29" s="10" t="s">
        <v>1044</v>
      </c>
      <c r="J29" s="6">
        <v>4.0813698982876269E-2</v>
      </c>
      <c r="K29" s="9">
        <v>0.95918630101712377</v>
      </c>
      <c r="L29" s="9">
        <v>1</v>
      </c>
      <c r="N29" s="10" t="s">
        <v>1044</v>
      </c>
      <c r="O29" s="6">
        <v>3.8525748041607806E-2</v>
      </c>
      <c r="P29" s="9">
        <v>0.9614742519583922</v>
      </c>
      <c r="Q29" s="9">
        <v>1</v>
      </c>
      <c r="S29" s="10" t="s">
        <v>1044</v>
      </c>
      <c r="T29" s="6">
        <v>3.4539682539682537E-2</v>
      </c>
      <c r="U29" s="9">
        <v>0.96546031746031746</v>
      </c>
      <c r="V29" s="9">
        <v>1</v>
      </c>
      <c r="W29" s="9"/>
      <c r="X29" s="10" t="s">
        <v>1044</v>
      </c>
      <c r="Y29" s="6">
        <v>3.45648090169067E-2</v>
      </c>
      <c r="Z29" s="9">
        <v>0.96543519098309327</v>
      </c>
      <c r="AA29" s="9">
        <v>1</v>
      </c>
      <c r="AC29" s="10" t="s">
        <v>1044</v>
      </c>
      <c r="AD29" s="6">
        <v>3.216484482975248E-2</v>
      </c>
      <c r="AE29" s="9">
        <v>0.96783515517024754</v>
      </c>
      <c r="AF29" s="9">
        <v>1</v>
      </c>
      <c r="AH29" s="10" t="s">
        <v>1044</v>
      </c>
      <c r="AI29" s="6">
        <v>3.7393839523386992E-2</v>
      </c>
      <c r="AJ29" s="9">
        <v>0.96260616047661296</v>
      </c>
      <c r="AK29" s="9">
        <v>1</v>
      </c>
      <c r="AM29" s="10" t="s">
        <v>1044</v>
      </c>
      <c r="AN29" s="6">
        <v>3.66888627758193E-2</v>
      </c>
      <c r="AO29" s="9">
        <v>0.96331113722418071</v>
      </c>
      <c r="AP29" s="9">
        <v>1</v>
      </c>
      <c r="AR29" s="10" t="s">
        <v>1044</v>
      </c>
      <c r="AS29" s="6">
        <v>3.7426300948474753E-2</v>
      </c>
      <c r="AT29" s="9">
        <v>0.96257369905152523</v>
      </c>
      <c r="AU29" s="9">
        <v>1</v>
      </c>
      <c r="AW29" s="10" t="s">
        <v>1044</v>
      </c>
      <c r="AX29" s="6">
        <v>3.592583054339428E-2</v>
      </c>
      <c r="AY29" s="9">
        <v>0.96407416945660573</v>
      </c>
      <c r="AZ29" s="9">
        <v>1</v>
      </c>
      <c r="BB29" s="10" t="s">
        <v>1044</v>
      </c>
      <c r="BC29" s="6">
        <v>3.4910194788768022E-2</v>
      </c>
      <c r="BD29" s="9">
        <v>0.965089805211232</v>
      </c>
      <c r="BE29" s="9">
        <v>1</v>
      </c>
      <c r="BG29" s="10" t="s">
        <v>1044</v>
      </c>
      <c r="BH29" s="6">
        <v>3.1752104055087986E-2</v>
      </c>
      <c r="BI29" s="9">
        <v>0.96824789594491201</v>
      </c>
      <c r="BJ29" s="9">
        <v>1</v>
      </c>
      <c r="BL29" s="10" t="s">
        <v>1044</v>
      </c>
      <c r="BM29" s="6">
        <v>3.328584380261624E-2</v>
      </c>
      <c r="BN29" s="9">
        <v>0.96671415619738377</v>
      </c>
      <c r="BO29" s="9">
        <v>1</v>
      </c>
      <c r="BQ29" s="10" t="s">
        <v>1044</v>
      </c>
      <c r="BR29" s="6">
        <v>3.1865284974093265E-2</v>
      </c>
      <c r="BS29" s="9">
        <v>0.96813471502590676</v>
      </c>
      <c r="BT29" s="9">
        <v>1</v>
      </c>
    </row>
    <row r="30" spans="4:72" x14ac:dyDescent="0.25">
      <c r="D30" s="10" t="s">
        <v>1086</v>
      </c>
      <c r="E30" s="6">
        <v>9.3301435406698566E-2</v>
      </c>
      <c r="F30" s="9">
        <v>0.90669856459330145</v>
      </c>
      <c r="G30" s="9">
        <v>1</v>
      </c>
      <c r="I30" s="10" t="s">
        <v>1086</v>
      </c>
      <c r="J30" s="6">
        <v>0.10623556581986143</v>
      </c>
      <c r="K30" s="9">
        <v>0.89376443418013862</v>
      </c>
      <c r="L30" s="9">
        <v>1</v>
      </c>
      <c r="N30" s="10" t="s">
        <v>1086</v>
      </c>
      <c r="O30" s="6">
        <v>8.5858585858585856E-2</v>
      </c>
      <c r="P30" s="9">
        <v>0.91414141414141414</v>
      </c>
      <c r="Q30" s="9">
        <v>1</v>
      </c>
      <c r="S30" s="10" t="s">
        <v>1086</v>
      </c>
      <c r="T30" s="6">
        <v>9.2731829573934832E-2</v>
      </c>
      <c r="U30" s="9">
        <v>0.90726817042606511</v>
      </c>
      <c r="V30" s="9">
        <v>1</v>
      </c>
      <c r="W30" s="9"/>
      <c r="X30" s="10" t="s">
        <v>1086</v>
      </c>
      <c r="Y30" s="6">
        <v>0.10301507537688442</v>
      </c>
      <c r="Z30" s="9">
        <v>0.89698492462311563</v>
      </c>
      <c r="AA30" s="9">
        <v>1</v>
      </c>
      <c r="AC30" s="10" t="s">
        <v>1086</v>
      </c>
      <c r="AD30" s="6">
        <v>9.9009900990099015E-2</v>
      </c>
      <c r="AE30" s="9">
        <v>0.90099009900990101</v>
      </c>
      <c r="AF30" s="9">
        <v>1</v>
      </c>
      <c r="AH30" s="10" t="s">
        <v>1086</v>
      </c>
      <c r="AI30" s="6">
        <v>0.10810810810810811</v>
      </c>
      <c r="AJ30" s="9">
        <v>0.89189189189189189</v>
      </c>
      <c r="AK30" s="9">
        <v>1</v>
      </c>
      <c r="AM30" s="10" t="s">
        <v>1086</v>
      </c>
      <c r="AN30" s="6">
        <v>0.12207792207792208</v>
      </c>
      <c r="AO30" s="9">
        <v>0.87792207792207788</v>
      </c>
      <c r="AP30" s="9">
        <v>1</v>
      </c>
      <c r="AR30" s="10" t="s">
        <v>1086</v>
      </c>
      <c r="AS30" s="6">
        <v>0.11421319796954314</v>
      </c>
      <c r="AT30" s="9">
        <v>0.8857868020304569</v>
      </c>
      <c r="AU30" s="9">
        <v>1</v>
      </c>
      <c r="AW30" s="10" t="s">
        <v>1086</v>
      </c>
      <c r="AX30" s="6">
        <v>7.7499999999999999E-2</v>
      </c>
      <c r="AY30" s="9">
        <v>0.92249999999999999</v>
      </c>
      <c r="AZ30" s="9">
        <v>1</v>
      </c>
      <c r="BB30" s="10" t="s">
        <v>1086</v>
      </c>
      <c r="BC30" s="6">
        <v>8.2089552238805971E-2</v>
      </c>
      <c r="BD30" s="9">
        <v>0.91791044776119401</v>
      </c>
      <c r="BE30" s="9">
        <v>1</v>
      </c>
      <c r="BG30" s="10" t="s">
        <v>1086</v>
      </c>
      <c r="BH30" s="6">
        <v>7.7720207253886009E-2</v>
      </c>
      <c r="BI30" s="9">
        <v>0.92227979274611394</v>
      </c>
      <c r="BJ30" s="9">
        <v>1</v>
      </c>
      <c r="BL30" s="10" t="s">
        <v>1086</v>
      </c>
      <c r="BM30" s="6">
        <v>7.880434782608696E-2</v>
      </c>
      <c r="BN30" s="9">
        <v>0.92119565217391308</v>
      </c>
      <c r="BO30" s="9">
        <v>1</v>
      </c>
      <c r="BQ30" s="10" t="s">
        <v>1086</v>
      </c>
      <c r="BR30" s="6">
        <v>8.6720867208672087E-2</v>
      </c>
      <c r="BS30" s="9">
        <v>0.91327913279132789</v>
      </c>
      <c r="BT30" s="9">
        <v>1</v>
      </c>
    </row>
    <row r="31" spans="4:72" x14ac:dyDescent="0.25">
      <c r="D31" s="10" t="s">
        <v>1112</v>
      </c>
      <c r="E31" s="6">
        <v>7.5991450961766807E-2</v>
      </c>
      <c r="F31" s="9">
        <v>0.92400854903823315</v>
      </c>
      <c r="G31" s="9">
        <v>1</v>
      </c>
      <c r="I31" s="10" t="s">
        <v>1112</v>
      </c>
      <c r="J31" s="6">
        <v>6.5222510007063805E-2</v>
      </c>
      <c r="K31" s="9">
        <v>0.93477748999293619</v>
      </c>
      <c r="L31" s="9">
        <v>1</v>
      </c>
      <c r="N31" s="10" t="s">
        <v>1112</v>
      </c>
      <c r="O31" s="6">
        <v>6.3625997719498284E-2</v>
      </c>
      <c r="P31" s="9">
        <v>0.93637400228050172</v>
      </c>
      <c r="Q31" s="9">
        <v>1</v>
      </c>
      <c r="S31" s="10" t="s">
        <v>1112</v>
      </c>
      <c r="T31" s="6">
        <v>5.9909909909909909E-2</v>
      </c>
      <c r="U31" s="9">
        <v>0.94009009009009004</v>
      </c>
      <c r="V31" s="9">
        <v>1</v>
      </c>
      <c r="W31" s="9"/>
      <c r="X31" s="10" t="s">
        <v>1112</v>
      </c>
      <c r="Y31" s="6">
        <v>5.6312849162011173E-2</v>
      </c>
      <c r="Z31" s="9">
        <v>0.94368715083798882</v>
      </c>
      <c r="AA31" s="9">
        <v>1</v>
      </c>
      <c r="AC31" s="10" t="s">
        <v>1112</v>
      </c>
      <c r="AD31" s="6">
        <v>5.7925460260440056E-2</v>
      </c>
      <c r="AE31" s="9">
        <v>0.9420745397395599</v>
      </c>
      <c r="AF31" s="9">
        <v>1</v>
      </c>
      <c r="AH31" s="10" t="s">
        <v>1112</v>
      </c>
      <c r="AI31" s="6">
        <v>5.7066428889879624E-2</v>
      </c>
      <c r="AJ31" s="9">
        <v>0.94293357111012033</v>
      </c>
      <c r="AK31" s="9">
        <v>1</v>
      </c>
      <c r="AM31" s="10" t="s">
        <v>1112</v>
      </c>
      <c r="AN31" s="6">
        <v>4.7844730309185284E-2</v>
      </c>
      <c r="AO31" s="9">
        <v>0.95215526969081477</v>
      </c>
      <c r="AP31" s="9">
        <v>1</v>
      </c>
      <c r="AR31" s="10" t="s">
        <v>1112</v>
      </c>
      <c r="AS31" s="6">
        <v>4.8015786011839506E-2</v>
      </c>
      <c r="AT31" s="9">
        <v>0.95198421398816047</v>
      </c>
      <c r="AU31" s="9">
        <v>1</v>
      </c>
      <c r="AW31" s="10" t="s">
        <v>1112</v>
      </c>
      <c r="AX31" s="6">
        <v>4.3272335844994618E-2</v>
      </c>
      <c r="AY31" s="9">
        <v>0.95672766415500543</v>
      </c>
      <c r="AZ31" s="9">
        <v>1</v>
      </c>
      <c r="BB31" s="10" t="s">
        <v>1112</v>
      </c>
      <c r="BC31" s="6">
        <v>4.0675844806007506E-2</v>
      </c>
      <c r="BD31" s="9">
        <v>0.9593241551939925</v>
      </c>
      <c r="BE31" s="9">
        <v>1</v>
      </c>
      <c r="BG31" s="10" t="s">
        <v>1112</v>
      </c>
      <c r="BH31" s="6">
        <v>3.8867765103506549E-2</v>
      </c>
      <c r="BI31" s="9">
        <v>0.96113223489649346</v>
      </c>
      <c r="BJ31" s="9">
        <v>1</v>
      </c>
      <c r="BL31" s="10" t="s">
        <v>1112</v>
      </c>
      <c r="BM31" s="6">
        <v>3.7297969332780768E-2</v>
      </c>
      <c r="BN31" s="9">
        <v>0.96270203066721927</v>
      </c>
      <c r="BO31" s="9">
        <v>1</v>
      </c>
      <c r="BQ31" s="10" t="s">
        <v>1112</v>
      </c>
      <c r="BR31" s="6">
        <v>3.5196687370600416E-2</v>
      </c>
      <c r="BS31" s="9">
        <v>0.96480331262939956</v>
      </c>
      <c r="BT31" s="9">
        <v>1</v>
      </c>
    </row>
    <row r="32" spans="4:72" x14ac:dyDescent="0.25">
      <c r="D32" s="10" t="s">
        <v>1092</v>
      </c>
      <c r="E32" s="6">
        <v>0.22138450993831391</v>
      </c>
      <c r="F32" s="9">
        <v>0.77861549006168607</v>
      </c>
      <c r="G32" s="9">
        <v>1</v>
      </c>
      <c r="I32" s="10" t="s">
        <v>1092</v>
      </c>
      <c r="J32" s="6">
        <v>0.2267037552155772</v>
      </c>
      <c r="K32" s="9">
        <v>0.77329624478442283</v>
      </c>
      <c r="L32" s="9">
        <v>1</v>
      </c>
      <c r="N32" s="10" t="s">
        <v>1092</v>
      </c>
      <c r="O32" s="6">
        <v>0.22207084468664851</v>
      </c>
      <c r="P32" s="9">
        <v>0.77792915531335149</v>
      </c>
      <c r="Q32" s="9">
        <v>1</v>
      </c>
      <c r="S32" s="10" t="s">
        <v>1092</v>
      </c>
      <c r="T32" s="6">
        <v>0.20551543007222586</v>
      </c>
      <c r="U32" s="9">
        <v>0.79448456992777416</v>
      </c>
      <c r="V32" s="9">
        <v>1</v>
      </c>
      <c r="W32" s="9"/>
      <c r="X32" s="10" t="s">
        <v>1092</v>
      </c>
      <c r="Y32" s="6">
        <v>0.18372881355932202</v>
      </c>
      <c r="Z32" s="9">
        <v>0.81627118644067798</v>
      </c>
      <c r="AA32" s="9">
        <v>1</v>
      </c>
      <c r="AC32" s="10" t="s">
        <v>1092</v>
      </c>
      <c r="AD32" s="6">
        <v>0.18662952646239556</v>
      </c>
      <c r="AE32" s="9">
        <v>0.8133704735376045</v>
      </c>
      <c r="AF32" s="9">
        <v>1</v>
      </c>
      <c r="AH32" s="10" t="s">
        <v>1092</v>
      </c>
      <c r="AI32" s="6">
        <v>0.17950435365036838</v>
      </c>
      <c r="AJ32" s="9">
        <v>0.82049564634963157</v>
      </c>
      <c r="AK32" s="9">
        <v>1</v>
      </c>
      <c r="AM32" s="10" t="s">
        <v>1092</v>
      </c>
      <c r="AN32" s="6">
        <v>0.17367706919945725</v>
      </c>
      <c r="AO32" s="9">
        <v>0.82632293080054275</v>
      </c>
      <c r="AP32" s="9">
        <v>1</v>
      </c>
      <c r="AR32" s="10" t="s">
        <v>1092</v>
      </c>
      <c r="AS32" s="6">
        <v>0.16265452179570591</v>
      </c>
      <c r="AT32" s="9">
        <v>0.83734547820429406</v>
      </c>
      <c r="AU32" s="9">
        <v>1</v>
      </c>
      <c r="AW32" s="10" t="s">
        <v>1092</v>
      </c>
      <c r="AX32" s="6">
        <v>0.1503388786198398</v>
      </c>
      <c r="AY32" s="9">
        <v>0.84966112138016014</v>
      </c>
      <c r="AZ32" s="9">
        <v>1</v>
      </c>
      <c r="BB32" s="10" t="s">
        <v>1092</v>
      </c>
      <c r="BC32" s="6">
        <v>0.15871047737135771</v>
      </c>
      <c r="BD32" s="9">
        <v>0.84128952262864232</v>
      </c>
      <c r="BE32" s="9">
        <v>1</v>
      </c>
      <c r="BG32" s="10" t="s">
        <v>1092</v>
      </c>
      <c r="BH32" s="6">
        <v>0.15720524017467249</v>
      </c>
      <c r="BI32" s="9">
        <v>0.84279475982532748</v>
      </c>
      <c r="BJ32" s="9">
        <v>1</v>
      </c>
      <c r="BL32" s="10" t="s">
        <v>1092</v>
      </c>
      <c r="BM32" s="6">
        <v>0.15306122448979592</v>
      </c>
      <c r="BN32" s="9">
        <v>0.84693877551020413</v>
      </c>
      <c r="BO32" s="9">
        <v>1</v>
      </c>
      <c r="BQ32" s="10" t="s">
        <v>1092</v>
      </c>
      <c r="BR32" s="6">
        <v>0.1119205298013245</v>
      </c>
      <c r="BS32" s="9">
        <v>0.8880794701986755</v>
      </c>
      <c r="BT32" s="9">
        <v>1</v>
      </c>
    </row>
    <row r="33" spans="4:72" x14ac:dyDescent="0.25">
      <c r="D33" s="10" t="s">
        <v>1084</v>
      </c>
      <c r="E33" s="6">
        <v>0.16964285714285715</v>
      </c>
      <c r="F33" s="9">
        <v>0.8303571428571429</v>
      </c>
      <c r="G33" s="9">
        <v>1</v>
      </c>
      <c r="I33" s="10" t="s">
        <v>1084</v>
      </c>
      <c r="J33" s="6">
        <v>0.17511520737327188</v>
      </c>
      <c r="K33" s="9">
        <v>0.82488479262672809</v>
      </c>
      <c r="L33" s="9">
        <v>1</v>
      </c>
      <c r="N33" s="10" t="s">
        <v>1084</v>
      </c>
      <c r="O33" s="6">
        <v>0.17840375586854459</v>
      </c>
      <c r="P33" s="9">
        <v>0.82159624413145538</v>
      </c>
      <c r="Q33" s="9">
        <v>1</v>
      </c>
      <c r="S33" s="10" t="s">
        <v>1084</v>
      </c>
      <c r="T33" s="6">
        <v>0.16981132075471697</v>
      </c>
      <c r="U33" s="9">
        <v>0.83018867924528306</v>
      </c>
      <c r="V33" s="9">
        <v>1</v>
      </c>
      <c r="W33" s="9"/>
      <c r="X33" s="10" t="s">
        <v>1084</v>
      </c>
      <c r="Y33" s="6">
        <v>0.16822429906542055</v>
      </c>
      <c r="Z33" s="9">
        <v>0.83177570093457942</v>
      </c>
      <c r="AA33" s="9">
        <v>1</v>
      </c>
      <c r="AC33" s="10" t="s">
        <v>1084</v>
      </c>
      <c r="AD33" s="6">
        <v>0.15566037735849056</v>
      </c>
      <c r="AE33" s="9">
        <v>0.84433962264150941</v>
      </c>
      <c r="AF33" s="9">
        <v>1</v>
      </c>
      <c r="AH33" s="10" t="s">
        <v>1084</v>
      </c>
      <c r="AI33" s="6">
        <v>0.15094339622641509</v>
      </c>
      <c r="AJ33" s="9">
        <v>0.84905660377358494</v>
      </c>
      <c r="AK33" s="9">
        <v>1</v>
      </c>
      <c r="AM33" s="10" t="s">
        <v>1084</v>
      </c>
      <c r="AN33" s="6">
        <v>0.17370892018779344</v>
      </c>
      <c r="AO33" s="9">
        <v>0.82629107981220662</v>
      </c>
      <c r="AP33" s="9">
        <v>1</v>
      </c>
      <c r="AR33" s="10" t="s">
        <v>1084</v>
      </c>
      <c r="AS33" s="6">
        <v>0.17948717948717949</v>
      </c>
      <c r="AT33" s="9">
        <v>0.82051282051282048</v>
      </c>
      <c r="AU33" s="9">
        <v>1</v>
      </c>
      <c r="AW33" s="10" t="s">
        <v>1084</v>
      </c>
      <c r="AX33" s="6">
        <v>0.15384615384615385</v>
      </c>
      <c r="AY33" s="9">
        <v>0.84615384615384615</v>
      </c>
      <c r="AZ33" s="9">
        <v>1</v>
      </c>
      <c r="BB33" s="10" t="s">
        <v>1084</v>
      </c>
      <c r="BC33" s="6">
        <v>0.14572864321608039</v>
      </c>
      <c r="BD33" s="9">
        <v>0.85427135678391963</v>
      </c>
      <c r="BE33" s="9">
        <v>1</v>
      </c>
      <c r="BG33" s="10" t="s">
        <v>1084</v>
      </c>
      <c r="BH33" s="6">
        <v>0.14516129032258066</v>
      </c>
      <c r="BI33" s="9">
        <v>0.85483870967741937</v>
      </c>
      <c r="BJ33" s="9">
        <v>1</v>
      </c>
      <c r="BL33" s="10" t="s">
        <v>1084</v>
      </c>
      <c r="BM33" s="6">
        <v>0.13157894736842105</v>
      </c>
      <c r="BN33" s="9">
        <v>0.86842105263157898</v>
      </c>
      <c r="BO33" s="9">
        <v>1</v>
      </c>
      <c r="BQ33" s="10" t="s">
        <v>1084</v>
      </c>
      <c r="BR33" s="6">
        <v>0.12437810945273632</v>
      </c>
      <c r="BS33" s="9">
        <v>0.87562189054726369</v>
      </c>
      <c r="BT33" s="9">
        <v>1</v>
      </c>
    </row>
    <row r="34" spans="4:72" x14ac:dyDescent="0.25">
      <c r="D34" s="2" t="s">
        <v>1264</v>
      </c>
      <c r="E34" s="6"/>
      <c r="F34" s="9"/>
      <c r="G34" s="9"/>
      <c r="I34" s="2" t="s">
        <v>1264</v>
      </c>
      <c r="J34" s="6"/>
      <c r="K34" s="9"/>
      <c r="L34" s="9"/>
      <c r="N34" s="2" t="s">
        <v>1264</v>
      </c>
      <c r="O34" s="6">
        <v>5.3003533568904596E-2</v>
      </c>
      <c r="P34" s="9">
        <v>0.94699646643109536</v>
      </c>
      <c r="Q34" s="9">
        <v>1</v>
      </c>
      <c r="S34" s="2" t="s">
        <v>1264</v>
      </c>
      <c r="T34" s="6">
        <v>4.9221043124858886E-2</v>
      </c>
      <c r="U34" s="9">
        <v>0.95077895687514113</v>
      </c>
      <c r="V34" s="9">
        <v>1</v>
      </c>
      <c r="W34" s="9"/>
      <c r="X34" s="2" t="s">
        <v>1264</v>
      </c>
      <c r="Y34" s="6">
        <v>4.5768566493955096E-2</v>
      </c>
      <c r="Z34" s="9">
        <v>0.95423143350604489</v>
      </c>
      <c r="AA34" s="9">
        <v>1</v>
      </c>
      <c r="AC34" s="2" t="s">
        <v>1264</v>
      </c>
      <c r="AD34" s="6">
        <v>4.4342187826814476E-2</v>
      </c>
      <c r="AE34" s="9">
        <v>0.95565781217318557</v>
      </c>
      <c r="AF34" s="9">
        <v>1</v>
      </c>
      <c r="AH34" s="2" t="s">
        <v>1264</v>
      </c>
      <c r="AI34" s="6">
        <v>4.0684793554884191E-2</v>
      </c>
      <c r="AJ34" s="9">
        <v>0.95931520644511581</v>
      </c>
      <c r="AK34" s="9">
        <v>1</v>
      </c>
      <c r="AM34" s="2" t="s">
        <v>1264</v>
      </c>
      <c r="AN34" s="6">
        <v>3.8407960199004977E-2</v>
      </c>
      <c r="AO34" s="9">
        <v>0.96159203980099506</v>
      </c>
      <c r="AP34" s="9">
        <v>1</v>
      </c>
      <c r="AR34" s="2" t="s">
        <v>1264</v>
      </c>
      <c r="AS34" s="6">
        <v>3.9602028872415138E-2</v>
      </c>
      <c r="AT34" s="9">
        <v>0.96039797112758485</v>
      </c>
      <c r="AU34" s="9">
        <v>1</v>
      </c>
      <c r="AW34" s="2" t="s">
        <v>1264</v>
      </c>
      <c r="AX34" s="6">
        <v>3.553967657013915E-2</v>
      </c>
      <c r="AY34" s="9">
        <v>0.96446032342986088</v>
      </c>
      <c r="AZ34" s="9">
        <v>1</v>
      </c>
      <c r="BB34" s="2" t="s">
        <v>1264</v>
      </c>
      <c r="BC34" s="6">
        <v>3.5029498525073748E-2</v>
      </c>
      <c r="BD34" s="9">
        <v>0.96497050147492625</v>
      </c>
      <c r="BE34" s="9">
        <v>1</v>
      </c>
      <c r="BG34" s="2" t="s">
        <v>1264</v>
      </c>
      <c r="BH34" s="6">
        <v>3.0665002674273488E-2</v>
      </c>
      <c r="BI34" s="9">
        <v>0.96933499732572648</v>
      </c>
      <c r="BJ34" s="9">
        <v>1</v>
      </c>
      <c r="BL34" s="2" t="s">
        <v>1264</v>
      </c>
      <c r="BM34" s="6">
        <v>4.1994750656167978E-2</v>
      </c>
      <c r="BN34" s="9">
        <v>0.95800524934383202</v>
      </c>
      <c r="BO34" s="9">
        <v>1</v>
      </c>
      <c r="BQ34" s="2" t="s">
        <v>1264</v>
      </c>
      <c r="BR34" s="6">
        <v>3.9379474940334128E-2</v>
      </c>
      <c r="BS34" s="9">
        <v>0.96062052505966589</v>
      </c>
      <c r="BT34" s="9">
        <v>1</v>
      </c>
    </row>
    <row r="35" spans="4:72" x14ac:dyDescent="0.25">
      <c r="D35" s="10" t="s">
        <v>1046</v>
      </c>
      <c r="E35" s="6">
        <v>1.3748854262144821E-2</v>
      </c>
      <c r="F35" s="9">
        <v>0.98625114573785522</v>
      </c>
      <c r="G35" s="9">
        <v>1</v>
      </c>
      <c r="I35" s="10" t="s">
        <v>1046</v>
      </c>
      <c r="J35" s="6">
        <v>1.1408512505484861E-2</v>
      </c>
      <c r="K35" s="9">
        <v>0.98859148749451509</v>
      </c>
      <c r="L35" s="9">
        <v>1</v>
      </c>
      <c r="N35" s="10" t="s">
        <v>1046</v>
      </c>
      <c r="O35" s="6">
        <v>1.0176991150442478E-2</v>
      </c>
      <c r="P35" s="9">
        <v>0.98982300884955754</v>
      </c>
      <c r="Q35" s="9">
        <v>1</v>
      </c>
      <c r="S35" s="10" t="s">
        <v>1046</v>
      </c>
      <c r="T35" s="6">
        <v>1.0516689529035207E-2</v>
      </c>
      <c r="U35" s="9">
        <v>0.98948331047096483</v>
      </c>
      <c r="V35" s="9">
        <v>1</v>
      </c>
      <c r="W35" s="9"/>
      <c r="X35" s="10" t="s">
        <v>1046</v>
      </c>
      <c r="Y35" s="6">
        <v>9.5735422106179285E-3</v>
      </c>
      <c r="Z35" s="9">
        <v>0.9904264577893821</v>
      </c>
      <c r="AA35" s="9">
        <v>1</v>
      </c>
      <c r="AC35" s="10" t="s">
        <v>1046</v>
      </c>
      <c r="AD35" s="6">
        <v>1.077496891835889E-2</v>
      </c>
      <c r="AE35" s="9">
        <v>0.98922503108164106</v>
      </c>
      <c r="AF35" s="9">
        <v>1</v>
      </c>
      <c r="AH35" s="10" t="s">
        <v>1046</v>
      </c>
      <c r="AI35" s="6">
        <v>9.8502758077226166E-3</v>
      </c>
      <c r="AJ35" s="9">
        <v>0.99014972419227743</v>
      </c>
      <c r="AK35" s="9">
        <v>1</v>
      </c>
      <c r="AM35" s="10" t="s">
        <v>1046</v>
      </c>
      <c r="AN35" s="6">
        <v>6.4811284788410216E-3</v>
      </c>
      <c r="AO35" s="9">
        <v>0.99351887152115903</v>
      </c>
      <c r="AP35" s="9">
        <v>1</v>
      </c>
      <c r="AR35" s="10" t="s">
        <v>1046</v>
      </c>
      <c r="AS35" s="6">
        <v>8.2613593691325572E-3</v>
      </c>
      <c r="AT35" s="9">
        <v>0.99173864063086747</v>
      </c>
      <c r="AU35" s="9">
        <v>1</v>
      </c>
      <c r="AW35" s="10" t="s">
        <v>1046</v>
      </c>
      <c r="AX35" s="6">
        <v>4.9910873440285209E-3</v>
      </c>
      <c r="AY35" s="9">
        <v>0.99500891265597147</v>
      </c>
      <c r="AZ35" s="9">
        <v>1</v>
      </c>
      <c r="BB35" s="10" t="s">
        <v>1046</v>
      </c>
      <c r="BC35" s="6">
        <v>7.2765072765072769E-3</v>
      </c>
      <c r="BD35" s="9">
        <v>0.9927234927234927</v>
      </c>
      <c r="BE35" s="9">
        <v>1</v>
      </c>
      <c r="BG35" s="10" t="s">
        <v>1046</v>
      </c>
      <c r="BH35" s="6">
        <v>5.9860325906218826E-3</v>
      </c>
      <c r="BI35" s="9">
        <v>0.99401396740937809</v>
      </c>
      <c r="BJ35" s="9">
        <v>1</v>
      </c>
      <c r="BL35" s="10" t="s">
        <v>1046</v>
      </c>
      <c r="BM35" s="6">
        <v>5.5774278215223096E-3</v>
      </c>
      <c r="BN35" s="9">
        <v>0.99442257217847774</v>
      </c>
      <c r="BO35" s="9">
        <v>1</v>
      </c>
      <c r="BQ35" s="10" t="s">
        <v>1046</v>
      </c>
      <c r="BR35" s="6">
        <v>6.1938680706100958E-3</v>
      </c>
      <c r="BS35" s="9">
        <v>0.99380613192938994</v>
      </c>
      <c r="BT35" s="9">
        <v>1</v>
      </c>
    </row>
    <row r="36" spans="4:72" x14ac:dyDescent="0.25">
      <c r="D36" s="10" t="s">
        <v>1102</v>
      </c>
      <c r="E36" s="6" t="e">
        <v>#DIV/0!</v>
      </c>
      <c r="F36" s="9" t="e">
        <v>#DIV/0!</v>
      </c>
      <c r="G36" s="9" t="e">
        <v>#DIV/0!</v>
      </c>
      <c r="I36" s="10" t="s">
        <v>1102</v>
      </c>
      <c r="J36" s="6" t="e">
        <v>#DIV/0!</v>
      </c>
      <c r="K36" s="9" t="e">
        <v>#DIV/0!</v>
      </c>
      <c r="L36" s="9" t="e">
        <v>#DIV/0!</v>
      </c>
      <c r="N36" s="10" t="s">
        <v>1102</v>
      </c>
      <c r="O36" s="6" t="e">
        <v>#DIV/0!</v>
      </c>
      <c r="P36" s="9" t="e">
        <v>#DIV/0!</v>
      </c>
      <c r="Q36" s="9" t="e">
        <v>#DIV/0!</v>
      </c>
      <c r="S36" s="10" t="s">
        <v>1102</v>
      </c>
      <c r="T36" s="6" t="e">
        <v>#DIV/0!</v>
      </c>
      <c r="U36" s="9" t="e">
        <v>#DIV/0!</v>
      </c>
      <c r="V36" s="9" t="e">
        <v>#DIV/0!</v>
      </c>
      <c r="W36" s="9"/>
      <c r="X36" s="10" t="s">
        <v>1102</v>
      </c>
      <c r="Y36" s="6" t="e">
        <v>#DIV/0!</v>
      </c>
      <c r="Z36" s="9" t="e">
        <v>#DIV/0!</v>
      </c>
      <c r="AA36" s="9" t="e">
        <v>#DIV/0!</v>
      </c>
      <c r="AC36" s="10" t="s">
        <v>1102</v>
      </c>
      <c r="AD36" s="6" t="e">
        <v>#DIV/0!</v>
      </c>
      <c r="AE36" s="9" t="e">
        <v>#DIV/0!</v>
      </c>
      <c r="AF36" s="9" t="e">
        <v>#DIV/0!</v>
      </c>
      <c r="AH36" s="10" t="s">
        <v>1102</v>
      </c>
      <c r="AI36" s="6" t="e">
        <v>#DIV/0!</v>
      </c>
      <c r="AJ36" s="9" t="e">
        <v>#DIV/0!</v>
      </c>
      <c r="AK36" s="9" t="e">
        <v>#DIV/0!</v>
      </c>
      <c r="AM36" s="10" t="s">
        <v>1102</v>
      </c>
      <c r="AN36" s="6" t="e">
        <v>#DIV/0!</v>
      </c>
      <c r="AO36" s="9" t="e">
        <v>#DIV/0!</v>
      </c>
      <c r="AP36" s="9" t="e">
        <v>#DIV/0!</v>
      </c>
      <c r="AR36" s="10" t="s">
        <v>1102</v>
      </c>
      <c r="AS36" s="6" t="e">
        <v>#DIV/0!</v>
      </c>
      <c r="AT36" s="9" t="e">
        <v>#DIV/0!</v>
      </c>
      <c r="AU36" s="9" t="e">
        <v>#DIV/0!</v>
      </c>
      <c r="AW36" s="10" t="s">
        <v>1102</v>
      </c>
      <c r="AX36" s="6" t="e">
        <v>#DIV/0!</v>
      </c>
      <c r="AY36" s="9" t="e">
        <v>#DIV/0!</v>
      </c>
      <c r="AZ36" s="9" t="e">
        <v>#DIV/0!</v>
      </c>
      <c r="BB36" s="10" t="s">
        <v>1102</v>
      </c>
      <c r="BC36" s="6" t="e">
        <v>#DIV/0!</v>
      </c>
      <c r="BD36" s="9" t="e">
        <v>#DIV/0!</v>
      </c>
      <c r="BE36" s="9" t="e">
        <v>#DIV/0!</v>
      </c>
      <c r="BG36" s="10" t="s">
        <v>1102</v>
      </c>
      <c r="BH36" s="6" t="e">
        <v>#DIV/0!</v>
      </c>
      <c r="BI36" s="9" t="e">
        <v>#DIV/0!</v>
      </c>
      <c r="BJ36" s="9" t="e">
        <v>#DIV/0!</v>
      </c>
      <c r="BL36" s="10" t="s">
        <v>1102</v>
      </c>
      <c r="BM36" s="6">
        <v>0.10531952873973581</v>
      </c>
      <c r="BN36" s="9">
        <v>0.89468047126026418</v>
      </c>
      <c r="BO36" s="9">
        <v>1</v>
      </c>
      <c r="BQ36" s="10" t="s">
        <v>1102</v>
      </c>
      <c r="BR36" s="6">
        <v>0.10253662022150768</v>
      </c>
      <c r="BS36" s="9">
        <v>0.89746337977849233</v>
      </c>
      <c r="BT36" s="9">
        <v>1</v>
      </c>
    </row>
    <row r="37" spans="4:72" x14ac:dyDescent="0.25">
      <c r="D37" s="10" t="s">
        <v>1104</v>
      </c>
      <c r="E37" s="6" t="e">
        <v>#DIV/0!</v>
      </c>
      <c r="F37" s="9" t="e">
        <v>#DIV/0!</v>
      </c>
      <c r="G37" s="9" t="e">
        <v>#DIV/0!</v>
      </c>
      <c r="I37" s="10" t="s">
        <v>1104</v>
      </c>
      <c r="J37" s="6" t="e">
        <v>#DIV/0!</v>
      </c>
      <c r="K37" s="9" t="e">
        <v>#DIV/0!</v>
      </c>
      <c r="L37" s="9" t="e">
        <v>#DIV/0!</v>
      </c>
      <c r="N37" s="10" t="s">
        <v>1104</v>
      </c>
      <c r="O37" s="6" t="e">
        <v>#DIV/0!</v>
      </c>
      <c r="P37" s="9" t="e">
        <v>#DIV/0!</v>
      </c>
      <c r="Q37" s="9" t="e">
        <v>#DIV/0!</v>
      </c>
      <c r="S37" s="10" t="s">
        <v>1104</v>
      </c>
      <c r="T37" s="6" t="e">
        <v>#DIV/0!</v>
      </c>
      <c r="U37" s="9" t="e">
        <v>#DIV/0!</v>
      </c>
      <c r="V37" s="9" t="e">
        <v>#DIV/0!</v>
      </c>
      <c r="W37" s="7"/>
      <c r="X37" s="10" t="s">
        <v>1104</v>
      </c>
      <c r="Y37" s="6" t="e">
        <v>#DIV/0!</v>
      </c>
      <c r="Z37" s="9" t="e">
        <v>#DIV/0!</v>
      </c>
      <c r="AA37" s="9" t="e">
        <v>#DIV/0!</v>
      </c>
      <c r="AC37" s="10" t="s">
        <v>1104</v>
      </c>
      <c r="AD37" s="6" t="e">
        <v>#DIV/0!</v>
      </c>
      <c r="AE37" s="9" t="e">
        <v>#DIV/0!</v>
      </c>
      <c r="AF37" s="9" t="e">
        <v>#DIV/0!</v>
      </c>
      <c r="AH37" s="10" t="s">
        <v>1104</v>
      </c>
      <c r="AI37" s="6" t="e">
        <v>#DIV/0!</v>
      </c>
      <c r="AJ37" s="9" t="e">
        <v>#DIV/0!</v>
      </c>
      <c r="AK37" s="9" t="e">
        <v>#DIV/0!</v>
      </c>
      <c r="AM37" s="10" t="s">
        <v>1104</v>
      </c>
      <c r="AN37" s="6" t="e">
        <v>#DIV/0!</v>
      </c>
      <c r="AO37" s="9" t="e">
        <v>#DIV/0!</v>
      </c>
      <c r="AP37" s="9" t="e">
        <v>#DIV/0!</v>
      </c>
      <c r="AR37" s="10" t="s">
        <v>1104</v>
      </c>
      <c r="AS37" s="6" t="e">
        <v>#DIV/0!</v>
      </c>
      <c r="AT37" s="9" t="e">
        <v>#DIV/0!</v>
      </c>
      <c r="AU37" s="9" t="e">
        <v>#DIV/0!</v>
      </c>
      <c r="AW37" s="10" t="s">
        <v>1104</v>
      </c>
      <c r="AX37" s="6" t="e">
        <v>#DIV/0!</v>
      </c>
      <c r="AY37" s="9" t="e">
        <v>#DIV/0!</v>
      </c>
      <c r="AZ37" s="9" t="e">
        <v>#DIV/0!</v>
      </c>
      <c r="BB37" s="10" t="s">
        <v>1104</v>
      </c>
      <c r="BC37" s="6" t="e">
        <v>#DIV/0!</v>
      </c>
      <c r="BD37" s="9" t="e">
        <v>#DIV/0!</v>
      </c>
      <c r="BE37" s="9" t="e">
        <v>#DIV/0!</v>
      </c>
      <c r="BG37" s="10" t="s">
        <v>1104</v>
      </c>
      <c r="BH37" s="6" t="e">
        <v>#DIV/0!</v>
      </c>
      <c r="BI37" s="9" t="e">
        <v>#DIV/0!</v>
      </c>
      <c r="BJ37" s="9" t="e">
        <v>#DIV/0!</v>
      </c>
      <c r="BL37" s="10" t="s">
        <v>1104</v>
      </c>
      <c r="BM37" s="6">
        <v>1.7110266159695818E-2</v>
      </c>
      <c r="BN37" s="9">
        <v>0.9828897338403042</v>
      </c>
      <c r="BO37" s="9">
        <v>1</v>
      </c>
      <c r="BQ37" s="10" t="s">
        <v>1104</v>
      </c>
      <c r="BR37" s="6">
        <v>1.5647743813682679E-2</v>
      </c>
      <c r="BS37" s="9">
        <v>0.98435225618631728</v>
      </c>
      <c r="BT37" s="9">
        <v>1</v>
      </c>
    </row>
    <row r="38" spans="4:72" x14ac:dyDescent="0.25">
      <c r="D38" s="10" t="s">
        <v>1110</v>
      </c>
      <c r="E38" s="6" t="e">
        <v>#DIV/0!</v>
      </c>
      <c r="F38" s="9" t="e">
        <v>#DIV/0!</v>
      </c>
      <c r="G38" s="9" t="e">
        <v>#DIV/0!</v>
      </c>
      <c r="I38" s="10" t="s">
        <v>1110</v>
      </c>
      <c r="J38" s="6" t="e">
        <v>#DIV/0!</v>
      </c>
      <c r="K38" s="9" t="e">
        <v>#DIV/0!</v>
      </c>
      <c r="L38" s="9" t="e">
        <v>#DIV/0!</v>
      </c>
      <c r="N38" s="10" t="s">
        <v>1110</v>
      </c>
      <c r="O38" s="6" t="e">
        <v>#DIV/0!</v>
      </c>
      <c r="P38" s="9" t="e">
        <v>#DIV/0!</v>
      </c>
      <c r="Q38" s="9" t="e">
        <v>#DIV/0!</v>
      </c>
      <c r="S38" s="10" t="s">
        <v>1110</v>
      </c>
      <c r="T38" s="6" t="e">
        <v>#DIV/0!</v>
      </c>
      <c r="U38" s="9" t="e">
        <v>#DIV/0!</v>
      </c>
      <c r="V38" s="9" t="e">
        <v>#DIV/0!</v>
      </c>
      <c r="W38" s="9"/>
      <c r="X38" s="10" t="s">
        <v>1110</v>
      </c>
      <c r="Y38" s="6" t="e">
        <v>#DIV/0!</v>
      </c>
      <c r="Z38" s="9" t="e">
        <v>#DIV/0!</v>
      </c>
      <c r="AA38" s="9" t="e">
        <v>#DIV/0!</v>
      </c>
      <c r="AC38" s="10" t="s">
        <v>1110</v>
      </c>
      <c r="AD38" s="6" t="e">
        <v>#DIV/0!</v>
      </c>
      <c r="AE38" s="9" t="e">
        <v>#DIV/0!</v>
      </c>
      <c r="AF38" s="9" t="e">
        <v>#DIV/0!</v>
      </c>
      <c r="AH38" s="10" t="s">
        <v>1110</v>
      </c>
      <c r="AI38" s="6" t="e">
        <v>#DIV/0!</v>
      </c>
      <c r="AJ38" s="9" t="e">
        <v>#DIV/0!</v>
      </c>
      <c r="AK38" s="9" t="e">
        <v>#DIV/0!</v>
      </c>
      <c r="AM38" s="10" t="s">
        <v>1110</v>
      </c>
      <c r="AN38" s="6" t="e">
        <v>#DIV/0!</v>
      </c>
      <c r="AO38" s="9" t="e">
        <v>#DIV/0!</v>
      </c>
      <c r="AP38" s="9" t="e">
        <v>#DIV/0!</v>
      </c>
      <c r="AR38" s="10" t="s">
        <v>1110</v>
      </c>
      <c r="AS38" s="6" t="e">
        <v>#DIV/0!</v>
      </c>
      <c r="AT38" s="9" t="e">
        <v>#DIV/0!</v>
      </c>
      <c r="AU38" s="9" t="e">
        <v>#DIV/0!</v>
      </c>
      <c r="AW38" s="10" t="s">
        <v>1110</v>
      </c>
      <c r="AX38" s="6" t="e">
        <v>#DIV/0!</v>
      </c>
      <c r="AY38" s="9" t="e">
        <v>#DIV/0!</v>
      </c>
      <c r="AZ38" s="9" t="e">
        <v>#DIV/0!</v>
      </c>
      <c r="BB38" s="10" t="s">
        <v>1110</v>
      </c>
      <c r="BC38" s="6" t="e">
        <v>#DIV/0!</v>
      </c>
      <c r="BD38" s="9" t="e">
        <v>#DIV/0!</v>
      </c>
      <c r="BE38" s="9" t="e">
        <v>#DIV/0!</v>
      </c>
      <c r="BG38" s="10" t="s">
        <v>1110</v>
      </c>
      <c r="BH38" s="6" t="e">
        <v>#DIV/0!</v>
      </c>
      <c r="BI38" s="9" t="e">
        <v>#DIV/0!</v>
      </c>
      <c r="BJ38" s="9" t="e">
        <v>#DIV/0!</v>
      </c>
      <c r="BL38" s="10" t="s">
        <v>1110</v>
      </c>
      <c r="BM38" s="6">
        <v>3.7508930697785187E-2</v>
      </c>
      <c r="BN38" s="9">
        <v>0.96249106930221484</v>
      </c>
      <c r="BO38" s="9">
        <v>1</v>
      </c>
      <c r="BQ38" s="10" t="s">
        <v>1110</v>
      </c>
      <c r="BR38" s="6">
        <v>3.4569309754706221E-2</v>
      </c>
      <c r="BS38" s="9">
        <v>0.96543069024529382</v>
      </c>
      <c r="BT38" s="9">
        <v>1</v>
      </c>
    </row>
    <row r="39" spans="4:72" x14ac:dyDescent="0.25">
      <c r="D39" s="10" t="s">
        <v>1114</v>
      </c>
      <c r="E39" s="6">
        <v>0.15083135391923991</v>
      </c>
      <c r="F39" s="9">
        <v>0.84916864608076015</v>
      </c>
      <c r="G39" s="9">
        <v>1</v>
      </c>
      <c r="I39" s="10" t="s">
        <v>1114</v>
      </c>
      <c r="J39" s="6">
        <v>0.12946428571428573</v>
      </c>
      <c r="K39" s="9">
        <v>0.8705357142857143</v>
      </c>
      <c r="L39" s="9">
        <v>1</v>
      </c>
      <c r="N39" s="10" t="s">
        <v>1114</v>
      </c>
      <c r="O39" s="6">
        <v>0.12431243124312431</v>
      </c>
      <c r="P39" s="9">
        <v>0.8756875687568757</v>
      </c>
      <c r="Q39" s="9">
        <v>1</v>
      </c>
      <c r="S39" s="10" t="s">
        <v>1114</v>
      </c>
      <c r="T39" s="6">
        <v>0.12471655328798185</v>
      </c>
      <c r="U39" s="9">
        <v>0.87528344671201819</v>
      </c>
      <c r="V39" s="9">
        <v>1</v>
      </c>
      <c r="W39" s="9"/>
      <c r="X39" s="10" t="s">
        <v>1114</v>
      </c>
      <c r="Y39" s="6">
        <v>0.11038961038961038</v>
      </c>
      <c r="Z39" s="9">
        <v>0.88961038961038963</v>
      </c>
      <c r="AA39" s="9">
        <v>1</v>
      </c>
      <c r="AC39" s="10" t="s">
        <v>1114</v>
      </c>
      <c r="AD39" s="6">
        <v>0.10434782608695652</v>
      </c>
      <c r="AE39" s="9">
        <v>0.89565217391304353</v>
      </c>
      <c r="AF39" s="9">
        <v>1</v>
      </c>
      <c r="AH39" s="10" t="s">
        <v>1114</v>
      </c>
      <c r="AI39" s="6">
        <v>9.6424702058504869E-2</v>
      </c>
      <c r="AJ39" s="9">
        <v>0.90357529794149516</v>
      </c>
      <c r="AK39" s="9">
        <v>1</v>
      </c>
      <c r="AM39" s="10" t="s">
        <v>1114</v>
      </c>
      <c r="AN39" s="6">
        <v>0.10416666666666667</v>
      </c>
      <c r="AO39" s="9">
        <v>0.89583333333333337</v>
      </c>
      <c r="AP39" s="9">
        <v>1</v>
      </c>
      <c r="AR39" s="10" t="s">
        <v>1114</v>
      </c>
      <c r="AS39" s="6">
        <v>0.10835214446952596</v>
      </c>
      <c r="AT39" s="9">
        <v>0.89164785553047399</v>
      </c>
      <c r="AU39" s="9">
        <v>1</v>
      </c>
      <c r="AW39" s="10" t="s">
        <v>1114</v>
      </c>
      <c r="AX39" s="6">
        <v>0.10079275198187995</v>
      </c>
      <c r="AY39" s="9">
        <v>0.89920724801812002</v>
      </c>
      <c r="AZ39" s="9">
        <v>1</v>
      </c>
      <c r="BB39" s="10" t="s">
        <v>1114</v>
      </c>
      <c r="BC39" s="6">
        <v>0.10105757931844889</v>
      </c>
      <c r="BD39" s="9">
        <v>0.89894242068155117</v>
      </c>
      <c r="BE39" s="9">
        <v>1</v>
      </c>
      <c r="BG39" s="10" t="s">
        <v>1114</v>
      </c>
      <c r="BH39" s="6">
        <v>8.8167053364269138E-2</v>
      </c>
      <c r="BI39" s="9">
        <v>0.91183294663573089</v>
      </c>
      <c r="BJ39" s="9">
        <v>1</v>
      </c>
      <c r="BL39" s="10" t="s">
        <v>1114</v>
      </c>
      <c r="BM39" s="6">
        <v>8.4235860409145602E-2</v>
      </c>
      <c r="BN39" s="9">
        <v>0.91576413959085434</v>
      </c>
      <c r="BO39" s="9">
        <v>1</v>
      </c>
      <c r="BQ39" s="10" t="s">
        <v>1114</v>
      </c>
      <c r="BR39" s="6">
        <v>7.1596244131455405E-2</v>
      </c>
      <c r="BS39" s="9">
        <v>0.92840375586854462</v>
      </c>
      <c r="BT39" s="9">
        <v>1</v>
      </c>
    </row>
    <row r="40" spans="4:72" x14ac:dyDescent="0.25">
      <c r="D40" s="10" t="s">
        <v>1062</v>
      </c>
      <c r="E40" s="6">
        <v>7.7380952380952384E-2</v>
      </c>
      <c r="F40" s="9">
        <v>0.92261904761904767</v>
      </c>
      <c r="G40" s="9">
        <v>1</v>
      </c>
      <c r="I40" s="10" t="s">
        <v>1062</v>
      </c>
      <c r="J40" s="6">
        <v>7.9446064139941694E-2</v>
      </c>
      <c r="K40" s="9">
        <v>0.92055393586005829</v>
      </c>
      <c r="L40" s="9">
        <v>1</v>
      </c>
      <c r="N40" s="10" t="s">
        <v>1062</v>
      </c>
      <c r="O40" s="6">
        <v>7.6526857983811633E-2</v>
      </c>
      <c r="P40" s="9">
        <v>0.92347314201618835</v>
      </c>
      <c r="Q40" s="9">
        <v>1</v>
      </c>
      <c r="S40" s="10" t="s">
        <v>1062</v>
      </c>
      <c r="T40" s="6">
        <v>6.25E-2</v>
      </c>
      <c r="U40" s="9">
        <v>0.9375</v>
      </c>
      <c r="V40" s="9">
        <v>1</v>
      </c>
      <c r="W40" s="9"/>
      <c r="X40" s="10" t="s">
        <v>1062</v>
      </c>
      <c r="Y40" s="6">
        <v>6.2411347517730496E-2</v>
      </c>
      <c r="Z40" s="9">
        <v>0.93758865248226952</v>
      </c>
      <c r="AA40" s="9">
        <v>1</v>
      </c>
      <c r="AC40" s="10" t="s">
        <v>1062</v>
      </c>
      <c r="AD40" s="6">
        <v>6.2154696132596686E-2</v>
      </c>
      <c r="AE40" s="9">
        <v>0.93784530386740328</v>
      </c>
      <c r="AF40" s="9">
        <v>1</v>
      </c>
      <c r="AH40" s="10" t="s">
        <v>1062</v>
      </c>
      <c r="AI40" s="6">
        <v>5.8510638297872342E-2</v>
      </c>
      <c r="AJ40" s="9">
        <v>0.94148936170212771</v>
      </c>
      <c r="AK40" s="9">
        <v>1</v>
      </c>
      <c r="AM40" s="10" t="s">
        <v>1062</v>
      </c>
      <c r="AN40" s="6">
        <v>5.5916775032509754E-2</v>
      </c>
      <c r="AO40" s="9">
        <v>0.9440832249674902</v>
      </c>
      <c r="AP40" s="9">
        <v>1</v>
      </c>
      <c r="AR40" s="10" t="s">
        <v>1062</v>
      </c>
      <c r="AS40" s="6">
        <v>5.3899809765377296E-2</v>
      </c>
      <c r="AT40" s="9">
        <v>0.94610019023462266</v>
      </c>
      <c r="AU40" s="9">
        <v>1</v>
      </c>
      <c r="AW40" s="10" t="s">
        <v>1062</v>
      </c>
      <c r="AX40" s="6">
        <v>5.2760736196319019E-2</v>
      </c>
      <c r="AY40" s="9">
        <v>0.94723926380368095</v>
      </c>
      <c r="AZ40" s="9">
        <v>1</v>
      </c>
      <c r="BB40" s="10" t="s">
        <v>1062</v>
      </c>
      <c r="BC40" s="6">
        <v>4.9199762892708949E-2</v>
      </c>
      <c r="BD40" s="9">
        <v>0.950800237107291</v>
      </c>
      <c r="BE40" s="9">
        <v>1</v>
      </c>
      <c r="BG40" s="10" t="s">
        <v>1062</v>
      </c>
      <c r="BH40" s="6">
        <v>4.4827586206896551E-2</v>
      </c>
      <c r="BI40" s="9">
        <v>0.95517241379310347</v>
      </c>
      <c r="BJ40" s="9">
        <v>1</v>
      </c>
      <c r="BL40" s="10" t="s">
        <v>1062</v>
      </c>
      <c r="BM40" s="6">
        <v>4.2948345908299476E-2</v>
      </c>
      <c r="BN40" s="9">
        <v>0.95705165409170057</v>
      </c>
      <c r="BO40" s="9">
        <v>1</v>
      </c>
      <c r="BQ40" s="10" t="s">
        <v>1062</v>
      </c>
      <c r="BR40" s="6">
        <v>4.5375218150087257E-2</v>
      </c>
      <c r="BS40" s="9">
        <v>0.95462478184991273</v>
      </c>
      <c r="BT40" s="9">
        <v>1</v>
      </c>
    </row>
    <row r="41" spans="4:72" x14ac:dyDescent="0.25">
      <c r="D41" s="2" t="s">
        <v>1040</v>
      </c>
      <c r="E41" s="6"/>
      <c r="F41" s="9"/>
      <c r="G41" s="9"/>
      <c r="I41" s="2" t="s">
        <v>1040</v>
      </c>
      <c r="J41" s="6"/>
      <c r="K41" s="9"/>
      <c r="L41" s="9"/>
      <c r="N41" s="2" t="s">
        <v>1040</v>
      </c>
      <c r="O41" s="6">
        <v>4.2021504574846725E-3</v>
      </c>
      <c r="P41" s="9">
        <v>0.99579784954251538</v>
      </c>
      <c r="Q41" s="9">
        <v>1</v>
      </c>
      <c r="S41" s="2" t="s">
        <v>1040</v>
      </c>
      <c r="T41" s="6">
        <v>2.6668122946418007E-3</v>
      </c>
      <c r="U41" s="9">
        <v>0.99733318770535817</v>
      </c>
      <c r="V41" s="9">
        <v>1</v>
      </c>
      <c r="W41" s="9"/>
      <c r="X41" s="2" t="s">
        <v>1040</v>
      </c>
      <c r="Y41" s="6">
        <v>2.5692542939440275E-3</v>
      </c>
      <c r="Z41" s="9">
        <v>0.99743074570605594</v>
      </c>
      <c r="AA41" s="9">
        <v>1</v>
      </c>
      <c r="AC41" s="2" t="s">
        <v>1040</v>
      </c>
      <c r="AD41" s="6">
        <v>2.5245220501222817E-3</v>
      </c>
      <c r="AE41" s="9">
        <v>0.99747547794987768</v>
      </c>
      <c r="AF41" s="9">
        <v>1</v>
      </c>
      <c r="AH41" s="2" t="s">
        <v>1040</v>
      </c>
      <c r="AI41" s="6">
        <v>2.6566285912080303E-3</v>
      </c>
      <c r="AJ41" s="9">
        <v>0.99734337140879192</v>
      </c>
      <c r="AK41" s="9">
        <v>1</v>
      </c>
      <c r="AM41" s="2" t="s">
        <v>1040</v>
      </c>
      <c r="AN41" s="6">
        <v>2.4884309787828515E-3</v>
      </c>
      <c r="AO41" s="9">
        <v>0.99751156902121718</v>
      </c>
      <c r="AP41" s="9">
        <v>1</v>
      </c>
      <c r="AR41" s="2" t="s">
        <v>1040</v>
      </c>
      <c r="AS41" s="6">
        <v>2.5900025900025899E-3</v>
      </c>
      <c r="AT41" s="9">
        <v>0.99740999740999736</v>
      </c>
      <c r="AU41" s="9">
        <v>1</v>
      </c>
      <c r="AW41" s="2" t="s">
        <v>1040</v>
      </c>
      <c r="AX41" s="6">
        <v>2.5192524813373103E-3</v>
      </c>
      <c r="AY41" s="9">
        <v>0.99748074751866267</v>
      </c>
      <c r="AZ41" s="9">
        <v>1</v>
      </c>
      <c r="BB41" s="2" t="s">
        <v>1040</v>
      </c>
      <c r="BC41" s="6">
        <v>2.4269806345420647E-3</v>
      </c>
      <c r="BD41" s="9">
        <v>0.99757301936545795</v>
      </c>
      <c r="BE41" s="9">
        <v>1</v>
      </c>
      <c r="BG41" s="2" t="s">
        <v>1040</v>
      </c>
      <c r="BH41" s="6">
        <v>2.3218284810960347E-3</v>
      </c>
      <c r="BI41" s="9">
        <v>0.99767817151890392</v>
      </c>
      <c r="BJ41" s="9">
        <v>1</v>
      </c>
      <c r="BL41" s="2" t="s">
        <v>1040</v>
      </c>
      <c r="BM41" s="6">
        <v>2.449848224891118E-3</v>
      </c>
      <c r="BN41" s="9">
        <v>0.99755015177510886</v>
      </c>
      <c r="BO41" s="9">
        <v>1</v>
      </c>
      <c r="BQ41" s="2" t="s">
        <v>1040</v>
      </c>
      <c r="BR41" s="6">
        <v>2.1712773291703976E-3</v>
      </c>
      <c r="BS41" s="9">
        <v>0.99782872267082956</v>
      </c>
      <c r="BT41" s="9">
        <v>1</v>
      </c>
    </row>
    <row r="42" spans="4:72" x14ac:dyDescent="0.25">
      <c r="D42" s="10" t="s">
        <v>1040</v>
      </c>
      <c r="E42" s="6">
        <v>4.6147430848352874E-3</v>
      </c>
      <c r="F42" s="9">
        <v>0.99538525691516466</v>
      </c>
      <c r="G42" s="9">
        <v>1</v>
      </c>
      <c r="I42" s="10" t="s">
        <v>1040</v>
      </c>
      <c r="J42" s="6">
        <v>5.2113165381834567E-3</v>
      </c>
      <c r="K42" s="9">
        <v>0.99478868346181659</v>
      </c>
      <c r="L42" s="9">
        <v>1</v>
      </c>
      <c r="N42" s="10" t="s">
        <v>1040</v>
      </c>
      <c r="O42" s="6">
        <v>4.2021504574846725E-3</v>
      </c>
      <c r="P42" s="9">
        <v>0.99579784954251538</v>
      </c>
      <c r="Q42" s="9">
        <v>1</v>
      </c>
      <c r="S42" s="10" t="s">
        <v>1040</v>
      </c>
      <c r="T42" s="6">
        <v>2.6668122946418007E-3</v>
      </c>
      <c r="U42" s="9">
        <v>0.99733318770535817</v>
      </c>
      <c r="V42" s="9">
        <v>1</v>
      </c>
      <c r="W42" s="9"/>
      <c r="X42" s="10" t="s">
        <v>1040</v>
      </c>
      <c r="Y42" s="6">
        <v>2.5692542939440275E-3</v>
      </c>
      <c r="Z42" s="9">
        <v>0.99743074570605594</v>
      </c>
      <c r="AA42" s="9">
        <v>1</v>
      </c>
      <c r="AC42" s="10" t="s">
        <v>1040</v>
      </c>
      <c r="AD42" s="6">
        <v>2.5245220501222817E-3</v>
      </c>
      <c r="AE42" s="9">
        <v>0.99747547794987768</v>
      </c>
      <c r="AF42" s="9">
        <v>1</v>
      </c>
      <c r="AH42" s="10" t="s">
        <v>1040</v>
      </c>
      <c r="AI42" s="6">
        <v>2.6566285912080303E-3</v>
      </c>
      <c r="AJ42" s="9">
        <v>0.99734337140879192</v>
      </c>
      <c r="AK42" s="9">
        <v>1</v>
      </c>
      <c r="AM42" s="10" t="s">
        <v>1040</v>
      </c>
      <c r="AN42" s="6">
        <v>2.4884309787828515E-3</v>
      </c>
      <c r="AO42" s="9">
        <v>0.99751156902121718</v>
      </c>
      <c r="AP42" s="9">
        <v>1</v>
      </c>
      <c r="AR42" s="10" t="s">
        <v>1040</v>
      </c>
      <c r="AS42" s="6">
        <v>2.5900025900025899E-3</v>
      </c>
      <c r="AT42" s="9">
        <v>0.99740999740999736</v>
      </c>
      <c r="AU42" s="9">
        <v>1</v>
      </c>
      <c r="AW42" s="10" t="s">
        <v>1040</v>
      </c>
      <c r="AX42" s="6">
        <v>2.5192524813373103E-3</v>
      </c>
      <c r="AY42" s="9">
        <v>0.99748074751866267</v>
      </c>
      <c r="AZ42" s="9">
        <v>1</v>
      </c>
      <c r="BB42" s="10" t="s">
        <v>1040</v>
      </c>
      <c r="BC42" s="6">
        <v>2.4269806345420647E-3</v>
      </c>
      <c r="BD42" s="9">
        <v>0.99757301936545795</v>
      </c>
      <c r="BE42" s="9">
        <v>1</v>
      </c>
      <c r="BG42" s="10" t="s">
        <v>1040</v>
      </c>
      <c r="BH42" s="6">
        <v>2.3218284810960347E-3</v>
      </c>
      <c r="BI42" s="9">
        <v>0.99767817151890392</v>
      </c>
      <c r="BJ42" s="9">
        <v>1</v>
      </c>
      <c r="BL42" s="10" t="s">
        <v>1040</v>
      </c>
      <c r="BM42" s="6">
        <v>2.449848224891118E-3</v>
      </c>
      <c r="BN42" s="9">
        <v>0.99755015177510886</v>
      </c>
      <c r="BO42" s="9">
        <v>1</v>
      </c>
      <c r="BQ42" s="10" t="s">
        <v>1040</v>
      </c>
      <c r="BR42" s="6">
        <v>2.1712773291703976E-3</v>
      </c>
      <c r="BS42" s="9">
        <v>0.99782872267082956</v>
      </c>
      <c r="BT42" s="9">
        <v>1</v>
      </c>
    </row>
    <row r="43" spans="4:72" x14ac:dyDescent="0.25">
      <c r="D43" s="2" t="s">
        <v>1266</v>
      </c>
      <c r="E43" s="6"/>
      <c r="F43" s="9"/>
      <c r="G43" s="9"/>
      <c r="I43" s="2" t="s">
        <v>1266</v>
      </c>
      <c r="J43" s="6"/>
      <c r="K43" s="9"/>
      <c r="L43" s="9"/>
      <c r="N43" s="2" t="s">
        <v>1266</v>
      </c>
      <c r="O43" s="6">
        <v>0.10153924114777982</v>
      </c>
      <c r="P43" s="9">
        <v>0.89846075885222021</v>
      </c>
      <c r="Q43" s="9">
        <v>1</v>
      </c>
      <c r="S43" s="2" t="s">
        <v>1266</v>
      </c>
      <c r="T43" s="6">
        <v>9.6107131734662093E-2</v>
      </c>
      <c r="U43" s="9">
        <v>0.90389286826533788</v>
      </c>
      <c r="V43" s="9">
        <v>1</v>
      </c>
      <c r="W43" s="9"/>
      <c r="X43" s="2" t="s">
        <v>1266</v>
      </c>
      <c r="Y43" s="6">
        <v>8.7892934951758483E-2</v>
      </c>
      <c r="Z43" s="9">
        <v>0.91210706504824157</v>
      </c>
      <c r="AA43" s="9">
        <v>1</v>
      </c>
      <c r="AC43" s="2" t="s">
        <v>1266</v>
      </c>
      <c r="AD43" s="6">
        <v>8.5557202866320736E-2</v>
      </c>
      <c r="AE43" s="9">
        <v>0.91444279713367926</v>
      </c>
      <c r="AF43" s="9">
        <v>1</v>
      </c>
      <c r="AH43" s="2" t="s">
        <v>1266</v>
      </c>
      <c r="AI43" s="6">
        <v>8.2285083144136961E-2</v>
      </c>
      <c r="AJ43" s="9">
        <v>0.91771491685586304</v>
      </c>
      <c r="AK43" s="9">
        <v>1</v>
      </c>
      <c r="AM43" s="2" t="s">
        <v>1266</v>
      </c>
      <c r="AN43" s="6">
        <v>7.7703123055866616E-2</v>
      </c>
      <c r="AO43" s="9">
        <v>0.92229687694413343</v>
      </c>
      <c r="AP43" s="9">
        <v>1</v>
      </c>
      <c r="AR43" s="2" t="s">
        <v>1266</v>
      </c>
      <c r="AS43" s="6">
        <v>7.7046153846153848E-2</v>
      </c>
      <c r="AT43" s="9">
        <v>0.92295384615384612</v>
      </c>
      <c r="AU43" s="9">
        <v>1</v>
      </c>
      <c r="AW43" s="2" t="s">
        <v>1266</v>
      </c>
      <c r="AX43" s="6">
        <v>7.4435631482611342E-2</v>
      </c>
      <c r="AY43" s="9">
        <v>0.92556436851738866</v>
      </c>
      <c r="AZ43" s="9">
        <v>1</v>
      </c>
      <c r="BB43" s="2" t="s">
        <v>1266</v>
      </c>
      <c r="BC43" s="6">
        <v>6.8243528630905687E-2</v>
      </c>
      <c r="BD43" s="9">
        <v>0.93175647136909434</v>
      </c>
      <c r="BE43" s="9">
        <v>1</v>
      </c>
      <c r="BG43" s="2" t="s">
        <v>1266</v>
      </c>
      <c r="BH43" s="6">
        <v>6.8048048048048052E-2</v>
      </c>
      <c r="BI43" s="9">
        <v>0.93195195195195191</v>
      </c>
      <c r="BJ43" s="9">
        <v>1</v>
      </c>
      <c r="BL43" s="2" t="s">
        <v>1266</v>
      </c>
      <c r="BM43" s="6">
        <v>6.6239186982033751E-2</v>
      </c>
      <c r="BN43" s="9">
        <v>0.93376081301796621</v>
      </c>
      <c r="BO43" s="9">
        <v>1</v>
      </c>
      <c r="BQ43" s="2" t="s">
        <v>1266</v>
      </c>
      <c r="BR43" s="6">
        <v>6.5601652189758858E-2</v>
      </c>
      <c r="BS43" s="9">
        <v>0.93439834781024111</v>
      </c>
      <c r="BT43" s="9">
        <v>1</v>
      </c>
    </row>
    <row r="44" spans="4:72" x14ac:dyDescent="0.25">
      <c r="D44" s="10" t="s">
        <v>1056</v>
      </c>
      <c r="E44" s="6">
        <v>0.12570621468926554</v>
      </c>
      <c r="F44" s="9">
        <v>0.87429378531073443</v>
      </c>
      <c r="G44" s="9">
        <v>1</v>
      </c>
      <c r="I44" s="10" t="s">
        <v>1056</v>
      </c>
      <c r="J44" s="6">
        <v>0.14619883040935672</v>
      </c>
      <c r="K44" s="9">
        <v>0.85380116959064323</v>
      </c>
      <c r="L44" s="9">
        <v>1</v>
      </c>
      <c r="N44" s="10" t="s">
        <v>1056</v>
      </c>
      <c r="O44" s="6">
        <v>0.12805755395683452</v>
      </c>
      <c r="P44" s="9">
        <v>0.87194244604316551</v>
      </c>
      <c r="Q44" s="9">
        <v>1</v>
      </c>
      <c r="S44" s="10" t="s">
        <v>1056</v>
      </c>
      <c r="T44" s="6">
        <v>0.11432706222865413</v>
      </c>
      <c r="U44" s="9">
        <v>0.88567293777134593</v>
      </c>
      <c r="V44" s="9">
        <v>1</v>
      </c>
      <c r="W44" s="9"/>
      <c r="X44" s="10" t="s">
        <v>1056</v>
      </c>
      <c r="Y44" s="6">
        <v>0.10355029585798817</v>
      </c>
      <c r="Z44" s="9">
        <v>0.89644970414201186</v>
      </c>
      <c r="AA44" s="9">
        <v>1</v>
      </c>
      <c r="AC44" s="10" t="s">
        <v>1056</v>
      </c>
      <c r="AD44" s="6">
        <v>0.1171875</v>
      </c>
      <c r="AE44" s="9">
        <v>0.8828125</v>
      </c>
      <c r="AF44" s="9">
        <v>1</v>
      </c>
      <c r="AH44" s="10" t="s">
        <v>1056</v>
      </c>
      <c r="AI44" s="6">
        <v>0.10876623376623376</v>
      </c>
      <c r="AJ44" s="9">
        <v>0.89123376623376627</v>
      </c>
      <c r="AK44" s="9">
        <v>1</v>
      </c>
      <c r="AM44" s="10" t="s">
        <v>1056</v>
      </c>
      <c r="AN44" s="6">
        <v>0.10128617363344052</v>
      </c>
      <c r="AO44" s="9">
        <v>0.8987138263665595</v>
      </c>
      <c r="AP44" s="9">
        <v>1</v>
      </c>
      <c r="AR44" s="10" t="s">
        <v>1056</v>
      </c>
      <c r="AS44" s="6">
        <v>9.1580502215657306E-2</v>
      </c>
      <c r="AT44" s="9">
        <v>0.90841949778434272</v>
      </c>
      <c r="AU44" s="9">
        <v>1</v>
      </c>
      <c r="AW44" s="10" t="s">
        <v>1056</v>
      </c>
      <c r="AX44" s="6">
        <v>8.2910321489001695E-2</v>
      </c>
      <c r="AY44" s="9">
        <v>0.91708967851099832</v>
      </c>
      <c r="AZ44" s="9">
        <v>1</v>
      </c>
      <c r="BB44" s="10" t="s">
        <v>1056</v>
      </c>
      <c r="BC44" s="6">
        <v>6.8852459016393447E-2</v>
      </c>
      <c r="BD44" s="9">
        <v>0.93114754098360653</v>
      </c>
      <c r="BE44" s="9">
        <v>1</v>
      </c>
      <c r="BG44" s="10" t="s">
        <v>1056</v>
      </c>
      <c r="BH44" s="6">
        <v>8.1168831168831168E-2</v>
      </c>
      <c r="BI44" s="9">
        <v>0.91883116883116878</v>
      </c>
      <c r="BJ44" s="9">
        <v>1</v>
      </c>
      <c r="BL44" s="10" t="s">
        <v>1056</v>
      </c>
      <c r="BM44" s="6">
        <v>8.7947882736156349E-2</v>
      </c>
      <c r="BN44" s="9">
        <v>0.91205211726384361</v>
      </c>
      <c r="BO44" s="9">
        <v>1</v>
      </c>
      <c r="BQ44" s="10" t="s">
        <v>1056</v>
      </c>
      <c r="BR44" s="6">
        <v>8.9743589743589744E-2</v>
      </c>
      <c r="BS44" s="9">
        <v>0.91025641025641024</v>
      </c>
      <c r="BT44" s="9">
        <v>1</v>
      </c>
    </row>
    <row r="45" spans="4:72" x14ac:dyDescent="0.25">
      <c r="D45" s="10" t="s">
        <v>1060</v>
      </c>
      <c r="E45" s="6">
        <v>7.7567210224768618E-2</v>
      </c>
      <c r="F45" s="9">
        <v>0.92243278977523135</v>
      </c>
      <c r="G45" s="9">
        <v>1</v>
      </c>
      <c r="I45" s="10" t="s">
        <v>1060</v>
      </c>
      <c r="J45" s="6">
        <v>7.1853647784879876E-2</v>
      </c>
      <c r="K45" s="9">
        <v>0.9281463522151201</v>
      </c>
      <c r="L45" s="9">
        <v>1</v>
      </c>
      <c r="N45" s="10" t="s">
        <v>1060</v>
      </c>
      <c r="O45" s="6">
        <v>6.5634539904055822E-2</v>
      </c>
      <c r="P45" s="9">
        <v>0.93436546009594412</v>
      </c>
      <c r="Q45" s="9">
        <v>1</v>
      </c>
      <c r="S45" s="10" t="s">
        <v>1060</v>
      </c>
      <c r="T45" s="6">
        <v>6.4039408866995079E-2</v>
      </c>
      <c r="U45" s="9">
        <v>0.93596059113300489</v>
      </c>
      <c r="V45" s="9">
        <v>1</v>
      </c>
      <c r="W45" s="7"/>
      <c r="X45" s="10" t="s">
        <v>1060</v>
      </c>
      <c r="Y45" s="6">
        <v>6.1610367537709793E-2</v>
      </c>
      <c r="Z45" s="9">
        <v>0.93838963246229024</v>
      </c>
      <c r="AA45" s="9">
        <v>1</v>
      </c>
      <c r="AC45" s="10" t="s">
        <v>1060</v>
      </c>
      <c r="AD45" s="6">
        <v>5.4652880354505169E-2</v>
      </c>
      <c r="AE45" s="9">
        <v>0.94534711964549478</v>
      </c>
      <c r="AF45" s="9">
        <v>1</v>
      </c>
      <c r="AH45" s="10" t="s">
        <v>1060</v>
      </c>
      <c r="AI45" s="6">
        <v>5.5129533678756476E-2</v>
      </c>
      <c r="AJ45" s="9">
        <v>0.9448704663212435</v>
      </c>
      <c r="AK45" s="9">
        <v>1</v>
      </c>
      <c r="AM45" s="10" t="s">
        <v>1060</v>
      </c>
      <c r="AN45" s="6">
        <v>4.8946716232961589E-2</v>
      </c>
      <c r="AO45" s="9">
        <v>0.95105328376703846</v>
      </c>
      <c r="AP45" s="9">
        <v>1</v>
      </c>
      <c r="AR45" s="10" t="s">
        <v>1060</v>
      </c>
      <c r="AS45" s="6">
        <v>5.1548492257538714E-2</v>
      </c>
      <c r="AT45" s="9">
        <v>0.94845150774246134</v>
      </c>
      <c r="AU45" s="9">
        <v>1</v>
      </c>
      <c r="AW45" s="10" t="s">
        <v>1060</v>
      </c>
      <c r="AX45" s="6">
        <v>5.1560647965231132E-2</v>
      </c>
      <c r="AY45" s="9">
        <v>0.94843935203476881</v>
      </c>
      <c r="AZ45" s="9">
        <v>1</v>
      </c>
      <c r="BB45" s="10" t="s">
        <v>1060</v>
      </c>
      <c r="BC45" s="6">
        <v>4.7093023255813951E-2</v>
      </c>
      <c r="BD45" s="9">
        <v>0.95290697674418601</v>
      </c>
      <c r="BE45" s="9">
        <v>1</v>
      </c>
      <c r="BG45" s="10" t="s">
        <v>1060</v>
      </c>
      <c r="BH45" s="6">
        <v>4.254090471607315E-2</v>
      </c>
      <c r="BI45" s="9">
        <v>0.95745909528392681</v>
      </c>
      <c r="BJ45" s="9">
        <v>1</v>
      </c>
      <c r="BL45" s="10" t="s">
        <v>1060</v>
      </c>
      <c r="BM45" s="6">
        <v>4.322050105182635E-2</v>
      </c>
      <c r="BN45" s="9">
        <v>0.9567794989481736</v>
      </c>
      <c r="BO45" s="9">
        <v>1</v>
      </c>
      <c r="BQ45" s="10" t="s">
        <v>1060</v>
      </c>
      <c r="BR45" s="6">
        <v>4.3191248585439455E-2</v>
      </c>
      <c r="BS45" s="9">
        <v>0.95680875141456057</v>
      </c>
      <c r="BT45" s="9">
        <v>1</v>
      </c>
    </row>
    <row r="46" spans="4:72" x14ac:dyDescent="0.25">
      <c r="D46" s="10" t="s">
        <v>1058</v>
      </c>
      <c r="E46" s="6">
        <v>0.14824399260628465</v>
      </c>
      <c r="F46" s="9">
        <v>0.85175600739371538</v>
      </c>
      <c r="G46" s="9">
        <v>1</v>
      </c>
      <c r="I46" s="10" t="s">
        <v>1058</v>
      </c>
      <c r="J46" s="6">
        <v>0.13407620416966212</v>
      </c>
      <c r="K46" s="9">
        <v>0.86592379583033785</v>
      </c>
      <c r="L46" s="9">
        <v>1</v>
      </c>
      <c r="N46" s="10" t="s">
        <v>1058</v>
      </c>
      <c r="O46" s="6">
        <v>0.12795698924731183</v>
      </c>
      <c r="P46" s="9">
        <v>0.8720430107526882</v>
      </c>
      <c r="Q46" s="9">
        <v>1</v>
      </c>
      <c r="S46" s="10" t="s">
        <v>1058</v>
      </c>
      <c r="T46" s="6">
        <v>0.11505633321952885</v>
      </c>
      <c r="U46" s="9">
        <v>0.88494366678047121</v>
      </c>
      <c r="V46" s="9">
        <v>1</v>
      </c>
      <c r="W46" s="9"/>
      <c r="X46" s="10" t="s">
        <v>1058</v>
      </c>
      <c r="Y46" s="6">
        <v>9.9328859060402688E-2</v>
      </c>
      <c r="Z46" s="9">
        <v>0.90067114093959733</v>
      </c>
      <c r="AA46" s="9">
        <v>1</v>
      </c>
      <c r="AC46" s="10" t="s">
        <v>1058</v>
      </c>
      <c r="AD46" s="6">
        <v>9.641255605381166E-2</v>
      </c>
      <c r="AE46" s="9">
        <v>0.9035874439461884</v>
      </c>
      <c r="AF46" s="9">
        <v>1</v>
      </c>
      <c r="AH46" s="10" t="s">
        <v>1058</v>
      </c>
      <c r="AI46" s="6">
        <v>9.171974522292993E-2</v>
      </c>
      <c r="AJ46" s="9">
        <v>0.90828025477707008</v>
      </c>
      <c r="AK46" s="9">
        <v>1</v>
      </c>
      <c r="AM46" s="10" t="s">
        <v>1058</v>
      </c>
      <c r="AN46" s="6">
        <v>9.0790758216726331E-2</v>
      </c>
      <c r="AO46" s="9">
        <v>0.90920924178327367</v>
      </c>
      <c r="AP46" s="9">
        <v>1</v>
      </c>
      <c r="AR46" s="10" t="s">
        <v>1058</v>
      </c>
      <c r="AS46" s="6">
        <v>9.027113237639553E-2</v>
      </c>
      <c r="AT46" s="9">
        <v>0.9097288676236045</v>
      </c>
      <c r="AU46" s="9">
        <v>1</v>
      </c>
      <c r="AW46" s="10" t="s">
        <v>1058</v>
      </c>
      <c r="AX46" s="6">
        <v>8.5932527052832594E-2</v>
      </c>
      <c r="AY46" s="9">
        <v>0.91406747294716739</v>
      </c>
      <c r="AZ46" s="9">
        <v>1</v>
      </c>
      <c r="BB46" s="10" t="s">
        <v>1058</v>
      </c>
      <c r="BC46" s="6">
        <v>8.4959093769666455E-2</v>
      </c>
      <c r="BD46" s="9">
        <v>0.91504090623033352</v>
      </c>
      <c r="BE46" s="9">
        <v>1</v>
      </c>
      <c r="BG46" s="10" t="s">
        <v>1058</v>
      </c>
      <c r="BH46" s="6">
        <v>8.2311168495803749E-2</v>
      </c>
      <c r="BI46" s="9">
        <v>0.91768883150419622</v>
      </c>
      <c r="BJ46" s="9">
        <v>1</v>
      </c>
      <c r="BL46" s="10" t="s">
        <v>1058</v>
      </c>
      <c r="BM46" s="6">
        <v>7.7074450639553954E-2</v>
      </c>
      <c r="BN46" s="9">
        <v>0.92292554936044602</v>
      </c>
      <c r="BO46" s="9">
        <v>1</v>
      </c>
      <c r="BQ46" s="10" t="s">
        <v>1058</v>
      </c>
      <c r="BR46" s="6">
        <v>8.9849624060150374E-2</v>
      </c>
      <c r="BS46" s="9">
        <v>0.9101503759398496</v>
      </c>
      <c r="BT46" s="9">
        <v>1</v>
      </c>
    </row>
    <row r="47" spans="4:72" x14ac:dyDescent="0.25">
      <c r="D47" s="10" t="s">
        <v>1050</v>
      </c>
      <c r="E47" s="6">
        <v>0.1168293404318249</v>
      </c>
      <c r="F47" s="9">
        <v>0.88317065956817509</v>
      </c>
      <c r="G47" s="9">
        <v>1</v>
      </c>
      <c r="I47" s="10" t="s">
        <v>1050</v>
      </c>
      <c r="J47" s="6">
        <v>0.11003039513677812</v>
      </c>
      <c r="K47" s="9">
        <v>0.88996960486322185</v>
      </c>
      <c r="L47" s="9">
        <v>1</v>
      </c>
      <c r="N47" s="10" t="s">
        <v>1050</v>
      </c>
      <c r="O47" s="6">
        <v>0.107516943930992</v>
      </c>
      <c r="P47" s="9">
        <v>0.89248305606900802</v>
      </c>
      <c r="Q47" s="9">
        <v>1</v>
      </c>
      <c r="S47" s="10" t="s">
        <v>1050</v>
      </c>
      <c r="T47" s="6">
        <v>0.10998151571164511</v>
      </c>
      <c r="U47" s="9">
        <v>0.89001848428835495</v>
      </c>
      <c r="V47" s="9">
        <v>1</v>
      </c>
      <c r="W47" s="9"/>
      <c r="X47" s="10" t="s">
        <v>1050</v>
      </c>
      <c r="Y47" s="6">
        <v>9.8877105427323767E-2</v>
      </c>
      <c r="Z47" s="9">
        <v>0.90112289457267625</v>
      </c>
      <c r="AA47" s="9">
        <v>1</v>
      </c>
      <c r="AC47" s="10" t="s">
        <v>1050</v>
      </c>
      <c r="AD47" s="6">
        <v>0.10186915887850467</v>
      </c>
      <c r="AE47" s="9">
        <v>0.89813084112149533</v>
      </c>
      <c r="AF47" s="9">
        <v>1</v>
      </c>
      <c r="AH47" s="10" t="s">
        <v>1050</v>
      </c>
      <c r="AI47" s="6">
        <v>9.1523341523341517E-2</v>
      </c>
      <c r="AJ47" s="9">
        <v>0.90847665847665848</v>
      </c>
      <c r="AK47" s="9">
        <v>1</v>
      </c>
      <c r="AM47" s="10" t="s">
        <v>1050</v>
      </c>
      <c r="AN47" s="6">
        <v>9.3214965123652502E-2</v>
      </c>
      <c r="AO47" s="9">
        <v>0.90678503487634754</v>
      </c>
      <c r="AP47" s="9">
        <v>1</v>
      </c>
      <c r="AR47" s="10" t="s">
        <v>1050</v>
      </c>
      <c r="AS47" s="6">
        <v>8.8262910798122068E-2</v>
      </c>
      <c r="AT47" s="9">
        <v>0.9117370892018779</v>
      </c>
      <c r="AU47" s="9">
        <v>1</v>
      </c>
      <c r="AW47" s="10" t="s">
        <v>1050</v>
      </c>
      <c r="AX47" s="6">
        <v>8.5581395348837214E-2</v>
      </c>
      <c r="AY47" s="9">
        <v>0.91441860465116276</v>
      </c>
      <c r="AZ47" s="9">
        <v>1</v>
      </c>
      <c r="BB47" s="10" t="s">
        <v>1050</v>
      </c>
      <c r="BC47" s="6">
        <v>7.9951544518473652E-2</v>
      </c>
      <c r="BD47" s="9">
        <v>0.92004845548152636</v>
      </c>
      <c r="BE47" s="9">
        <v>1</v>
      </c>
      <c r="BG47" s="10" t="s">
        <v>1050</v>
      </c>
      <c r="BH47" s="6">
        <v>8.0239520958083829E-2</v>
      </c>
      <c r="BI47" s="9">
        <v>0.91976047904191616</v>
      </c>
      <c r="BJ47" s="9">
        <v>1</v>
      </c>
      <c r="BL47" s="10" t="s">
        <v>1050</v>
      </c>
      <c r="BM47" s="6">
        <v>7.5964752354907322E-2</v>
      </c>
      <c r="BN47" s="9">
        <v>0.92403524764509271</v>
      </c>
      <c r="BO47" s="9">
        <v>1</v>
      </c>
      <c r="BQ47" s="10" t="s">
        <v>1050</v>
      </c>
      <c r="BR47" s="6">
        <v>6.9271758436944941E-2</v>
      </c>
      <c r="BS47" s="9">
        <v>0.93072824156305511</v>
      </c>
      <c r="BT47" s="9">
        <v>1</v>
      </c>
    </row>
    <row r="48" spans="4:72" x14ac:dyDescent="0.25">
      <c r="D48" s="10" t="s">
        <v>1052</v>
      </c>
      <c r="E48" s="6">
        <v>0.2646551724137931</v>
      </c>
      <c r="F48" s="9">
        <v>0.7353448275862069</v>
      </c>
      <c r="G48" s="9">
        <v>1</v>
      </c>
      <c r="I48" s="10" t="s">
        <v>1052</v>
      </c>
      <c r="J48" s="6">
        <v>0.27296360485268628</v>
      </c>
      <c r="K48" s="9">
        <v>0.72703639514731366</v>
      </c>
      <c r="L48" s="9">
        <v>1</v>
      </c>
      <c r="N48" s="10" t="s">
        <v>1052</v>
      </c>
      <c r="O48" s="6">
        <v>0.26406926406926406</v>
      </c>
      <c r="P48" s="9">
        <v>0.73593073593073588</v>
      </c>
      <c r="Q48" s="9">
        <v>1</v>
      </c>
      <c r="S48" s="10" t="s">
        <v>1052</v>
      </c>
      <c r="T48" s="6">
        <v>0.24624889673433362</v>
      </c>
      <c r="U48" s="9">
        <v>0.75375110326566641</v>
      </c>
      <c r="V48" s="9">
        <v>1</v>
      </c>
      <c r="W48" s="7"/>
      <c r="X48" s="10" t="s">
        <v>1052</v>
      </c>
      <c r="Y48" s="6">
        <v>0.23529411764705882</v>
      </c>
      <c r="Z48" s="9">
        <v>0.76470588235294112</v>
      </c>
      <c r="AA48" s="9">
        <v>1</v>
      </c>
      <c r="AC48" s="10" t="s">
        <v>1052</v>
      </c>
      <c r="AD48" s="6">
        <v>0.22133333333333333</v>
      </c>
      <c r="AE48" s="9">
        <v>0.77866666666666662</v>
      </c>
      <c r="AF48" s="9">
        <v>1</v>
      </c>
      <c r="AH48" s="10" t="s">
        <v>1052</v>
      </c>
      <c r="AI48" s="6">
        <v>0.23712255772646537</v>
      </c>
      <c r="AJ48" s="9">
        <v>0.7628774422735346</v>
      </c>
      <c r="AK48" s="9">
        <v>1</v>
      </c>
      <c r="AM48" s="10" t="s">
        <v>1052</v>
      </c>
      <c r="AN48" s="6">
        <v>0.2072398190045249</v>
      </c>
      <c r="AO48" s="9">
        <v>0.79276018099547507</v>
      </c>
      <c r="AP48" s="9">
        <v>1</v>
      </c>
      <c r="AR48" s="10" t="s">
        <v>1052</v>
      </c>
      <c r="AS48" s="6">
        <v>0.19354838709677419</v>
      </c>
      <c r="AT48" s="9">
        <v>0.80645161290322576</v>
      </c>
      <c r="AU48" s="9">
        <v>1</v>
      </c>
      <c r="AW48" s="10" t="s">
        <v>1052</v>
      </c>
      <c r="AX48" s="6">
        <v>0.20095238095238097</v>
      </c>
      <c r="AY48" s="9">
        <v>0.79904761904761901</v>
      </c>
      <c r="AZ48" s="9">
        <v>1</v>
      </c>
      <c r="BB48" s="10" t="s">
        <v>1052</v>
      </c>
      <c r="BC48" s="6">
        <v>0.16539196940726578</v>
      </c>
      <c r="BD48" s="9">
        <v>0.83460803059273425</v>
      </c>
      <c r="BE48" s="9">
        <v>1</v>
      </c>
      <c r="BG48" s="10" t="s">
        <v>1052</v>
      </c>
      <c r="BH48" s="6">
        <v>0.17454545454545456</v>
      </c>
      <c r="BI48" s="9">
        <v>0.82545454545454544</v>
      </c>
      <c r="BJ48" s="9">
        <v>1</v>
      </c>
      <c r="BL48" s="10" t="s">
        <v>1052</v>
      </c>
      <c r="BM48" s="6">
        <v>0.17652495378927913</v>
      </c>
      <c r="BN48" s="9">
        <v>0.82347504621072087</v>
      </c>
      <c r="BO48" s="9">
        <v>1</v>
      </c>
      <c r="BQ48" s="10" t="s">
        <v>1052</v>
      </c>
      <c r="BR48" s="6">
        <v>0.16959578207381371</v>
      </c>
      <c r="BS48" s="9">
        <v>0.83040421792618624</v>
      </c>
      <c r="BT48" s="9">
        <v>1</v>
      </c>
    </row>
    <row r="49" spans="4:72" x14ac:dyDescent="0.25">
      <c r="D49" s="10" t="s">
        <v>1054</v>
      </c>
      <c r="E49" s="6">
        <v>6.098265895953757E-2</v>
      </c>
      <c r="F49" s="9">
        <v>0.93901734104046242</v>
      </c>
      <c r="G49" s="9">
        <v>1</v>
      </c>
      <c r="I49" s="10" t="s">
        <v>1054</v>
      </c>
      <c r="J49" s="6">
        <v>5.7812036762525942E-2</v>
      </c>
      <c r="K49" s="9">
        <v>0.94218796323747411</v>
      </c>
      <c r="L49" s="9">
        <v>1</v>
      </c>
      <c r="N49" s="10" t="s">
        <v>1054</v>
      </c>
      <c r="O49" s="6">
        <v>6.0935143288084463E-2</v>
      </c>
      <c r="P49" s="9">
        <v>0.93906485671191553</v>
      </c>
      <c r="Q49" s="9">
        <v>1</v>
      </c>
      <c r="S49" s="10" t="s">
        <v>1054</v>
      </c>
      <c r="T49" s="6">
        <v>5.6687333923826397E-2</v>
      </c>
      <c r="U49" s="9">
        <v>0.94331266607617359</v>
      </c>
      <c r="V49" s="9">
        <v>1</v>
      </c>
      <c r="W49" s="9"/>
      <c r="X49" s="10" t="s">
        <v>1054</v>
      </c>
      <c r="Y49" s="6">
        <v>0.05</v>
      </c>
      <c r="Z49" s="9">
        <v>0.95</v>
      </c>
      <c r="AA49" s="9">
        <v>1</v>
      </c>
      <c r="AC49" s="10" t="s">
        <v>1054</v>
      </c>
      <c r="AD49" s="6">
        <v>5.190930787589499E-2</v>
      </c>
      <c r="AE49" s="9">
        <v>0.94809069212410502</v>
      </c>
      <c r="AF49" s="9">
        <v>1</v>
      </c>
      <c r="AH49" s="10" t="s">
        <v>1054</v>
      </c>
      <c r="AI49" s="6">
        <v>4.6490701859628072E-2</v>
      </c>
      <c r="AJ49" s="9">
        <v>0.95350929814037189</v>
      </c>
      <c r="AK49" s="9">
        <v>1</v>
      </c>
      <c r="AM49" s="10" t="s">
        <v>1054</v>
      </c>
      <c r="AN49" s="6">
        <v>4.4844417327638803E-2</v>
      </c>
      <c r="AO49" s="9">
        <v>0.95515558267236123</v>
      </c>
      <c r="AP49" s="9">
        <v>1</v>
      </c>
      <c r="AR49" s="10" t="s">
        <v>1054</v>
      </c>
      <c r="AS49" s="6">
        <v>4.9846153846153846E-2</v>
      </c>
      <c r="AT49" s="9">
        <v>0.95015384615384613</v>
      </c>
      <c r="AU49" s="9">
        <v>1</v>
      </c>
      <c r="AW49" s="10" t="s">
        <v>1054</v>
      </c>
      <c r="AX49" s="6">
        <v>4.608433734939759E-2</v>
      </c>
      <c r="AY49" s="9">
        <v>0.95391566265060246</v>
      </c>
      <c r="AZ49" s="9">
        <v>1</v>
      </c>
      <c r="BB49" s="10" t="s">
        <v>1054</v>
      </c>
      <c r="BC49" s="6">
        <v>4.2416844675007628E-2</v>
      </c>
      <c r="BD49" s="9">
        <v>0.95758315532499239</v>
      </c>
      <c r="BE49" s="9">
        <v>1</v>
      </c>
      <c r="BG49" s="10" t="s">
        <v>1054</v>
      </c>
      <c r="BH49" s="6">
        <v>4.4531960012117539E-2</v>
      </c>
      <c r="BI49" s="9">
        <v>0.95546803998788243</v>
      </c>
      <c r="BJ49" s="9">
        <v>1</v>
      </c>
      <c r="BL49" s="10" t="s">
        <v>1054</v>
      </c>
      <c r="BM49" s="6">
        <v>4.2559706062461726E-2</v>
      </c>
      <c r="BN49" s="9">
        <v>0.95744029393753827</v>
      </c>
      <c r="BO49" s="9">
        <v>1</v>
      </c>
      <c r="BQ49" s="10" t="s">
        <v>1054</v>
      </c>
      <c r="BR49" s="6">
        <v>3.8381434096994939E-2</v>
      </c>
      <c r="BS49" s="9">
        <v>0.9616185659030051</v>
      </c>
      <c r="BT49" s="9">
        <v>1</v>
      </c>
    </row>
    <row r="50" spans="4:72" x14ac:dyDescent="0.25">
      <c r="D50" s="2" t="s">
        <v>1267</v>
      </c>
      <c r="E50" s="6"/>
      <c r="F50" s="9"/>
      <c r="G50" s="9"/>
      <c r="I50" s="2" t="s">
        <v>1267</v>
      </c>
      <c r="J50" s="6"/>
      <c r="K50" s="9"/>
      <c r="L50" s="9"/>
      <c r="N50" s="2" t="s">
        <v>1267</v>
      </c>
      <c r="O50" s="6">
        <v>5.7645419714385235E-2</v>
      </c>
      <c r="P50" s="9">
        <v>0.94235458028561481</v>
      </c>
      <c r="Q50" s="9">
        <v>1</v>
      </c>
      <c r="S50" s="2" t="s">
        <v>1267</v>
      </c>
      <c r="T50" s="6">
        <v>5.3768958832249969E-2</v>
      </c>
      <c r="U50" s="9">
        <v>0.94623104116775003</v>
      </c>
      <c r="V50" s="9">
        <v>1</v>
      </c>
      <c r="W50" s="9"/>
      <c r="X50" s="2" t="s">
        <v>1267</v>
      </c>
      <c r="Y50" s="6">
        <v>4.922480620155039E-2</v>
      </c>
      <c r="Z50" s="9">
        <v>0.95077519379844966</v>
      </c>
      <c r="AA50" s="9">
        <v>1</v>
      </c>
      <c r="AC50" s="2" t="s">
        <v>1267</v>
      </c>
      <c r="AD50" s="6">
        <v>4.779531845400109E-2</v>
      </c>
      <c r="AE50" s="9">
        <v>0.95220468154599891</v>
      </c>
      <c r="AF50" s="9">
        <v>1</v>
      </c>
      <c r="AH50" s="2" t="s">
        <v>1267</v>
      </c>
      <c r="AI50" s="6">
        <v>4.6778512487021147E-2</v>
      </c>
      <c r="AJ50" s="9">
        <v>0.95322148751297886</v>
      </c>
      <c r="AK50" s="9">
        <v>1</v>
      </c>
      <c r="AM50" s="2" t="s">
        <v>1267</v>
      </c>
      <c r="AN50" s="6">
        <v>4.4786022337719784E-2</v>
      </c>
      <c r="AO50" s="9">
        <v>0.95521397766228022</v>
      </c>
      <c r="AP50" s="9">
        <v>1</v>
      </c>
      <c r="AR50" s="2" t="s">
        <v>1267</v>
      </c>
      <c r="AS50" s="6">
        <v>4.4359528160824058E-2</v>
      </c>
      <c r="AT50" s="9">
        <v>0.955640471839176</v>
      </c>
      <c r="AU50" s="9">
        <v>1</v>
      </c>
      <c r="AW50" s="2" t="s">
        <v>1267</v>
      </c>
      <c r="AX50" s="6">
        <v>4.4308674592690445E-2</v>
      </c>
      <c r="AY50" s="9">
        <v>0.9556913254073095</v>
      </c>
      <c r="AZ50" s="9">
        <v>1</v>
      </c>
      <c r="BB50" s="2" t="s">
        <v>1267</v>
      </c>
      <c r="BC50" s="6">
        <v>4.3625443625443627E-2</v>
      </c>
      <c r="BD50" s="9">
        <v>0.95637455637455637</v>
      </c>
      <c r="BE50" s="9">
        <v>1</v>
      </c>
      <c r="BG50" s="2" t="s">
        <v>1267</v>
      </c>
      <c r="BH50" s="6">
        <v>4.2779276551230525E-2</v>
      </c>
      <c r="BI50" s="9">
        <v>0.95722072344876952</v>
      </c>
      <c r="BJ50" s="9">
        <v>1</v>
      </c>
      <c r="BL50" s="2" t="s">
        <v>1267</v>
      </c>
      <c r="BM50" s="6">
        <v>4.4893125035248997E-2</v>
      </c>
      <c r="BN50" s="9">
        <v>0.955106874964751</v>
      </c>
      <c r="BO50" s="9">
        <v>1</v>
      </c>
      <c r="BQ50" s="2" t="s">
        <v>1267</v>
      </c>
      <c r="BR50" s="6">
        <v>4.1387705416920266E-2</v>
      </c>
      <c r="BS50" s="9">
        <v>0.95861229458307973</v>
      </c>
      <c r="BT50" s="9">
        <v>1</v>
      </c>
    </row>
    <row r="51" spans="4:72" x14ac:dyDescent="0.25">
      <c r="D51" s="10" t="s">
        <v>1074</v>
      </c>
      <c r="E51" s="6">
        <v>0.29828571428571427</v>
      </c>
      <c r="F51" s="9">
        <v>0.70171428571428573</v>
      </c>
      <c r="G51" s="9">
        <v>1</v>
      </c>
      <c r="I51" s="10" t="s">
        <v>1074</v>
      </c>
      <c r="J51" s="6">
        <v>0.28376844494892167</v>
      </c>
      <c r="K51" s="9">
        <v>0.71623155505107827</v>
      </c>
      <c r="L51" s="9">
        <v>1</v>
      </c>
      <c r="N51" s="10" t="s">
        <v>1074</v>
      </c>
      <c r="O51" s="6">
        <v>0.30309734513274339</v>
      </c>
      <c r="P51" s="9">
        <v>0.69690265486725667</v>
      </c>
      <c r="Q51" s="9">
        <v>1</v>
      </c>
      <c r="S51" s="10" t="s">
        <v>1074</v>
      </c>
      <c r="T51" s="6">
        <v>0.26309921962095872</v>
      </c>
      <c r="U51" s="9">
        <v>0.73690078037904128</v>
      </c>
      <c r="V51" s="9">
        <v>1</v>
      </c>
      <c r="W51" s="9"/>
      <c r="X51" s="10" t="s">
        <v>1074</v>
      </c>
      <c r="Y51" s="6">
        <v>0.21868131868131868</v>
      </c>
      <c r="Z51" s="9">
        <v>0.78131868131868132</v>
      </c>
      <c r="AA51" s="9">
        <v>1</v>
      </c>
      <c r="AC51" s="10" t="s">
        <v>1074</v>
      </c>
      <c r="AD51" s="6">
        <v>0.2063157894736842</v>
      </c>
      <c r="AE51" s="9">
        <v>0.79368421052631577</v>
      </c>
      <c r="AF51" s="9">
        <v>1</v>
      </c>
      <c r="AH51" s="10" t="s">
        <v>1074</v>
      </c>
      <c r="AI51" s="6">
        <v>0.19915254237288135</v>
      </c>
      <c r="AJ51" s="9">
        <v>0.80084745762711862</v>
      </c>
      <c r="AK51" s="9">
        <v>1</v>
      </c>
      <c r="AM51" s="10" t="s">
        <v>1074</v>
      </c>
      <c r="AN51" s="6">
        <v>0.19144144144144143</v>
      </c>
      <c r="AO51" s="9">
        <v>0.80855855855855852</v>
      </c>
      <c r="AP51" s="9">
        <v>1</v>
      </c>
      <c r="AR51" s="10" t="s">
        <v>1074</v>
      </c>
      <c r="AS51" s="6">
        <v>0.17386609071274298</v>
      </c>
      <c r="AT51" s="9">
        <v>0.82613390928725705</v>
      </c>
      <c r="AU51" s="9">
        <v>1</v>
      </c>
      <c r="AW51" s="10" t="s">
        <v>1074</v>
      </c>
      <c r="AX51" s="6">
        <v>0.1968421052631579</v>
      </c>
      <c r="AY51" s="9">
        <v>0.80315789473684207</v>
      </c>
      <c r="AZ51" s="9">
        <v>1</v>
      </c>
      <c r="BB51" s="10" t="s">
        <v>1074</v>
      </c>
      <c r="BC51" s="6">
        <v>0.17753259779338015</v>
      </c>
      <c r="BD51" s="9">
        <v>0.82246740220661985</v>
      </c>
      <c r="BE51" s="9">
        <v>1</v>
      </c>
      <c r="BG51" s="10" t="s">
        <v>1074</v>
      </c>
      <c r="BH51" s="6">
        <v>0.19137749737118823</v>
      </c>
      <c r="BI51" s="9">
        <v>0.80862250262881175</v>
      </c>
      <c r="BJ51" s="9">
        <v>1</v>
      </c>
      <c r="BL51" s="10" t="s">
        <v>1074</v>
      </c>
      <c r="BM51" s="6">
        <v>0.20309278350515464</v>
      </c>
      <c r="BN51" s="9">
        <v>0.79690721649484542</v>
      </c>
      <c r="BO51" s="9">
        <v>1</v>
      </c>
      <c r="BQ51" s="10" t="s">
        <v>1074</v>
      </c>
      <c r="BR51" s="6">
        <v>0.18275154004106775</v>
      </c>
      <c r="BS51" s="9">
        <v>0.81724845995893225</v>
      </c>
      <c r="BT51" s="9">
        <v>1</v>
      </c>
    </row>
    <row r="52" spans="4:72" x14ac:dyDescent="0.25">
      <c r="D52" s="10" t="s">
        <v>1064</v>
      </c>
      <c r="E52" s="6">
        <v>2.0647917408330368E-2</v>
      </c>
      <c r="F52" s="9">
        <v>0.97935208259166961</v>
      </c>
      <c r="G52" s="9">
        <v>1</v>
      </c>
      <c r="I52" s="10" t="s">
        <v>1064</v>
      </c>
      <c r="J52" s="6">
        <v>2.1832498210450968E-2</v>
      </c>
      <c r="K52" s="9">
        <v>0.97816750178954903</v>
      </c>
      <c r="L52" s="9">
        <v>1</v>
      </c>
      <c r="N52" s="10" t="s">
        <v>1064</v>
      </c>
      <c r="O52" s="6">
        <v>1.7366592990211555E-2</v>
      </c>
      <c r="P52" s="9">
        <v>0.98263340700978841</v>
      </c>
      <c r="Q52" s="9">
        <v>1</v>
      </c>
      <c r="S52" s="10" t="s">
        <v>1064</v>
      </c>
      <c r="T52" s="6">
        <v>1.3927576601671309E-2</v>
      </c>
      <c r="U52" s="9">
        <v>0.98607242339832868</v>
      </c>
      <c r="V52" s="9">
        <v>1</v>
      </c>
      <c r="W52" s="9"/>
      <c r="X52" s="10" t="s">
        <v>1064</v>
      </c>
      <c r="Y52" s="6">
        <v>1.4594279042615295E-2</v>
      </c>
      <c r="Z52" s="9">
        <v>0.98540572095738466</v>
      </c>
      <c r="AA52" s="9">
        <v>1</v>
      </c>
      <c r="AC52" s="10" t="s">
        <v>1064</v>
      </c>
      <c r="AD52" s="6">
        <v>1.5022091310751105E-2</v>
      </c>
      <c r="AE52" s="9">
        <v>0.98497790868924895</v>
      </c>
      <c r="AF52" s="9">
        <v>1</v>
      </c>
      <c r="AH52" s="10" t="s">
        <v>1064</v>
      </c>
      <c r="AI52" s="6">
        <v>1.4405762304921969E-2</v>
      </c>
      <c r="AJ52" s="9">
        <v>0.98559423769507803</v>
      </c>
      <c r="AK52" s="9">
        <v>1</v>
      </c>
      <c r="AM52" s="10" t="s">
        <v>1064</v>
      </c>
      <c r="AN52" s="6">
        <v>1.2967875036840553E-2</v>
      </c>
      <c r="AO52" s="9">
        <v>0.9870321249631594</v>
      </c>
      <c r="AP52" s="9">
        <v>1</v>
      </c>
      <c r="AR52" s="10" t="s">
        <v>1064</v>
      </c>
      <c r="AS52" s="6">
        <v>1.5854023332336226E-2</v>
      </c>
      <c r="AT52" s="9">
        <v>0.98414597666766379</v>
      </c>
      <c r="AU52" s="9">
        <v>1</v>
      </c>
      <c r="AW52" s="10" t="s">
        <v>1064</v>
      </c>
      <c r="AX52" s="6">
        <v>1.6296296296296295E-2</v>
      </c>
      <c r="AY52" s="9">
        <v>0.98370370370370375</v>
      </c>
      <c r="AZ52" s="9">
        <v>1</v>
      </c>
      <c r="BB52" s="10" t="s">
        <v>1064</v>
      </c>
      <c r="BC52" s="6">
        <v>1.8702513150204558E-2</v>
      </c>
      <c r="BD52" s="9">
        <v>0.98129748684979545</v>
      </c>
      <c r="BE52" s="9">
        <v>1</v>
      </c>
      <c r="BG52" s="10" t="s">
        <v>1064</v>
      </c>
      <c r="BH52" s="6">
        <v>1.6761448668063453E-2</v>
      </c>
      <c r="BI52" s="9">
        <v>0.98323855133193649</v>
      </c>
      <c r="BJ52" s="9">
        <v>1</v>
      </c>
      <c r="BL52" s="10" t="s">
        <v>1064</v>
      </c>
      <c r="BM52" s="6">
        <v>1.8993066023515224E-2</v>
      </c>
      <c r="BN52" s="9">
        <v>0.98100693397648475</v>
      </c>
      <c r="BO52" s="9">
        <v>1</v>
      </c>
      <c r="BQ52" s="10" t="s">
        <v>1064</v>
      </c>
      <c r="BR52" s="6">
        <v>1.4471780028943559E-2</v>
      </c>
      <c r="BS52" s="9">
        <v>0.98552821997105644</v>
      </c>
      <c r="BT52" s="9">
        <v>1</v>
      </c>
    </row>
    <row r="53" spans="4:72" x14ac:dyDescent="0.25">
      <c r="D53" s="10" t="s">
        <v>1070</v>
      </c>
      <c r="E53" s="6">
        <v>5.9347181008902079E-2</v>
      </c>
      <c r="F53" s="9">
        <v>0.94065281899109787</v>
      </c>
      <c r="G53" s="9">
        <v>1</v>
      </c>
      <c r="I53" s="10" t="s">
        <v>1070</v>
      </c>
      <c r="J53" s="6">
        <v>6.6027689030883921E-2</v>
      </c>
      <c r="K53" s="9">
        <v>0.93397231096911604</v>
      </c>
      <c r="L53" s="9">
        <v>1</v>
      </c>
      <c r="N53" s="10" t="s">
        <v>1070</v>
      </c>
      <c r="O53" s="6">
        <v>5.9487179487179485E-2</v>
      </c>
      <c r="P53" s="9">
        <v>0.94051282051282048</v>
      </c>
      <c r="Q53" s="9">
        <v>1</v>
      </c>
      <c r="S53" s="10" t="s">
        <v>1070</v>
      </c>
      <c r="T53" s="6">
        <v>6.3917525773195871E-2</v>
      </c>
      <c r="U53" s="9">
        <v>0.93608247422680413</v>
      </c>
      <c r="V53" s="9">
        <v>1</v>
      </c>
      <c r="W53" s="9"/>
      <c r="X53" s="10" t="s">
        <v>1070</v>
      </c>
      <c r="Y53" s="6">
        <v>7.1651090342679122E-2</v>
      </c>
      <c r="Z53" s="9">
        <v>0.92834890965732086</v>
      </c>
      <c r="AA53" s="9">
        <v>1</v>
      </c>
      <c r="AC53" s="10" t="s">
        <v>1070</v>
      </c>
      <c r="AD53" s="6">
        <v>7.0729053318824814E-2</v>
      </c>
      <c r="AE53" s="9">
        <v>0.92927094668117516</v>
      </c>
      <c r="AF53" s="9">
        <v>1</v>
      </c>
      <c r="AH53" s="10" t="s">
        <v>1070</v>
      </c>
      <c r="AI53" s="6">
        <v>6.8230277185501065E-2</v>
      </c>
      <c r="AJ53" s="9">
        <v>0.93176972281449888</v>
      </c>
      <c r="AK53" s="9">
        <v>1</v>
      </c>
      <c r="AM53" s="10" t="s">
        <v>1070</v>
      </c>
      <c r="AN53" s="6">
        <v>6.4921465968586389E-2</v>
      </c>
      <c r="AO53" s="9">
        <v>0.93507853403141361</v>
      </c>
      <c r="AP53" s="9">
        <v>1</v>
      </c>
      <c r="AR53" s="10" t="s">
        <v>1070</v>
      </c>
      <c r="AS53" s="6">
        <v>6.3959390862944165E-2</v>
      </c>
      <c r="AT53" s="9">
        <v>0.93604060913705589</v>
      </c>
      <c r="AU53" s="9">
        <v>1</v>
      </c>
      <c r="AW53" s="10" t="s">
        <v>1070</v>
      </c>
      <c r="AX53" s="6">
        <v>6.1928934010152287E-2</v>
      </c>
      <c r="AY53" s="9">
        <v>0.93807106598984769</v>
      </c>
      <c r="AZ53" s="9">
        <v>1</v>
      </c>
      <c r="BB53" s="10" t="s">
        <v>1070</v>
      </c>
      <c r="BC53" s="6">
        <v>6.8012752391073322E-2</v>
      </c>
      <c r="BD53" s="9">
        <v>0.93198724760892671</v>
      </c>
      <c r="BE53" s="9">
        <v>1</v>
      </c>
      <c r="BG53" s="10" t="s">
        <v>1070</v>
      </c>
      <c r="BH53" s="6">
        <v>6.5380493033226156E-2</v>
      </c>
      <c r="BI53" s="9">
        <v>0.93461950696677387</v>
      </c>
      <c r="BJ53" s="9">
        <v>1</v>
      </c>
      <c r="BL53" s="10" t="s">
        <v>1070</v>
      </c>
      <c r="BM53" s="6">
        <v>7.2234762979683967E-2</v>
      </c>
      <c r="BN53" s="9">
        <v>0.92776523702031599</v>
      </c>
      <c r="BO53" s="9">
        <v>1</v>
      </c>
      <c r="BQ53" s="10" t="s">
        <v>1070</v>
      </c>
      <c r="BR53" s="6">
        <v>6.5497076023391818E-2</v>
      </c>
      <c r="BS53" s="9">
        <v>0.93450292397660817</v>
      </c>
      <c r="BT53" s="9">
        <v>1</v>
      </c>
    </row>
    <row r="54" spans="4:72" x14ac:dyDescent="0.25">
      <c r="D54" s="10" t="s">
        <v>1066</v>
      </c>
      <c r="E54" s="6">
        <v>0.13389830508474576</v>
      </c>
      <c r="F54" s="9">
        <v>0.86610169491525424</v>
      </c>
      <c r="G54" s="9">
        <v>1</v>
      </c>
      <c r="I54" s="10" t="s">
        <v>1066</v>
      </c>
      <c r="J54" s="6">
        <v>0.13461538461538461</v>
      </c>
      <c r="K54" s="9">
        <v>0.86538461538461542</v>
      </c>
      <c r="L54" s="9">
        <v>1</v>
      </c>
      <c r="N54" s="10" t="s">
        <v>1066</v>
      </c>
      <c r="O54" s="6">
        <v>0.13403263403263405</v>
      </c>
      <c r="P54" s="9">
        <v>0.86596736596736601</v>
      </c>
      <c r="Q54" s="9">
        <v>1</v>
      </c>
      <c r="S54" s="10" t="s">
        <v>1066</v>
      </c>
      <c r="T54" s="6">
        <v>0.13329418672930124</v>
      </c>
      <c r="U54" s="9">
        <v>0.86670581327069873</v>
      </c>
      <c r="V54" s="9">
        <v>1</v>
      </c>
      <c r="W54" s="9"/>
      <c r="X54" s="10" t="s">
        <v>1066</v>
      </c>
      <c r="Y54" s="6">
        <v>0.12031438935912939</v>
      </c>
      <c r="Z54" s="9">
        <v>0.87968561064087059</v>
      </c>
      <c r="AA54" s="9">
        <v>1</v>
      </c>
      <c r="AC54" s="10" t="s">
        <v>1066</v>
      </c>
      <c r="AD54" s="6">
        <v>0.12153392330383481</v>
      </c>
      <c r="AE54" s="9">
        <v>0.87846607669616517</v>
      </c>
      <c r="AF54" s="9">
        <v>1</v>
      </c>
      <c r="AH54" s="10" t="s">
        <v>1066</v>
      </c>
      <c r="AI54" s="6">
        <v>0.11661631419939578</v>
      </c>
      <c r="AJ54" s="9">
        <v>0.88338368580060422</v>
      </c>
      <c r="AK54" s="9">
        <v>1</v>
      </c>
      <c r="AM54" s="10" t="s">
        <v>1066</v>
      </c>
      <c r="AN54" s="6">
        <v>0.11907730673316708</v>
      </c>
      <c r="AO54" s="9">
        <v>0.88092269326683292</v>
      </c>
      <c r="AP54" s="9">
        <v>1</v>
      </c>
      <c r="AR54" s="10" t="s">
        <v>1066</v>
      </c>
      <c r="AS54" s="6">
        <v>0.11712285168682368</v>
      </c>
      <c r="AT54" s="9">
        <v>0.88287714831317632</v>
      </c>
      <c r="AU54" s="9">
        <v>1</v>
      </c>
      <c r="AW54" s="10" t="s">
        <v>1066</v>
      </c>
      <c r="AX54" s="6">
        <v>0.1098556183301946</v>
      </c>
      <c r="AY54" s="9">
        <v>0.89014438166980536</v>
      </c>
      <c r="AZ54" s="9">
        <v>1</v>
      </c>
      <c r="BB54" s="10" t="s">
        <v>1066</v>
      </c>
      <c r="BC54" s="6">
        <v>0.1027190332326284</v>
      </c>
      <c r="BD54" s="9">
        <v>0.89728096676737157</v>
      </c>
      <c r="BE54" s="9">
        <v>1</v>
      </c>
      <c r="BG54" s="10" t="s">
        <v>1066</v>
      </c>
      <c r="BH54" s="6">
        <v>9.8720292504570387E-2</v>
      </c>
      <c r="BI54" s="9">
        <v>0.90127970749542963</v>
      </c>
      <c r="BJ54" s="9">
        <v>1</v>
      </c>
      <c r="BL54" s="10" t="s">
        <v>1066</v>
      </c>
      <c r="BM54" s="6">
        <v>9.583333333333334E-2</v>
      </c>
      <c r="BN54" s="9">
        <v>0.90416666666666667</v>
      </c>
      <c r="BO54" s="9">
        <v>1</v>
      </c>
      <c r="BQ54" s="10" t="s">
        <v>1066</v>
      </c>
      <c r="BR54" s="6">
        <v>9.2105263157894732E-2</v>
      </c>
      <c r="BS54" s="9">
        <v>0.90789473684210531</v>
      </c>
      <c r="BT54" s="9">
        <v>1</v>
      </c>
    </row>
    <row r="55" spans="4:72" x14ac:dyDescent="0.25">
      <c r="D55" s="10" t="s">
        <v>1072</v>
      </c>
      <c r="E55" s="6">
        <v>3.6216109242034437E-2</v>
      </c>
      <c r="F55" s="9">
        <v>0.96378389075796556</v>
      </c>
      <c r="G55" s="9">
        <v>1</v>
      </c>
      <c r="I55" s="10" t="s">
        <v>1072</v>
      </c>
      <c r="J55" s="6">
        <v>3.4188034188034191E-2</v>
      </c>
      <c r="K55" s="9">
        <v>0.96581196581196582</v>
      </c>
      <c r="L55" s="9">
        <v>1</v>
      </c>
      <c r="N55" s="10" t="s">
        <v>1072</v>
      </c>
      <c r="O55" s="6">
        <v>3.1510934393638168E-2</v>
      </c>
      <c r="P55" s="9">
        <v>0.96848906560636183</v>
      </c>
      <c r="Q55" s="9">
        <v>1</v>
      </c>
      <c r="S55" s="10" t="s">
        <v>1072</v>
      </c>
      <c r="T55" s="6">
        <v>3.0880929332042593E-2</v>
      </c>
      <c r="U55" s="9">
        <v>0.96911907066795744</v>
      </c>
      <c r="V55" s="9">
        <v>1</v>
      </c>
      <c r="W55" s="9"/>
      <c r="X55" s="10" t="s">
        <v>1072</v>
      </c>
      <c r="Y55" s="6">
        <v>2.9743589743589743E-2</v>
      </c>
      <c r="Z55" s="9">
        <v>0.9702564102564103</v>
      </c>
      <c r="AA55" s="9">
        <v>1</v>
      </c>
      <c r="AC55" s="10" t="s">
        <v>1072</v>
      </c>
      <c r="AD55" s="6">
        <v>2.8322440087145968E-2</v>
      </c>
      <c r="AE55" s="9">
        <v>0.97167755991285398</v>
      </c>
      <c r="AF55" s="9">
        <v>1</v>
      </c>
      <c r="AH55" s="10" t="s">
        <v>1072</v>
      </c>
      <c r="AI55" s="6">
        <v>2.9049773755656108E-2</v>
      </c>
      <c r="AJ55" s="9">
        <v>0.97095022624434391</v>
      </c>
      <c r="AK55" s="9">
        <v>1</v>
      </c>
      <c r="AM55" s="10" t="s">
        <v>1072</v>
      </c>
      <c r="AN55" s="6">
        <v>2.7243442245743214E-2</v>
      </c>
      <c r="AO55" s="9">
        <v>0.97275655775425673</v>
      </c>
      <c r="AP55" s="9">
        <v>1</v>
      </c>
      <c r="AR55" s="10" t="s">
        <v>1072</v>
      </c>
      <c r="AS55" s="6">
        <v>2.6900046061722707E-2</v>
      </c>
      <c r="AT55" s="9">
        <v>0.97309995393827731</v>
      </c>
      <c r="AU55" s="9">
        <v>1</v>
      </c>
      <c r="AW55" s="10" t="s">
        <v>1072</v>
      </c>
      <c r="AX55" s="6">
        <v>2.6130008251581554E-2</v>
      </c>
      <c r="AY55" s="9">
        <v>0.97386999174841848</v>
      </c>
      <c r="AZ55" s="9">
        <v>1</v>
      </c>
      <c r="BB55" s="10" t="s">
        <v>1072</v>
      </c>
      <c r="BC55" s="6">
        <v>2.5591810620601407E-2</v>
      </c>
      <c r="BD55" s="9">
        <v>0.97440818937939855</v>
      </c>
      <c r="BE55" s="9">
        <v>1</v>
      </c>
      <c r="BG55" s="10" t="s">
        <v>1072</v>
      </c>
      <c r="BH55" s="6">
        <v>2.5146305779078275E-2</v>
      </c>
      <c r="BI55" s="9">
        <v>0.97485369422092172</v>
      </c>
      <c r="BJ55" s="9">
        <v>1</v>
      </c>
      <c r="BL55" s="10" t="s">
        <v>1072</v>
      </c>
      <c r="BM55" s="6">
        <v>2.5838320509166905E-2</v>
      </c>
      <c r="BN55" s="9">
        <v>0.9741616794908331</v>
      </c>
      <c r="BO55" s="9">
        <v>1</v>
      </c>
      <c r="BQ55" s="10" t="s">
        <v>1072</v>
      </c>
      <c r="BR55" s="6">
        <v>2.5305895439377085E-2</v>
      </c>
      <c r="BS55" s="9">
        <v>0.97469410456062289</v>
      </c>
      <c r="BT55" s="9">
        <v>1</v>
      </c>
    </row>
    <row r="56" spans="4:72" x14ac:dyDescent="0.25">
      <c r="D56" s="10" t="s">
        <v>1068</v>
      </c>
      <c r="E56" s="6">
        <v>0.17156862745098039</v>
      </c>
      <c r="F56" s="9">
        <v>0.82843137254901966</v>
      </c>
      <c r="G56" s="9">
        <v>1</v>
      </c>
      <c r="I56" s="10" t="s">
        <v>1068</v>
      </c>
      <c r="J56" s="6">
        <v>0.1548223350253807</v>
      </c>
      <c r="K56" s="9">
        <v>0.84517766497461932</v>
      </c>
      <c r="L56" s="9">
        <v>1</v>
      </c>
      <c r="N56" s="10" t="s">
        <v>1068</v>
      </c>
      <c r="O56" s="6">
        <v>0.14603960396039603</v>
      </c>
      <c r="P56" s="9">
        <v>0.85396039603960394</v>
      </c>
      <c r="Q56" s="9">
        <v>1</v>
      </c>
      <c r="S56" s="10" t="s">
        <v>1068</v>
      </c>
      <c r="T56" s="6">
        <v>0.13267813267813267</v>
      </c>
      <c r="U56" s="9">
        <v>0.86732186732186733</v>
      </c>
      <c r="V56" s="9">
        <v>1</v>
      </c>
      <c r="W56" s="7"/>
      <c r="X56" s="10" t="s">
        <v>1068</v>
      </c>
      <c r="Y56" s="6">
        <v>0.13874345549738221</v>
      </c>
      <c r="Z56" s="9">
        <v>0.86125654450261779</v>
      </c>
      <c r="AA56" s="9">
        <v>1</v>
      </c>
      <c r="AC56" s="10" t="s">
        <v>1068</v>
      </c>
      <c r="AD56" s="6">
        <v>0.12151898734177215</v>
      </c>
      <c r="AE56" s="9">
        <v>0.87848101265822787</v>
      </c>
      <c r="AF56" s="9">
        <v>1</v>
      </c>
      <c r="AH56" s="10" t="s">
        <v>1068</v>
      </c>
      <c r="AI56" s="6">
        <v>0.11052631578947368</v>
      </c>
      <c r="AJ56" s="9">
        <v>0.88947368421052631</v>
      </c>
      <c r="AK56" s="9">
        <v>1</v>
      </c>
      <c r="AM56" s="10" t="s">
        <v>1068</v>
      </c>
      <c r="AN56" s="6">
        <v>0.12335958005249344</v>
      </c>
      <c r="AO56" s="9">
        <v>0.87664041994750652</v>
      </c>
      <c r="AP56" s="9">
        <v>1</v>
      </c>
      <c r="AR56" s="10" t="s">
        <v>1068</v>
      </c>
      <c r="AS56" s="6">
        <v>0.1273209549071618</v>
      </c>
      <c r="AT56" s="9">
        <v>0.87267904509283822</v>
      </c>
      <c r="AU56" s="9">
        <v>1</v>
      </c>
      <c r="AW56" s="10" t="s">
        <v>1068</v>
      </c>
      <c r="AX56" s="6">
        <v>0.11731843575418995</v>
      </c>
      <c r="AY56" s="9">
        <v>0.88268156424581001</v>
      </c>
      <c r="AZ56" s="9">
        <v>1</v>
      </c>
      <c r="BB56" s="10" t="s">
        <v>1068</v>
      </c>
      <c r="BC56" s="6">
        <v>0.12256267409470752</v>
      </c>
      <c r="BD56" s="9">
        <v>0.87743732590529244</v>
      </c>
      <c r="BE56" s="9">
        <v>1</v>
      </c>
      <c r="BG56" s="10" t="s">
        <v>1068</v>
      </c>
      <c r="BH56" s="6">
        <v>0.11357340720221606</v>
      </c>
      <c r="BI56" s="9">
        <v>0.88642659279778391</v>
      </c>
      <c r="BJ56" s="9">
        <v>1</v>
      </c>
      <c r="BL56" s="10" t="s">
        <v>1068</v>
      </c>
      <c r="BM56" s="6">
        <v>0.1111111111111111</v>
      </c>
      <c r="BN56" s="9">
        <v>0.88888888888888884</v>
      </c>
      <c r="BO56" s="9">
        <v>1</v>
      </c>
      <c r="BQ56" s="10" t="s">
        <v>1068</v>
      </c>
      <c r="BR56" s="6">
        <v>0.11246200607902736</v>
      </c>
      <c r="BS56" s="9">
        <v>0.88753799392097266</v>
      </c>
      <c r="BT56" s="9">
        <v>1</v>
      </c>
    </row>
    <row r="57" spans="4:72" x14ac:dyDescent="0.25">
      <c r="D57" s="2" t="s">
        <v>15</v>
      </c>
      <c r="E57" s="6">
        <v>4.3220093414338266E-2</v>
      </c>
      <c r="F57" s="9">
        <v>0.9567799065856617</v>
      </c>
      <c r="G57" s="9">
        <v>1</v>
      </c>
      <c r="I57" s="2" t="s">
        <v>15</v>
      </c>
      <c r="J57" s="6">
        <v>4.2045048974897886E-2</v>
      </c>
      <c r="K57" s="9">
        <v>0.95795495102510209</v>
      </c>
      <c r="L57" s="9">
        <v>1</v>
      </c>
      <c r="N57" s="2" t="s">
        <v>15</v>
      </c>
      <c r="O57" s="6">
        <v>4.0061633281972264E-2</v>
      </c>
      <c r="P57" s="9">
        <v>0.95993836671802768</v>
      </c>
      <c r="Q57" s="9">
        <v>1</v>
      </c>
      <c r="S57" s="2" t="s">
        <v>15</v>
      </c>
      <c r="T57" s="6">
        <v>3.6394209397166546E-2</v>
      </c>
      <c r="U57" s="9">
        <v>0.96360579060283347</v>
      </c>
      <c r="V57" s="9">
        <v>1</v>
      </c>
      <c r="W57" s="9"/>
      <c r="X57" s="2" t="s">
        <v>15</v>
      </c>
      <c r="Y57" s="6">
        <v>3.3307590624600238E-2</v>
      </c>
      <c r="Z57" s="9">
        <v>0.9666924093753998</v>
      </c>
      <c r="AA57" s="9">
        <v>1</v>
      </c>
      <c r="AC57" s="2" t="s">
        <v>15</v>
      </c>
      <c r="AD57" s="6">
        <v>3.1995157793981023E-2</v>
      </c>
      <c r="AE57" s="9">
        <v>0.96800484220601901</v>
      </c>
      <c r="AF57" s="9">
        <v>1</v>
      </c>
      <c r="AH57" s="2" t="s">
        <v>15</v>
      </c>
      <c r="AI57" s="6">
        <v>3.1384102692991522E-2</v>
      </c>
      <c r="AJ57" s="9">
        <v>0.96861589730700848</v>
      </c>
      <c r="AK57" s="9">
        <v>1</v>
      </c>
      <c r="AM57" s="2" t="s">
        <v>15</v>
      </c>
      <c r="AN57" s="6">
        <v>3.0565897420208134E-2</v>
      </c>
      <c r="AO57" s="9">
        <v>0.9694341025797919</v>
      </c>
      <c r="AP57" s="9">
        <v>1</v>
      </c>
      <c r="AR57" s="2" t="s">
        <v>15</v>
      </c>
      <c r="AS57" s="6">
        <v>3.0242301093168049E-2</v>
      </c>
      <c r="AT57" s="9">
        <v>0.96975769890683194</v>
      </c>
      <c r="AU57" s="9">
        <v>1</v>
      </c>
      <c r="AW57" s="2" t="s">
        <v>15</v>
      </c>
      <c r="AX57" s="6">
        <v>2.8704921626657897E-2</v>
      </c>
      <c r="AY57" s="9">
        <v>0.97129507837334206</v>
      </c>
      <c r="AZ57" s="9">
        <v>1</v>
      </c>
      <c r="BB57" s="2" t="s">
        <v>15</v>
      </c>
      <c r="BC57" s="6">
        <v>2.7624183882560872E-2</v>
      </c>
      <c r="BD57" s="9">
        <v>0.97237581611743917</v>
      </c>
      <c r="BE57" s="9">
        <v>1</v>
      </c>
      <c r="BG57" s="2" t="s">
        <v>15</v>
      </c>
      <c r="BH57" s="6">
        <v>2.6867792829258639E-2</v>
      </c>
      <c r="BI57" s="9">
        <v>0.97313220717074134</v>
      </c>
      <c r="BJ57" s="9">
        <v>1</v>
      </c>
      <c r="BL57" s="2" t="s">
        <v>15</v>
      </c>
      <c r="BM57" s="6">
        <v>2.7552936467722913E-2</v>
      </c>
      <c r="BN57" s="9">
        <v>0.97244706353227706</v>
      </c>
      <c r="BO57" s="9">
        <v>1</v>
      </c>
      <c r="BQ57" s="2" t="s">
        <v>15</v>
      </c>
      <c r="BR57" s="6">
        <v>2.6117808162333757E-2</v>
      </c>
      <c r="BS57" s="9">
        <v>0.97388219183766622</v>
      </c>
      <c r="BT57" s="9">
        <v>1</v>
      </c>
    </row>
    <row r="58" spans="4:72" x14ac:dyDescent="0.25">
      <c r="W58" s="9"/>
    </row>
    <row r="59" spans="4:72" x14ac:dyDescent="0.25">
      <c r="W59" s="9"/>
    </row>
    <row r="60" spans="4:72" x14ac:dyDescent="0.25">
      <c r="W60" s="9"/>
    </row>
    <row r="61" spans="4:72" x14ac:dyDescent="0.25">
      <c r="W61" s="9"/>
    </row>
    <row r="62" spans="4:72" x14ac:dyDescent="0.25">
      <c r="D62">
        <v>1</v>
      </c>
      <c r="W62" s="9"/>
    </row>
    <row r="63" spans="4:72" x14ac:dyDescent="0.25">
      <c r="D63">
        <v>2</v>
      </c>
      <c r="W63" s="9"/>
    </row>
    <row r="64" spans="4:72" x14ac:dyDescent="0.25">
      <c r="D64">
        <v>3</v>
      </c>
      <c r="W64" s="9"/>
    </row>
    <row r="65" spans="4:72" x14ac:dyDescent="0.25">
      <c r="D65">
        <v>4</v>
      </c>
      <c r="W65" s="9"/>
    </row>
    <row r="66" spans="4:72" x14ac:dyDescent="0.25">
      <c r="D66">
        <v>5</v>
      </c>
      <c r="W66" s="9"/>
    </row>
    <row r="67" spans="4:72" x14ac:dyDescent="0.25">
      <c r="D67">
        <v>6</v>
      </c>
      <c r="W67" s="9"/>
    </row>
    <row r="68" spans="4:72" x14ac:dyDescent="0.25">
      <c r="D68" s="1" t="s">
        <v>1194</v>
      </c>
      <c r="E68" t="s" vm="1">
        <v>1203</v>
      </c>
      <c r="I68" s="1" t="s">
        <v>1194</v>
      </c>
      <c r="J68" t="s" vm="1">
        <v>1203</v>
      </c>
      <c r="N68" s="1" t="s">
        <v>1194</v>
      </c>
      <c r="O68" t="s" vm="1">
        <v>1203</v>
      </c>
      <c r="S68" s="1" t="s">
        <v>1194</v>
      </c>
      <c r="T68" t="s" vm="1">
        <v>1203</v>
      </c>
      <c r="X68" s="1" t="s">
        <v>1194</v>
      </c>
      <c r="Y68" t="s" vm="1">
        <v>1203</v>
      </c>
      <c r="AC68" s="1" t="s">
        <v>1194</v>
      </c>
      <c r="AD68" t="s" vm="1">
        <v>1203</v>
      </c>
      <c r="AH68" s="1" t="s">
        <v>1194</v>
      </c>
      <c r="AI68" t="s" vm="1">
        <v>1203</v>
      </c>
      <c r="AM68" s="1" t="s">
        <v>1194</v>
      </c>
      <c r="AN68" t="s" vm="1">
        <v>1203</v>
      </c>
      <c r="AR68" s="1" t="s">
        <v>1194</v>
      </c>
      <c r="AS68" t="s" vm="1">
        <v>1203</v>
      </c>
      <c r="AW68" s="1" t="s">
        <v>1194</v>
      </c>
      <c r="AX68" t="s" vm="1">
        <v>1203</v>
      </c>
      <c r="BB68" s="1" t="s">
        <v>1194</v>
      </c>
      <c r="BC68" t="s" vm="1">
        <v>1203</v>
      </c>
      <c r="BG68" s="1" t="s">
        <v>1194</v>
      </c>
      <c r="BH68" t="s" vm="1">
        <v>1203</v>
      </c>
      <c r="BL68" s="1" t="s">
        <v>1194</v>
      </c>
      <c r="BM68" t="s" vm="1">
        <v>1203</v>
      </c>
      <c r="BQ68" s="1" t="s">
        <v>1194</v>
      </c>
      <c r="BR68" t="s" vm="1">
        <v>1203</v>
      </c>
    </row>
    <row r="69" spans="4:72" x14ac:dyDescent="0.25">
      <c r="D69" s="1" t="s">
        <v>1278</v>
      </c>
      <c r="E69" t="s" vm="15">
        <v>1</v>
      </c>
      <c r="I69" s="1" t="s">
        <v>1278</v>
      </c>
      <c r="J69" t="s" vm="16">
        <v>2</v>
      </c>
      <c r="N69" s="1" t="s">
        <v>1278</v>
      </c>
      <c r="O69" t="s" vm="14">
        <v>3</v>
      </c>
      <c r="S69" s="1" t="s">
        <v>1278</v>
      </c>
      <c r="T69" t="s" vm="12">
        <v>4</v>
      </c>
      <c r="X69" s="1" t="s">
        <v>1278</v>
      </c>
      <c r="Y69" t="s" vm="11">
        <v>5</v>
      </c>
      <c r="AC69" s="1" t="s">
        <v>1278</v>
      </c>
      <c r="AD69" t="s" vm="10">
        <v>6</v>
      </c>
      <c r="AH69" s="1" t="s">
        <v>1278</v>
      </c>
      <c r="AI69" t="s" vm="9">
        <v>7</v>
      </c>
      <c r="AM69" s="1" t="s">
        <v>1278</v>
      </c>
      <c r="AN69" t="s" vm="8">
        <v>8</v>
      </c>
      <c r="AR69" s="1" t="s">
        <v>1278</v>
      </c>
      <c r="AS69" t="s" vm="7">
        <v>9</v>
      </c>
      <c r="AW69" s="1" t="s">
        <v>1278</v>
      </c>
      <c r="AX69" t="s" vm="6">
        <v>10</v>
      </c>
      <c r="BB69" s="1" t="s">
        <v>1278</v>
      </c>
      <c r="BC69" t="s" vm="5">
        <v>11</v>
      </c>
      <c r="BG69" s="1" t="s">
        <v>1278</v>
      </c>
      <c r="BH69" t="s" vm="4">
        <v>12</v>
      </c>
      <c r="BL69" s="1" t="s">
        <v>1278</v>
      </c>
      <c r="BM69" t="s" vm="3">
        <v>13</v>
      </c>
      <c r="BQ69" s="1" t="s">
        <v>1278</v>
      </c>
      <c r="BR69" t="s" vm="2">
        <v>14</v>
      </c>
    </row>
    <row r="71" spans="4:72" x14ac:dyDescent="0.25">
      <c r="D71" s="1" t="s">
        <v>1257</v>
      </c>
      <c r="E71" s="1" t="s">
        <v>0</v>
      </c>
      <c r="I71" s="1" t="s">
        <v>1257</v>
      </c>
      <c r="J71" s="1" t="s">
        <v>0</v>
      </c>
      <c r="N71" s="1" t="s">
        <v>1257</v>
      </c>
      <c r="O71" s="1" t="s">
        <v>0</v>
      </c>
      <c r="S71" s="1" t="s">
        <v>1257</v>
      </c>
      <c r="T71" s="1" t="s">
        <v>0</v>
      </c>
      <c r="X71" s="1" t="s">
        <v>1257</v>
      </c>
      <c r="Y71" s="1" t="s">
        <v>0</v>
      </c>
      <c r="AC71" s="1" t="s">
        <v>1257</v>
      </c>
      <c r="AD71" s="1" t="s">
        <v>0</v>
      </c>
      <c r="AH71" s="1" t="s">
        <v>1257</v>
      </c>
      <c r="AI71" s="1" t="s">
        <v>0</v>
      </c>
      <c r="AM71" s="1" t="s">
        <v>1257</v>
      </c>
      <c r="AN71" s="1" t="s">
        <v>0</v>
      </c>
      <c r="AR71" s="1" t="s">
        <v>1257</v>
      </c>
      <c r="AS71" s="1" t="s">
        <v>0</v>
      </c>
      <c r="AW71" s="1" t="s">
        <v>1257</v>
      </c>
      <c r="AX71" s="1" t="s">
        <v>0</v>
      </c>
      <c r="BB71" s="1" t="s">
        <v>1257</v>
      </c>
      <c r="BC71" s="1" t="s">
        <v>0</v>
      </c>
      <c r="BG71" s="1" t="s">
        <v>1257</v>
      </c>
      <c r="BH71" s="1" t="s">
        <v>0</v>
      </c>
      <c r="BL71" s="1" t="s">
        <v>1257</v>
      </c>
      <c r="BM71" s="1" t="s">
        <v>0</v>
      </c>
      <c r="BQ71" s="1" t="s">
        <v>1257</v>
      </c>
      <c r="BR71" s="1" t="s">
        <v>0</v>
      </c>
    </row>
    <row r="72" spans="4:72" x14ac:dyDescent="0.25">
      <c r="D72" s="1" t="s">
        <v>16</v>
      </c>
      <c r="E72" t="s">
        <v>1271</v>
      </c>
      <c r="F72" t="s">
        <v>1270</v>
      </c>
      <c r="G72" t="s">
        <v>15</v>
      </c>
      <c r="I72" s="1" t="s">
        <v>16</v>
      </c>
      <c r="J72" t="s">
        <v>1271</v>
      </c>
      <c r="K72" t="s">
        <v>1270</v>
      </c>
      <c r="L72" t="s">
        <v>15</v>
      </c>
      <c r="N72" s="1" t="s">
        <v>16</v>
      </c>
      <c r="O72" t="s">
        <v>1271</v>
      </c>
      <c r="P72" t="s">
        <v>1270</v>
      </c>
      <c r="Q72" t="s">
        <v>15</v>
      </c>
      <c r="S72" s="1" t="s">
        <v>16</v>
      </c>
      <c r="T72" t="s">
        <v>1271</v>
      </c>
      <c r="U72" t="s">
        <v>1270</v>
      </c>
      <c r="V72" t="s">
        <v>15</v>
      </c>
      <c r="X72" s="1" t="s">
        <v>16</v>
      </c>
      <c r="Y72" t="s">
        <v>1271</v>
      </c>
      <c r="Z72" t="s">
        <v>1270</v>
      </c>
      <c r="AA72" t="s">
        <v>15</v>
      </c>
      <c r="AC72" s="1" t="s">
        <v>16</v>
      </c>
      <c r="AD72" t="s">
        <v>1271</v>
      </c>
      <c r="AE72" t="s">
        <v>1270</v>
      </c>
      <c r="AF72" t="s">
        <v>15</v>
      </c>
      <c r="AH72" s="1" t="s">
        <v>16</v>
      </c>
      <c r="AI72" t="s">
        <v>1271</v>
      </c>
      <c r="AJ72" t="s">
        <v>1270</v>
      </c>
      <c r="AK72" t="s">
        <v>15</v>
      </c>
      <c r="AM72" s="1" t="s">
        <v>16</v>
      </c>
      <c r="AN72" t="s">
        <v>1271</v>
      </c>
      <c r="AO72" t="s">
        <v>1270</v>
      </c>
      <c r="AP72" t="s">
        <v>15</v>
      </c>
      <c r="AR72" s="1" t="s">
        <v>16</v>
      </c>
      <c r="AS72" t="s">
        <v>1271</v>
      </c>
      <c r="AT72" t="s">
        <v>1270</v>
      </c>
      <c r="AU72" t="s">
        <v>15</v>
      </c>
      <c r="AW72" s="1" t="s">
        <v>16</v>
      </c>
      <c r="AX72" t="s">
        <v>1271</v>
      </c>
      <c r="AY72" t="s">
        <v>1270</v>
      </c>
      <c r="AZ72" t="s">
        <v>15</v>
      </c>
      <c r="BB72" s="1" t="s">
        <v>16</v>
      </c>
      <c r="BC72" t="s">
        <v>1271</v>
      </c>
      <c r="BD72" t="s">
        <v>1270</v>
      </c>
      <c r="BE72" t="s">
        <v>15</v>
      </c>
      <c r="BG72" s="1" t="s">
        <v>16</v>
      </c>
      <c r="BH72" t="s">
        <v>1271</v>
      </c>
      <c r="BI72" t="s">
        <v>1270</v>
      </c>
      <c r="BJ72" t="s">
        <v>15</v>
      </c>
      <c r="BL72" s="1" t="s">
        <v>16</v>
      </c>
      <c r="BM72" t="s">
        <v>1271</v>
      </c>
      <c r="BN72" t="s">
        <v>1270</v>
      </c>
      <c r="BO72" t="s">
        <v>15</v>
      </c>
      <c r="BQ72" s="1" t="s">
        <v>16</v>
      </c>
      <c r="BR72" t="s">
        <v>1271</v>
      </c>
      <c r="BS72" t="s">
        <v>1270</v>
      </c>
      <c r="BT72" t="s">
        <v>15</v>
      </c>
    </row>
    <row r="73" spans="4:72" x14ac:dyDescent="0.25">
      <c r="D73" s="2" t="s">
        <v>1265</v>
      </c>
      <c r="E73" s="11"/>
      <c r="F73" s="11"/>
      <c r="G73" s="11"/>
      <c r="I73" s="2" t="s">
        <v>1265</v>
      </c>
      <c r="J73" s="11"/>
      <c r="K73" s="11"/>
      <c r="L73" s="11"/>
      <c r="N73" s="2" t="s">
        <v>1265</v>
      </c>
      <c r="O73" s="11">
        <v>973</v>
      </c>
      <c r="P73" s="11">
        <v>9805</v>
      </c>
      <c r="Q73" s="11">
        <v>10778</v>
      </c>
      <c r="S73" s="2" t="s">
        <v>1265</v>
      </c>
      <c r="T73" s="11">
        <v>953</v>
      </c>
      <c r="U73" s="11">
        <v>9856</v>
      </c>
      <c r="V73" s="11">
        <v>10809</v>
      </c>
      <c r="W73" s="7"/>
      <c r="X73" s="2" t="s">
        <v>1265</v>
      </c>
      <c r="Y73" s="11">
        <v>900</v>
      </c>
      <c r="Z73" s="11">
        <v>10132</v>
      </c>
      <c r="AA73" s="11">
        <v>11032</v>
      </c>
      <c r="AC73" s="2" t="s">
        <v>1265</v>
      </c>
      <c r="AD73" s="11">
        <v>829</v>
      </c>
      <c r="AE73" s="11">
        <v>10233</v>
      </c>
      <c r="AF73" s="11">
        <v>11062</v>
      </c>
      <c r="AH73" s="2" t="s">
        <v>1265</v>
      </c>
      <c r="AI73" s="11">
        <v>791</v>
      </c>
      <c r="AJ73" s="11">
        <v>10483</v>
      </c>
      <c r="AK73" s="11">
        <v>11274</v>
      </c>
      <c r="AM73" s="2" t="s">
        <v>1265</v>
      </c>
      <c r="AN73" s="11">
        <v>763</v>
      </c>
      <c r="AO73" s="11">
        <v>10130</v>
      </c>
      <c r="AP73" s="11">
        <v>10893</v>
      </c>
      <c r="AR73" s="2" t="s">
        <v>1265</v>
      </c>
      <c r="AS73" s="11">
        <v>804</v>
      </c>
      <c r="AT73" s="11">
        <v>10433</v>
      </c>
      <c r="AU73" s="11">
        <v>11237</v>
      </c>
      <c r="AW73" s="2" t="s">
        <v>1265</v>
      </c>
      <c r="AX73" s="11">
        <v>764</v>
      </c>
      <c r="AY73" s="11">
        <v>10712</v>
      </c>
      <c r="AZ73" s="11">
        <v>11476</v>
      </c>
      <c r="BB73" s="2" t="s">
        <v>1265</v>
      </c>
      <c r="BC73" s="11">
        <v>727</v>
      </c>
      <c r="BD73" s="11">
        <v>10863</v>
      </c>
      <c r="BE73" s="11">
        <v>11590</v>
      </c>
      <c r="BG73" s="2" t="s">
        <v>1265</v>
      </c>
      <c r="BH73" s="11">
        <v>731</v>
      </c>
      <c r="BI73" s="11">
        <v>10838</v>
      </c>
      <c r="BJ73" s="11">
        <v>11569</v>
      </c>
      <c r="BL73" s="2" t="s">
        <v>1265</v>
      </c>
      <c r="BM73" s="11">
        <v>686</v>
      </c>
      <c r="BN73" s="11">
        <v>10850</v>
      </c>
      <c r="BO73" s="11">
        <v>11536</v>
      </c>
      <c r="BQ73" s="2" t="s">
        <v>1265</v>
      </c>
      <c r="BR73" s="11">
        <v>664</v>
      </c>
      <c r="BS73" s="11">
        <v>10810</v>
      </c>
      <c r="BT73" s="11">
        <v>11474</v>
      </c>
    </row>
    <row r="74" spans="4:72" x14ac:dyDescent="0.25">
      <c r="D74" s="10" t="s">
        <v>1100</v>
      </c>
      <c r="E74" s="11">
        <v>443</v>
      </c>
      <c r="F74" s="11">
        <v>4061</v>
      </c>
      <c r="G74" s="11">
        <v>4504</v>
      </c>
      <c r="I74" s="10" t="s">
        <v>1100</v>
      </c>
      <c r="J74" s="11">
        <v>398</v>
      </c>
      <c r="K74" s="11">
        <v>4045</v>
      </c>
      <c r="L74" s="11">
        <v>4443</v>
      </c>
      <c r="N74" s="10" t="s">
        <v>1100</v>
      </c>
      <c r="O74" s="11">
        <v>403</v>
      </c>
      <c r="P74" s="11">
        <v>3918</v>
      </c>
      <c r="Q74" s="11">
        <v>4321</v>
      </c>
      <c r="S74" s="10" t="s">
        <v>1100</v>
      </c>
      <c r="T74" s="11">
        <v>403</v>
      </c>
      <c r="U74" s="11">
        <v>3894</v>
      </c>
      <c r="V74" s="11">
        <v>4297</v>
      </c>
      <c r="W74" s="9"/>
      <c r="X74" s="10" t="s">
        <v>1100</v>
      </c>
      <c r="Y74" s="11">
        <v>368</v>
      </c>
      <c r="Z74" s="11">
        <v>4052</v>
      </c>
      <c r="AA74" s="11">
        <v>4420</v>
      </c>
      <c r="AC74" s="10" t="s">
        <v>1100</v>
      </c>
      <c r="AD74" s="11">
        <v>344</v>
      </c>
      <c r="AE74" s="11">
        <v>3975</v>
      </c>
      <c r="AF74" s="11">
        <v>4319</v>
      </c>
      <c r="AH74" s="10" t="s">
        <v>1100</v>
      </c>
      <c r="AI74" s="11">
        <v>321</v>
      </c>
      <c r="AJ74" s="11">
        <v>4017</v>
      </c>
      <c r="AK74" s="11">
        <v>4338</v>
      </c>
      <c r="AM74" s="10" t="s">
        <v>1100</v>
      </c>
      <c r="AN74" s="11">
        <v>336</v>
      </c>
      <c r="AO74" s="11">
        <v>3734</v>
      </c>
      <c r="AP74" s="11">
        <v>4070</v>
      </c>
      <c r="AR74" s="10" t="s">
        <v>1100</v>
      </c>
      <c r="AS74" s="11">
        <v>336</v>
      </c>
      <c r="AT74" s="11">
        <v>3887</v>
      </c>
      <c r="AU74" s="11">
        <v>4223</v>
      </c>
      <c r="AW74" s="10" t="s">
        <v>1100</v>
      </c>
      <c r="AX74" s="11">
        <v>311</v>
      </c>
      <c r="AY74" s="11">
        <v>3914</v>
      </c>
      <c r="AZ74" s="11">
        <v>4225</v>
      </c>
      <c r="BB74" s="10" t="s">
        <v>1100</v>
      </c>
      <c r="BC74" s="11">
        <v>276</v>
      </c>
      <c r="BD74" s="11">
        <v>3914</v>
      </c>
      <c r="BE74" s="11">
        <v>4190</v>
      </c>
      <c r="BG74" s="10" t="s">
        <v>1100</v>
      </c>
      <c r="BH74" s="11">
        <v>255</v>
      </c>
      <c r="BI74" s="11">
        <v>3987</v>
      </c>
      <c r="BJ74" s="11">
        <v>4242</v>
      </c>
      <c r="BL74" s="10" t="s">
        <v>1100</v>
      </c>
      <c r="BM74" s="11">
        <v>269</v>
      </c>
      <c r="BN74" s="11">
        <v>3990</v>
      </c>
      <c r="BO74" s="11">
        <v>4259</v>
      </c>
      <c r="BQ74" s="10" t="s">
        <v>1100</v>
      </c>
      <c r="BR74" s="11">
        <v>259</v>
      </c>
      <c r="BS74" s="11">
        <v>3880</v>
      </c>
      <c r="BT74" s="11">
        <v>4139</v>
      </c>
    </row>
    <row r="75" spans="4:72" x14ac:dyDescent="0.25">
      <c r="D75" s="10" t="s">
        <v>1048</v>
      </c>
      <c r="E75" s="11">
        <v>38</v>
      </c>
      <c r="F75" s="11">
        <v>404</v>
      </c>
      <c r="G75" s="11">
        <v>442</v>
      </c>
      <c r="I75" s="10" t="s">
        <v>1048</v>
      </c>
      <c r="J75" s="11">
        <v>42</v>
      </c>
      <c r="K75" s="11">
        <v>383</v>
      </c>
      <c r="L75" s="11">
        <v>425</v>
      </c>
      <c r="N75" s="10" t="s">
        <v>1048</v>
      </c>
      <c r="O75" s="11">
        <v>40</v>
      </c>
      <c r="P75" s="11">
        <v>364</v>
      </c>
      <c r="Q75" s="11">
        <v>404</v>
      </c>
      <c r="S75" s="10" t="s">
        <v>1048</v>
      </c>
      <c r="T75" s="11">
        <v>36</v>
      </c>
      <c r="U75" s="11">
        <v>367</v>
      </c>
      <c r="V75" s="11">
        <v>403</v>
      </c>
      <c r="W75" s="9"/>
      <c r="X75" s="10" t="s">
        <v>1048</v>
      </c>
      <c r="Y75" s="11">
        <v>41</v>
      </c>
      <c r="Z75" s="11">
        <v>341</v>
      </c>
      <c r="AA75" s="11">
        <v>382</v>
      </c>
      <c r="AC75" s="10" t="s">
        <v>1048</v>
      </c>
      <c r="AD75" s="11">
        <v>37</v>
      </c>
      <c r="AE75" s="11">
        <v>352</v>
      </c>
      <c r="AF75" s="11">
        <v>389</v>
      </c>
      <c r="AH75" s="10" t="s">
        <v>1048</v>
      </c>
      <c r="AI75" s="11">
        <v>34</v>
      </c>
      <c r="AJ75" s="11">
        <v>386</v>
      </c>
      <c r="AK75" s="11">
        <v>420</v>
      </c>
      <c r="AM75" s="10" t="s">
        <v>1048</v>
      </c>
      <c r="AN75" s="11">
        <v>31</v>
      </c>
      <c r="AO75" s="11">
        <v>350</v>
      </c>
      <c r="AP75" s="11">
        <v>381</v>
      </c>
      <c r="AR75" s="10" t="s">
        <v>1048</v>
      </c>
      <c r="AS75" s="11">
        <v>34</v>
      </c>
      <c r="AT75" s="11">
        <v>353</v>
      </c>
      <c r="AU75" s="11">
        <v>387</v>
      </c>
      <c r="AW75" s="10" t="s">
        <v>1048</v>
      </c>
      <c r="AX75" s="11">
        <v>31</v>
      </c>
      <c r="AY75" s="11">
        <v>365</v>
      </c>
      <c r="AZ75" s="11">
        <v>396</v>
      </c>
      <c r="BB75" s="10" t="s">
        <v>1048</v>
      </c>
      <c r="BC75" s="11">
        <v>27</v>
      </c>
      <c r="BD75" s="11">
        <v>354</v>
      </c>
      <c r="BE75" s="11">
        <v>381</v>
      </c>
      <c r="BG75" s="10" t="s">
        <v>1048</v>
      </c>
      <c r="BH75" s="11">
        <v>34</v>
      </c>
      <c r="BI75" s="11">
        <v>350</v>
      </c>
      <c r="BJ75" s="11">
        <v>384</v>
      </c>
      <c r="BL75" s="10" t="s">
        <v>1048</v>
      </c>
      <c r="BM75" s="11">
        <v>30</v>
      </c>
      <c r="BN75" s="11">
        <v>348</v>
      </c>
      <c r="BO75" s="11">
        <v>378</v>
      </c>
      <c r="BQ75" s="10" t="s">
        <v>1048</v>
      </c>
      <c r="BR75" s="11">
        <v>29</v>
      </c>
      <c r="BS75" s="11">
        <v>321</v>
      </c>
      <c r="BT75" s="11">
        <v>350</v>
      </c>
    </row>
    <row r="76" spans="4:72" x14ac:dyDescent="0.25">
      <c r="D76" s="10" t="s">
        <v>1106</v>
      </c>
      <c r="E76" s="11">
        <v>335</v>
      </c>
      <c r="F76" s="11">
        <v>3763</v>
      </c>
      <c r="G76" s="11">
        <v>4098</v>
      </c>
      <c r="I76" s="10" t="s">
        <v>1106</v>
      </c>
      <c r="J76" s="11">
        <v>322</v>
      </c>
      <c r="K76" s="11">
        <v>3713</v>
      </c>
      <c r="L76" s="11">
        <v>4035</v>
      </c>
      <c r="N76" s="10" t="s">
        <v>1106</v>
      </c>
      <c r="O76" s="11">
        <v>287</v>
      </c>
      <c r="P76" s="11">
        <v>3789</v>
      </c>
      <c r="Q76" s="11">
        <v>4076</v>
      </c>
      <c r="S76" s="10" t="s">
        <v>1106</v>
      </c>
      <c r="T76" s="11">
        <v>292</v>
      </c>
      <c r="U76" s="11">
        <v>3829</v>
      </c>
      <c r="V76" s="11">
        <v>4121</v>
      </c>
      <c r="W76" s="9"/>
      <c r="X76" s="10" t="s">
        <v>1106</v>
      </c>
      <c r="Y76" s="11">
        <v>278</v>
      </c>
      <c r="Z76" s="11">
        <v>3932</v>
      </c>
      <c r="AA76" s="11">
        <v>4210</v>
      </c>
      <c r="AC76" s="10" t="s">
        <v>1106</v>
      </c>
      <c r="AD76" s="11">
        <v>232</v>
      </c>
      <c r="AE76" s="11">
        <v>4019</v>
      </c>
      <c r="AF76" s="11">
        <v>4251</v>
      </c>
      <c r="AH76" s="10" t="s">
        <v>1106</v>
      </c>
      <c r="AI76" s="11">
        <v>229</v>
      </c>
      <c r="AJ76" s="11">
        <v>4207</v>
      </c>
      <c r="AK76" s="11">
        <v>4436</v>
      </c>
      <c r="AM76" s="10" t="s">
        <v>1106</v>
      </c>
      <c r="AN76" s="11">
        <v>185</v>
      </c>
      <c r="AO76" s="11">
        <v>4202</v>
      </c>
      <c r="AP76" s="11">
        <v>4387</v>
      </c>
      <c r="AR76" s="10" t="s">
        <v>1106</v>
      </c>
      <c r="AS76" s="11">
        <v>227</v>
      </c>
      <c r="AT76" s="11">
        <v>4271</v>
      </c>
      <c r="AU76" s="11">
        <v>4498</v>
      </c>
      <c r="AW76" s="10" t="s">
        <v>1106</v>
      </c>
      <c r="AX76" s="11">
        <v>211</v>
      </c>
      <c r="AY76" s="11">
        <v>4370</v>
      </c>
      <c r="AZ76" s="11">
        <v>4581</v>
      </c>
      <c r="BB76" s="10" t="s">
        <v>1106</v>
      </c>
      <c r="BC76" s="11">
        <v>204</v>
      </c>
      <c r="BD76" s="11">
        <v>4469</v>
      </c>
      <c r="BE76" s="11">
        <v>4673</v>
      </c>
      <c r="BG76" s="10" t="s">
        <v>1106</v>
      </c>
      <c r="BH76" s="11">
        <v>219</v>
      </c>
      <c r="BI76" s="11">
        <v>4417</v>
      </c>
      <c r="BJ76" s="11">
        <v>4636</v>
      </c>
      <c r="BL76" s="10" t="s">
        <v>1106</v>
      </c>
      <c r="BM76" s="11">
        <v>201</v>
      </c>
      <c r="BN76" s="11">
        <v>4392</v>
      </c>
      <c r="BO76" s="11">
        <v>4593</v>
      </c>
      <c r="BQ76" s="10" t="s">
        <v>1106</v>
      </c>
      <c r="BR76" s="11">
        <v>201</v>
      </c>
      <c r="BS76" s="11">
        <v>4489</v>
      </c>
      <c r="BT76" s="11">
        <v>4690</v>
      </c>
    </row>
    <row r="77" spans="4:72" x14ac:dyDescent="0.25">
      <c r="D77" s="10" t="s">
        <v>1108</v>
      </c>
      <c r="E77" s="11">
        <v>270</v>
      </c>
      <c r="F77" s="11">
        <v>1681</v>
      </c>
      <c r="G77" s="11">
        <v>1951</v>
      </c>
      <c r="I77" s="10" t="s">
        <v>1108</v>
      </c>
      <c r="J77" s="11">
        <v>266</v>
      </c>
      <c r="K77" s="11">
        <v>1700</v>
      </c>
      <c r="L77" s="11">
        <v>1966</v>
      </c>
      <c r="N77" s="10" t="s">
        <v>1108</v>
      </c>
      <c r="O77" s="11">
        <v>243</v>
      </c>
      <c r="P77" s="11">
        <v>1734</v>
      </c>
      <c r="Q77" s="11">
        <v>1977</v>
      </c>
      <c r="S77" s="10" t="s">
        <v>1108</v>
      </c>
      <c r="T77" s="11">
        <v>222</v>
      </c>
      <c r="U77" s="11">
        <v>1766</v>
      </c>
      <c r="V77" s="11">
        <v>1988</v>
      </c>
      <c r="W77" s="9"/>
      <c r="X77" s="10" t="s">
        <v>1108</v>
      </c>
      <c r="Y77" s="11">
        <v>213</v>
      </c>
      <c r="Z77" s="11">
        <v>1807</v>
      </c>
      <c r="AA77" s="11">
        <v>2020</v>
      </c>
      <c r="AC77" s="10" t="s">
        <v>1108</v>
      </c>
      <c r="AD77" s="11">
        <v>216</v>
      </c>
      <c r="AE77" s="11">
        <v>1887</v>
      </c>
      <c r="AF77" s="11">
        <v>2103</v>
      </c>
      <c r="AH77" s="10" t="s">
        <v>1108</v>
      </c>
      <c r="AI77" s="11">
        <v>207</v>
      </c>
      <c r="AJ77" s="11">
        <v>1873</v>
      </c>
      <c r="AK77" s="11">
        <v>2080</v>
      </c>
      <c r="AM77" s="10" t="s">
        <v>1108</v>
      </c>
      <c r="AN77" s="11">
        <v>211</v>
      </c>
      <c r="AO77" s="11">
        <v>1844</v>
      </c>
      <c r="AP77" s="11">
        <v>2055</v>
      </c>
      <c r="AR77" s="10" t="s">
        <v>1108</v>
      </c>
      <c r="AS77" s="11">
        <v>207</v>
      </c>
      <c r="AT77" s="11">
        <v>1922</v>
      </c>
      <c r="AU77" s="11">
        <v>2129</v>
      </c>
      <c r="AW77" s="10" t="s">
        <v>1108</v>
      </c>
      <c r="AX77" s="11">
        <v>211</v>
      </c>
      <c r="AY77" s="11">
        <v>2063</v>
      </c>
      <c r="AZ77" s="11">
        <v>2274</v>
      </c>
      <c r="BB77" s="10" t="s">
        <v>1108</v>
      </c>
      <c r="BC77" s="11">
        <v>220</v>
      </c>
      <c r="BD77" s="11">
        <v>2126</v>
      </c>
      <c r="BE77" s="11">
        <v>2346</v>
      </c>
      <c r="BG77" s="10" t="s">
        <v>1108</v>
      </c>
      <c r="BH77" s="11">
        <v>223</v>
      </c>
      <c r="BI77" s="11">
        <v>2084</v>
      </c>
      <c r="BJ77" s="11">
        <v>2307</v>
      </c>
      <c r="BL77" s="10" t="s">
        <v>1108</v>
      </c>
      <c r="BM77" s="11">
        <v>186</v>
      </c>
      <c r="BN77" s="11">
        <v>2120</v>
      </c>
      <c r="BO77" s="11">
        <v>2306</v>
      </c>
      <c r="BQ77" s="10" t="s">
        <v>1108</v>
      </c>
      <c r="BR77" s="11">
        <v>175</v>
      </c>
      <c r="BS77" s="11">
        <v>2120</v>
      </c>
      <c r="BT77" s="11">
        <v>2295</v>
      </c>
    </row>
    <row r="78" spans="4:72" x14ac:dyDescent="0.25">
      <c r="D78" s="2" t="s">
        <v>1262</v>
      </c>
      <c r="E78" s="11"/>
      <c r="F78" s="11"/>
      <c r="G78" s="11"/>
      <c r="I78" s="2" t="s">
        <v>1262</v>
      </c>
      <c r="J78" s="11"/>
      <c r="K78" s="11"/>
      <c r="L78" s="11"/>
      <c r="N78" s="2" t="s">
        <v>1262</v>
      </c>
      <c r="O78" s="11">
        <v>2442</v>
      </c>
      <c r="P78" s="11">
        <v>27621</v>
      </c>
      <c r="Q78" s="11">
        <v>30063</v>
      </c>
      <c r="S78" s="2" t="s">
        <v>1262</v>
      </c>
      <c r="T78" s="11">
        <v>2254</v>
      </c>
      <c r="U78" s="11">
        <v>28382</v>
      </c>
      <c r="V78" s="11">
        <v>30636</v>
      </c>
      <c r="W78" s="9"/>
      <c r="X78" s="2" t="s">
        <v>1262</v>
      </c>
      <c r="Y78" s="11">
        <v>2054</v>
      </c>
      <c r="Z78" s="11">
        <v>28957</v>
      </c>
      <c r="AA78" s="11">
        <v>31011</v>
      </c>
      <c r="AC78" s="2" t="s">
        <v>1262</v>
      </c>
      <c r="AD78" s="11">
        <v>1987</v>
      </c>
      <c r="AE78" s="11">
        <v>29044</v>
      </c>
      <c r="AF78" s="11">
        <v>31031</v>
      </c>
      <c r="AH78" s="2" t="s">
        <v>1262</v>
      </c>
      <c r="AI78" s="11">
        <v>1975</v>
      </c>
      <c r="AJ78" s="11">
        <v>28888</v>
      </c>
      <c r="AK78" s="11">
        <v>30863</v>
      </c>
      <c r="AM78" s="2" t="s">
        <v>1262</v>
      </c>
      <c r="AN78" s="11">
        <v>1979</v>
      </c>
      <c r="AO78" s="11">
        <v>28711</v>
      </c>
      <c r="AP78" s="11">
        <v>30690</v>
      </c>
      <c r="AR78" s="2" t="s">
        <v>1262</v>
      </c>
      <c r="AS78" s="11">
        <v>1930</v>
      </c>
      <c r="AT78" s="11">
        <v>29058</v>
      </c>
      <c r="AU78" s="11">
        <v>30988</v>
      </c>
      <c r="AW78" s="2" t="s">
        <v>1262</v>
      </c>
      <c r="AX78" s="11">
        <v>1871</v>
      </c>
      <c r="AY78" s="11">
        <v>29211</v>
      </c>
      <c r="AZ78" s="11">
        <v>31082</v>
      </c>
      <c r="BB78" s="2" t="s">
        <v>1262</v>
      </c>
      <c r="BC78" s="11">
        <v>1825</v>
      </c>
      <c r="BD78" s="11">
        <v>29288</v>
      </c>
      <c r="BE78" s="11">
        <v>31113</v>
      </c>
      <c r="BG78" s="2" t="s">
        <v>1262</v>
      </c>
      <c r="BH78" s="11">
        <v>1825</v>
      </c>
      <c r="BI78" s="11">
        <v>29158</v>
      </c>
      <c r="BJ78" s="11">
        <v>30983</v>
      </c>
      <c r="BL78" s="2" t="s">
        <v>1262</v>
      </c>
      <c r="BM78" s="11">
        <v>1729</v>
      </c>
      <c r="BN78" s="11">
        <v>28838</v>
      </c>
      <c r="BO78" s="11">
        <v>30567</v>
      </c>
      <c r="BQ78" s="2" t="s">
        <v>1262</v>
      </c>
      <c r="BR78" s="11">
        <v>1712</v>
      </c>
      <c r="BS78" s="11">
        <v>29096</v>
      </c>
      <c r="BT78" s="11">
        <v>30808</v>
      </c>
    </row>
    <row r="79" spans="4:72" x14ac:dyDescent="0.25">
      <c r="D79" s="10" t="s">
        <v>1098</v>
      </c>
      <c r="E79" s="11">
        <v>335</v>
      </c>
      <c r="F79" s="11">
        <v>1925</v>
      </c>
      <c r="G79" s="11">
        <v>2260</v>
      </c>
      <c r="I79" s="10" t="s">
        <v>1098</v>
      </c>
      <c r="J79" s="11">
        <v>315</v>
      </c>
      <c r="K79" s="11">
        <v>1918</v>
      </c>
      <c r="L79" s="11">
        <v>2233</v>
      </c>
      <c r="N79" s="10" t="s">
        <v>1098</v>
      </c>
      <c r="O79" s="11">
        <v>323</v>
      </c>
      <c r="P79" s="11">
        <v>1928</v>
      </c>
      <c r="Q79" s="11">
        <v>2251</v>
      </c>
      <c r="S79" s="10" t="s">
        <v>1098</v>
      </c>
      <c r="T79" s="11">
        <v>292</v>
      </c>
      <c r="U79" s="11">
        <v>1981</v>
      </c>
      <c r="V79" s="11">
        <v>2273</v>
      </c>
      <c r="W79" s="7"/>
      <c r="X79" s="10" t="s">
        <v>1098</v>
      </c>
      <c r="Y79" s="11">
        <v>259</v>
      </c>
      <c r="Z79" s="11">
        <v>2036</v>
      </c>
      <c r="AA79" s="11">
        <v>2295</v>
      </c>
      <c r="AC79" s="10" t="s">
        <v>1098</v>
      </c>
      <c r="AD79" s="11">
        <v>236</v>
      </c>
      <c r="AE79" s="11">
        <v>2041</v>
      </c>
      <c r="AF79" s="11">
        <v>2277</v>
      </c>
      <c r="AH79" s="10" t="s">
        <v>1098</v>
      </c>
      <c r="AI79" s="11">
        <v>228</v>
      </c>
      <c r="AJ79" s="11">
        <v>2054</v>
      </c>
      <c r="AK79" s="11">
        <v>2282</v>
      </c>
      <c r="AM79" s="10" t="s">
        <v>1098</v>
      </c>
      <c r="AN79" s="11">
        <v>240</v>
      </c>
      <c r="AO79" s="11">
        <v>1963</v>
      </c>
      <c r="AP79" s="11">
        <v>2203</v>
      </c>
      <c r="AR79" s="10" t="s">
        <v>1098</v>
      </c>
      <c r="AS79" s="11">
        <v>240</v>
      </c>
      <c r="AT79" s="11">
        <v>2037</v>
      </c>
      <c r="AU79" s="11">
        <v>2277</v>
      </c>
      <c r="AW79" s="10" t="s">
        <v>1098</v>
      </c>
      <c r="AX79" s="11">
        <v>226</v>
      </c>
      <c r="AY79" s="11">
        <v>2103</v>
      </c>
      <c r="AZ79" s="11">
        <v>2329</v>
      </c>
      <c r="BB79" s="10" t="s">
        <v>1098</v>
      </c>
      <c r="BC79" s="11">
        <v>233</v>
      </c>
      <c r="BD79" s="11">
        <v>2045</v>
      </c>
      <c r="BE79" s="11">
        <v>2278</v>
      </c>
      <c r="BG79" s="10" t="s">
        <v>1098</v>
      </c>
      <c r="BH79" s="11">
        <v>248</v>
      </c>
      <c r="BI79" s="11">
        <v>2020</v>
      </c>
      <c r="BJ79" s="11">
        <v>2268</v>
      </c>
      <c r="BL79" s="10" t="s">
        <v>1098</v>
      </c>
      <c r="BM79" s="11">
        <v>225</v>
      </c>
      <c r="BN79" s="11">
        <v>2059</v>
      </c>
      <c r="BO79" s="11">
        <v>2284</v>
      </c>
      <c r="BQ79" s="10" t="s">
        <v>1098</v>
      </c>
      <c r="BR79" s="11">
        <v>219</v>
      </c>
      <c r="BS79" s="11">
        <v>2148</v>
      </c>
      <c r="BT79" s="11">
        <v>2367</v>
      </c>
    </row>
    <row r="80" spans="4:72" x14ac:dyDescent="0.25">
      <c r="D80" s="10" t="s">
        <v>1076</v>
      </c>
      <c r="E80" s="11">
        <v>716</v>
      </c>
      <c r="F80" s="11">
        <v>8412</v>
      </c>
      <c r="G80" s="11">
        <v>9128</v>
      </c>
      <c r="I80" s="10" t="s">
        <v>1076</v>
      </c>
      <c r="J80" s="11">
        <v>667</v>
      </c>
      <c r="K80" s="11">
        <v>8406</v>
      </c>
      <c r="L80" s="11">
        <v>9073</v>
      </c>
      <c r="N80" s="10" t="s">
        <v>1076</v>
      </c>
      <c r="O80" s="11">
        <v>650</v>
      </c>
      <c r="P80" s="11">
        <v>8437</v>
      </c>
      <c r="Q80" s="11">
        <v>9087</v>
      </c>
      <c r="S80" s="10" t="s">
        <v>1076</v>
      </c>
      <c r="T80" s="11">
        <v>633</v>
      </c>
      <c r="U80" s="11">
        <v>8709</v>
      </c>
      <c r="V80" s="11">
        <v>9342</v>
      </c>
      <c r="W80" s="9"/>
      <c r="X80" s="10" t="s">
        <v>1076</v>
      </c>
      <c r="Y80" s="11">
        <v>568</v>
      </c>
      <c r="Z80" s="11">
        <v>8812</v>
      </c>
      <c r="AA80" s="11">
        <v>9380</v>
      </c>
      <c r="AC80" s="10" t="s">
        <v>1076</v>
      </c>
      <c r="AD80" s="11">
        <v>529</v>
      </c>
      <c r="AE80" s="11">
        <v>8904</v>
      </c>
      <c r="AF80" s="11">
        <v>9433</v>
      </c>
      <c r="AH80" s="10" t="s">
        <v>1076</v>
      </c>
      <c r="AI80" s="11">
        <v>538</v>
      </c>
      <c r="AJ80" s="11">
        <v>8891</v>
      </c>
      <c r="AK80" s="11">
        <v>9429</v>
      </c>
      <c r="AM80" s="10" t="s">
        <v>1076</v>
      </c>
      <c r="AN80" s="11">
        <v>548</v>
      </c>
      <c r="AO80" s="11">
        <v>9028</v>
      </c>
      <c r="AP80" s="11">
        <v>9576</v>
      </c>
      <c r="AR80" s="10" t="s">
        <v>1076</v>
      </c>
      <c r="AS80" s="11">
        <v>531</v>
      </c>
      <c r="AT80" s="11">
        <v>9154</v>
      </c>
      <c r="AU80" s="11">
        <v>9685</v>
      </c>
      <c r="AW80" s="10" t="s">
        <v>1076</v>
      </c>
      <c r="AX80" s="11">
        <v>532</v>
      </c>
      <c r="AY80" s="11">
        <v>9406</v>
      </c>
      <c r="AZ80" s="11">
        <v>9938</v>
      </c>
      <c r="BB80" s="10" t="s">
        <v>1076</v>
      </c>
      <c r="BC80" s="11">
        <v>512</v>
      </c>
      <c r="BD80" s="11">
        <v>9335</v>
      </c>
      <c r="BE80" s="11">
        <v>9847</v>
      </c>
      <c r="BG80" s="10" t="s">
        <v>1076</v>
      </c>
      <c r="BH80" s="11">
        <v>533</v>
      </c>
      <c r="BI80" s="11">
        <v>9412</v>
      </c>
      <c r="BJ80" s="11">
        <v>9945</v>
      </c>
      <c r="BL80" s="10" t="s">
        <v>1076</v>
      </c>
      <c r="BM80" s="11">
        <v>516</v>
      </c>
      <c r="BN80" s="11">
        <v>9440</v>
      </c>
      <c r="BO80" s="11">
        <v>9956</v>
      </c>
      <c r="BQ80" s="10" t="s">
        <v>1076</v>
      </c>
      <c r="BR80" s="11">
        <v>511</v>
      </c>
      <c r="BS80" s="11">
        <v>9414</v>
      </c>
      <c r="BT80" s="11">
        <v>9925</v>
      </c>
    </row>
    <row r="81" spans="4:72" x14ac:dyDescent="0.25">
      <c r="D81" s="10" t="s">
        <v>1080</v>
      </c>
      <c r="E81" s="11">
        <v>237</v>
      </c>
      <c r="F81" s="11">
        <v>709</v>
      </c>
      <c r="G81" s="11">
        <v>946</v>
      </c>
      <c r="I81" s="10" t="s">
        <v>1080</v>
      </c>
      <c r="J81" s="11">
        <v>236</v>
      </c>
      <c r="K81" s="11">
        <v>683</v>
      </c>
      <c r="L81" s="11">
        <v>919</v>
      </c>
      <c r="N81" s="10" t="s">
        <v>1080</v>
      </c>
      <c r="O81" s="11">
        <v>236</v>
      </c>
      <c r="P81" s="11">
        <v>685</v>
      </c>
      <c r="Q81" s="11">
        <v>921</v>
      </c>
      <c r="S81" s="10" t="s">
        <v>1080</v>
      </c>
      <c r="T81" s="11">
        <v>213</v>
      </c>
      <c r="U81" s="11">
        <v>693</v>
      </c>
      <c r="V81" s="11">
        <v>906</v>
      </c>
      <c r="W81" s="9"/>
      <c r="X81" s="10" t="s">
        <v>1080</v>
      </c>
      <c r="Y81" s="11">
        <v>185</v>
      </c>
      <c r="Z81" s="11">
        <v>689</v>
      </c>
      <c r="AA81" s="11">
        <v>874</v>
      </c>
      <c r="AC81" s="10" t="s">
        <v>1080</v>
      </c>
      <c r="AD81" s="11">
        <v>194</v>
      </c>
      <c r="AE81" s="11">
        <v>694</v>
      </c>
      <c r="AF81" s="11">
        <v>888</v>
      </c>
      <c r="AH81" s="10" t="s">
        <v>1080</v>
      </c>
      <c r="AI81" s="11">
        <v>190</v>
      </c>
      <c r="AJ81" s="11">
        <v>689</v>
      </c>
      <c r="AK81" s="11">
        <v>879</v>
      </c>
      <c r="AM81" s="10" t="s">
        <v>1080</v>
      </c>
      <c r="AN81" s="11">
        <v>169</v>
      </c>
      <c r="AO81" s="11">
        <v>688</v>
      </c>
      <c r="AP81" s="11">
        <v>857</v>
      </c>
      <c r="AR81" s="10" t="s">
        <v>1080</v>
      </c>
      <c r="AS81" s="11">
        <v>179</v>
      </c>
      <c r="AT81" s="11">
        <v>717</v>
      </c>
      <c r="AU81" s="11">
        <v>896</v>
      </c>
      <c r="AW81" s="10" t="s">
        <v>1080</v>
      </c>
      <c r="AX81" s="11">
        <v>161</v>
      </c>
      <c r="AY81" s="11">
        <v>730</v>
      </c>
      <c r="AZ81" s="11">
        <v>891</v>
      </c>
      <c r="BB81" s="10" t="s">
        <v>1080</v>
      </c>
      <c r="BC81" s="11">
        <v>140</v>
      </c>
      <c r="BD81" s="11">
        <v>695</v>
      </c>
      <c r="BE81" s="11">
        <v>835</v>
      </c>
      <c r="BG81" s="10" t="s">
        <v>1080</v>
      </c>
      <c r="BH81" s="11">
        <v>132</v>
      </c>
      <c r="BI81" s="11">
        <v>666</v>
      </c>
      <c r="BJ81" s="11">
        <v>798</v>
      </c>
      <c r="BL81" s="10" t="s">
        <v>1080</v>
      </c>
      <c r="BM81" s="11">
        <v>101</v>
      </c>
      <c r="BN81" s="11">
        <v>648</v>
      </c>
      <c r="BO81" s="11">
        <v>749</v>
      </c>
      <c r="BQ81" s="10" t="s">
        <v>1080</v>
      </c>
      <c r="BR81" s="11">
        <v>109</v>
      </c>
      <c r="BS81" s="11">
        <v>639</v>
      </c>
      <c r="BT81" s="11">
        <v>748</v>
      </c>
    </row>
    <row r="82" spans="4:72" x14ac:dyDescent="0.25">
      <c r="D82" s="10" t="s">
        <v>1042</v>
      </c>
      <c r="E82" s="11">
        <v>870</v>
      </c>
      <c r="F82" s="11">
        <v>10511</v>
      </c>
      <c r="G82" s="11">
        <v>11381</v>
      </c>
      <c r="I82" s="10" t="s">
        <v>1042</v>
      </c>
      <c r="J82" s="11">
        <v>824</v>
      </c>
      <c r="K82" s="11">
        <v>10576</v>
      </c>
      <c r="L82" s="11">
        <v>11400</v>
      </c>
      <c r="N82" s="10" t="s">
        <v>1042</v>
      </c>
      <c r="O82" s="11">
        <v>826</v>
      </c>
      <c r="P82" s="11">
        <v>10582</v>
      </c>
      <c r="Q82" s="11">
        <v>11408</v>
      </c>
      <c r="S82" s="10" t="s">
        <v>1042</v>
      </c>
      <c r="T82" s="11">
        <v>726</v>
      </c>
      <c r="U82" s="11">
        <v>10862</v>
      </c>
      <c r="V82" s="11">
        <v>11588</v>
      </c>
      <c r="W82" s="9"/>
      <c r="X82" s="10" t="s">
        <v>1042</v>
      </c>
      <c r="Y82" s="11">
        <v>687</v>
      </c>
      <c r="Z82" s="11">
        <v>11134</v>
      </c>
      <c r="AA82" s="11">
        <v>11821</v>
      </c>
      <c r="AC82" s="10" t="s">
        <v>1042</v>
      </c>
      <c r="AD82" s="11">
        <v>682</v>
      </c>
      <c r="AE82" s="11">
        <v>10965</v>
      </c>
      <c r="AF82" s="11">
        <v>11647</v>
      </c>
      <c r="AH82" s="10" t="s">
        <v>1042</v>
      </c>
      <c r="AI82" s="11">
        <v>683</v>
      </c>
      <c r="AJ82" s="11">
        <v>10876</v>
      </c>
      <c r="AK82" s="11">
        <v>11559</v>
      </c>
      <c r="AM82" s="10" t="s">
        <v>1042</v>
      </c>
      <c r="AN82" s="11">
        <v>650</v>
      </c>
      <c r="AO82" s="11">
        <v>10891</v>
      </c>
      <c r="AP82" s="11">
        <v>11541</v>
      </c>
      <c r="AR82" s="10" t="s">
        <v>1042</v>
      </c>
      <c r="AS82" s="11">
        <v>665</v>
      </c>
      <c r="AT82" s="11">
        <v>10922</v>
      </c>
      <c r="AU82" s="11">
        <v>11587</v>
      </c>
      <c r="AW82" s="10" t="s">
        <v>1042</v>
      </c>
      <c r="AX82" s="11">
        <v>630</v>
      </c>
      <c r="AY82" s="11">
        <v>10694</v>
      </c>
      <c r="AZ82" s="11">
        <v>11324</v>
      </c>
      <c r="BB82" s="10" t="s">
        <v>1042</v>
      </c>
      <c r="BC82" s="11">
        <v>632</v>
      </c>
      <c r="BD82" s="11">
        <v>10877</v>
      </c>
      <c r="BE82" s="11">
        <v>11509</v>
      </c>
      <c r="BG82" s="10" t="s">
        <v>1042</v>
      </c>
      <c r="BH82" s="11">
        <v>595</v>
      </c>
      <c r="BI82" s="11">
        <v>10856</v>
      </c>
      <c r="BJ82" s="11">
        <v>11451</v>
      </c>
      <c r="BL82" s="10" t="s">
        <v>1042</v>
      </c>
      <c r="BM82" s="11">
        <v>593</v>
      </c>
      <c r="BN82" s="11">
        <v>10578</v>
      </c>
      <c r="BO82" s="11">
        <v>11171</v>
      </c>
      <c r="BQ82" s="10" t="s">
        <v>1042</v>
      </c>
      <c r="BR82" s="11">
        <v>572</v>
      </c>
      <c r="BS82" s="11">
        <v>10657</v>
      </c>
      <c r="BT82" s="11">
        <v>11229</v>
      </c>
    </row>
    <row r="83" spans="4:72" x14ac:dyDescent="0.25">
      <c r="D83" s="10" t="s">
        <v>1078</v>
      </c>
      <c r="E83" s="11">
        <v>455</v>
      </c>
      <c r="F83" s="11">
        <v>5909</v>
      </c>
      <c r="G83" s="11">
        <v>6364</v>
      </c>
      <c r="I83" s="10" t="s">
        <v>1078</v>
      </c>
      <c r="J83" s="11">
        <v>444</v>
      </c>
      <c r="K83" s="11">
        <v>5766</v>
      </c>
      <c r="L83" s="11">
        <v>6210</v>
      </c>
      <c r="N83" s="10" t="s">
        <v>1078</v>
      </c>
      <c r="O83" s="11">
        <v>407</v>
      </c>
      <c r="P83" s="11">
        <v>5989</v>
      </c>
      <c r="Q83" s="11">
        <v>6396</v>
      </c>
      <c r="S83" s="10" t="s">
        <v>1078</v>
      </c>
      <c r="T83" s="11">
        <v>390</v>
      </c>
      <c r="U83" s="11">
        <v>6137</v>
      </c>
      <c r="V83" s="11">
        <v>6527</v>
      </c>
      <c r="W83" s="9"/>
      <c r="X83" s="10" t="s">
        <v>1078</v>
      </c>
      <c r="Y83" s="11">
        <v>355</v>
      </c>
      <c r="Z83" s="11">
        <v>6286</v>
      </c>
      <c r="AA83" s="11">
        <v>6641</v>
      </c>
      <c r="AC83" s="10" t="s">
        <v>1078</v>
      </c>
      <c r="AD83" s="11">
        <v>346</v>
      </c>
      <c r="AE83" s="11">
        <v>6440</v>
      </c>
      <c r="AF83" s="11">
        <v>6786</v>
      </c>
      <c r="AH83" s="10" t="s">
        <v>1078</v>
      </c>
      <c r="AI83" s="11">
        <v>336</v>
      </c>
      <c r="AJ83" s="11">
        <v>6378</v>
      </c>
      <c r="AK83" s="11">
        <v>6714</v>
      </c>
      <c r="AM83" s="10" t="s">
        <v>1078</v>
      </c>
      <c r="AN83" s="11">
        <v>372</v>
      </c>
      <c r="AO83" s="11">
        <v>6141</v>
      </c>
      <c r="AP83" s="11">
        <v>6513</v>
      </c>
      <c r="AR83" s="10" t="s">
        <v>1078</v>
      </c>
      <c r="AS83" s="11">
        <v>315</v>
      </c>
      <c r="AT83" s="11">
        <v>6228</v>
      </c>
      <c r="AU83" s="11">
        <v>6543</v>
      </c>
      <c r="AW83" s="10" t="s">
        <v>1078</v>
      </c>
      <c r="AX83" s="11">
        <v>322</v>
      </c>
      <c r="AY83" s="11">
        <v>6278</v>
      </c>
      <c r="AZ83" s="11">
        <v>6600</v>
      </c>
      <c r="BB83" s="10" t="s">
        <v>1078</v>
      </c>
      <c r="BC83" s="11">
        <v>308</v>
      </c>
      <c r="BD83" s="11">
        <v>6336</v>
      </c>
      <c r="BE83" s="11">
        <v>6644</v>
      </c>
      <c r="BG83" s="10" t="s">
        <v>1078</v>
      </c>
      <c r="BH83" s="11">
        <v>317</v>
      </c>
      <c r="BI83" s="11">
        <v>6204</v>
      </c>
      <c r="BJ83" s="11">
        <v>6521</v>
      </c>
      <c r="BL83" s="10" t="s">
        <v>1078</v>
      </c>
      <c r="BM83" s="11">
        <v>294</v>
      </c>
      <c r="BN83" s="11">
        <v>6113</v>
      </c>
      <c r="BO83" s="11">
        <v>6407</v>
      </c>
      <c r="BQ83" s="10" t="s">
        <v>1078</v>
      </c>
      <c r="BR83" s="11">
        <v>301</v>
      </c>
      <c r="BS83" s="11">
        <v>6238</v>
      </c>
      <c r="BT83" s="11">
        <v>6539</v>
      </c>
    </row>
    <row r="84" spans="4:72" x14ac:dyDescent="0.25">
      <c r="D84" s="2" t="s">
        <v>1263</v>
      </c>
      <c r="E84" s="11"/>
      <c r="F84" s="11"/>
      <c r="G84" s="11"/>
      <c r="I84" s="2" t="s">
        <v>1263</v>
      </c>
      <c r="J84" s="11"/>
      <c r="K84" s="11"/>
      <c r="L84" s="11"/>
      <c r="N84" s="2" t="s">
        <v>1263</v>
      </c>
      <c r="O84" s="11">
        <v>1436</v>
      </c>
      <c r="P84" s="11">
        <v>15993</v>
      </c>
      <c r="Q84" s="11">
        <v>17429</v>
      </c>
      <c r="S84" s="2" t="s">
        <v>1263</v>
      </c>
      <c r="T84" s="11">
        <v>1328</v>
      </c>
      <c r="U84" s="11">
        <v>16292</v>
      </c>
      <c r="V84" s="11">
        <v>17620</v>
      </c>
      <c r="W84" s="9"/>
      <c r="X84" s="2" t="s">
        <v>1263</v>
      </c>
      <c r="Y84" s="11">
        <v>1274</v>
      </c>
      <c r="Z84" s="11">
        <v>16505</v>
      </c>
      <c r="AA84" s="11">
        <v>17779</v>
      </c>
      <c r="AC84" s="2" t="s">
        <v>1263</v>
      </c>
      <c r="AD84" s="11">
        <v>1240</v>
      </c>
      <c r="AE84" s="11">
        <v>16373</v>
      </c>
      <c r="AF84" s="11">
        <v>17613</v>
      </c>
      <c r="AH84" s="2" t="s">
        <v>1263</v>
      </c>
      <c r="AI84" s="11">
        <v>1271</v>
      </c>
      <c r="AJ84" s="11">
        <v>16325</v>
      </c>
      <c r="AK84" s="11">
        <v>17596</v>
      </c>
      <c r="AM84" s="2" t="s">
        <v>1263</v>
      </c>
      <c r="AN84" s="11">
        <v>1215</v>
      </c>
      <c r="AO84" s="11">
        <v>15946</v>
      </c>
      <c r="AP84" s="11">
        <v>17161</v>
      </c>
      <c r="AR84" s="2" t="s">
        <v>1263</v>
      </c>
      <c r="AS84" s="11">
        <v>1214</v>
      </c>
      <c r="AT84" s="11">
        <v>16361</v>
      </c>
      <c r="AU84" s="11">
        <v>17575</v>
      </c>
      <c r="AW84" s="2" t="s">
        <v>1263</v>
      </c>
      <c r="AX84" s="11">
        <v>1137</v>
      </c>
      <c r="AY84" s="11">
        <v>16695</v>
      </c>
      <c r="AZ84" s="11">
        <v>17832</v>
      </c>
      <c r="BB84" s="2" t="s">
        <v>1263</v>
      </c>
      <c r="BC84" s="11">
        <v>1119</v>
      </c>
      <c r="BD84" s="11">
        <v>16885</v>
      </c>
      <c r="BE84" s="11">
        <v>18004</v>
      </c>
      <c r="BG84" s="2" t="s">
        <v>1263</v>
      </c>
      <c r="BH84" s="11">
        <v>1054</v>
      </c>
      <c r="BI84" s="11">
        <v>16864</v>
      </c>
      <c r="BJ84" s="11">
        <v>17918</v>
      </c>
      <c r="BL84" s="2" t="s">
        <v>1263</v>
      </c>
      <c r="BM84" s="11">
        <v>1052</v>
      </c>
      <c r="BN84" s="11">
        <v>16777</v>
      </c>
      <c r="BO84" s="11">
        <v>17829</v>
      </c>
      <c r="BQ84" s="2" t="s">
        <v>1263</v>
      </c>
      <c r="BR84" s="11">
        <v>1024</v>
      </c>
      <c r="BS84" s="11">
        <v>16838</v>
      </c>
      <c r="BT84" s="11">
        <v>17862</v>
      </c>
    </row>
    <row r="85" spans="4:72" x14ac:dyDescent="0.25">
      <c r="D85" s="10" t="s">
        <v>1094</v>
      </c>
      <c r="E85" s="11">
        <v>51</v>
      </c>
      <c r="F85" s="11">
        <v>409</v>
      </c>
      <c r="G85" s="11">
        <v>460</v>
      </c>
      <c r="I85" s="10" t="s">
        <v>1094</v>
      </c>
      <c r="J85" s="11">
        <v>52</v>
      </c>
      <c r="K85" s="11">
        <v>408</v>
      </c>
      <c r="L85" s="11">
        <v>460</v>
      </c>
      <c r="N85" s="10" t="s">
        <v>1094</v>
      </c>
      <c r="O85" s="11">
        <v>48</v>
      </c>
      <c r="P85" s="11">
        <v>442</v>
      </c>
      <c r="Q85" s="11">
        <v>490</v>
      </c>
      <c r="S85" s="10" t="s">
        <v>1094</v>
      </c>
      <c r="T85" s="11">
        <v>41</v>
      </c>
      <c r="U85" s="11">
        <v>473</v>
      </c>
      <c r="V85" s="11">
        <v>514</v>
      </c>
      <c r="W85" s="9"/>
      <c r="X85" s="10" t="s">
        <v>1094</v>
      </c>
      <c r="Y85" s="11">
        <v>51</v>
      </c>
      <c r="Z85" s="11">
        <v>482</v>
      </c>
      <c r="AA85" s="11">
        <v>533</v>
      </c>
      <c r="AC85" s="10" t="s">
        <v>1094</v>
      </c>
      <c r="AD85" s="11">
        <v>40</v>
      </c>
      <c r="AE85" s="11">
        <v>460</v>
      </c>
      <c r="AF85" s="11">
        <v>500</v>
      </c>
      <c r="AH85" s="10" t="s">
        <v>1094</v>
      </c>
      <c r="AI85" s="11">
        <v>40</v>
      </c>
      <c r="AJ85" s="11">
        <v>479</v>
      </c>
      <c r="AK85" s="11">
        <v>519</v>
      </c>
      <c r="AM85" s="10" t="s">
        <v>1094</v>
      </c>
      <c r="AN85" s="11">
        <v>35</v>
      </c>
      <c r="AO85" s="11">
        <v>498</v>
      </c>
      <c r="AP85" s="11">
        <v>533</v>
      </c>
      <c r="AR85" s="10" t="s">
        <v>1094</v>
      </c>
      <c r="AS85" s="11">
        <v>37</v>
      </c>
      <c r="AT85" s="11">
        <v>492</v>
      </c>
      <c r="AU85" s="11">
        <v>529</v>
      </c>
      <c r="AW85" s="10" t="s">
        <v>1094</v>
      </c>
      <c r="AX85" s="11">
        <v>33</v>
      </c>
      <c r="AY85" s="11">
        <v>527</v>
      </c>
      <c r="AZ85" s="11">
        <v>560</v>
      </c>
      <c r="BB85" s="10" t="s">
        <v>1094</v>
      </c>
      <c r="BC85" s="11">
        <v>31</v>
      </c>
      <c r="BD85" s="11">
        <v>473</v>
      </c>
      <c r="BE85" s="11">
        <v>504</v>
      </c>
      <c r="BG85" s="10" t="s">
        <v>1094</v>
      </c>
      <c r="BH85" s="11">
        <v>30</v>
      </c>
      <c r="BI85" s="11">
        <v>574</v>
      </c>
      <c r="BJ85" s="11">
        <v>604</v>
      </c>
      <c r="BL85" s="10" t="s">
        <v>1094</v>
      </c>
      <c r="BM85" s="11">
        <v>30</v>
      </c>
      <c r="BN85" s="11">
        <v>569</v>
      </c>
      <c r="BO85" s="11">
        <v>599</v>
      </c>
      <c r="BQ85" s="10" t="s">
        <v>1094</v>
      </c>
      <c r="BR85" s="11">
        <v>31</v>
      </c>
      <c r="BS85" s="11">
        <v>573</v>
      </c>
      <c r="BT85" s="11">
        <v>604</v>
      </c>
    </row>
    <row r="86" spans="4:72" x14ac:dyDescent="0.25">
      <c r="D86" s="10" t="s">
        <v>1088</v>
      </c>
      <c r="E86" s="11">
        <v>110</v>
      </c>
      <c r="F86" s="11">
        <v>1011</v>
      </c>
      <c r="G86" s="11">
        <v>1121</v>
      </c>
      <c r="I86" s="10" t="s">
        <v>1088</v>
      </c>
      <c r="J86" s="11">
        <v>105</v>
      </c>
      <c r="K86" s="11">
        <v>1044</v>
      </c>
      <c r="L86" s="11">
        <v>1149</v>
      </c>
      <c r="N86" s="10" t="s">
        <v>1088</v>
      </c>
      <c r="O86" s="11">
        <v>106</v>
      </c>
      <c r="P86" s="11">
        <v>1094</v>
      </c>
      <c r="Q86" s="11">
        <v>1200</v>
      </c>
      <c r="S86" s="10" t="s">
        <v>1088</v>
      </c>
      <c r="T86" s="11">
        <v>100</v>
      </c>
      <c r="U86" s="11">
        <v>1119</v>
      </c>
      <c r="V86" s="11">
        <v>1219</v>
      </c>
      <c r="W86" s="7"/>
      <c r="X86" s="10" t="s">
        <v>1088</v>
      </c>
      <c r="Y86" s="11">
        <v>90</v>
      </c>
      <c r="Z86" s="11">
        <v>1125</v>
      </c>
      <c r="AA86" s="11">
        <v>1215</v>
      </c>
      <c r="AC86" s="10" t="s">
        <v>1088</v>
      </c>
      <c r="AD86" s="11">
        <v>102</v>
      </c>
      <c r="AE86" s="11">
        <v>1095</v>
      </c>
      <c r="AF86" s="11">
        <v>1197</v>
      </c>
      <c r="AH86" s="10" t="s">
        <v>1088</v>
      </c>
      <c r="AI86" s="11">
        <v>95</v>
      </c>
      <c r="AJ86" s="11">
        <v>1027</v>
      </c>
      <c r="AK86" s="11">
        <v>1122</v>
      </c>
      <c r="AM86" s="10" t="s">
        <v>1088</v>
      </c>
      <c r="AN86" s="11">
        <v>104</v>
      </c>
      <c r="AO86" s="11">
        <v>1013</v>
      </c>
      <c r="AP86" s="11">
        <v>1117</v>
      </c>
      <c r="AR86" s="10" t="s">
        <v>1088</v>
      </c>
      <c r="AS86" s="11">
        <v>101</v>
      </c>
      <c r="AT86" s="11">
        <v>1062</v>
      </c>
      <c r="AU86" s="11">
        <v>1163</v>
      </c>
      <c r="AW86" s="10" t="s">
        <v>1088</v>
      </c>
      <c r="AX86" s="11">
        <v>92</v>
      </c>
      <c r="AY86" s="11">
        <v>1100</v>
      </c>
      <c r="AZ86" s="11">
        <v>1192</v>
      </c>
      <c r="BB86" s="10" t="s">
        <v>1088</v>
      </c>
      <c r="BC86" s="11">
        <v>80</v>
      </c>
      <c r="BD86" s="11">
        <v>1093</v>
      </c>
      <c r="BE86" s="11">
        <v>1173</v>
      </c>
      <c r="BG86" s="10" t="s">
        <v>1088</v>
      </c>
      <c r="BH86" s="11">
        <v>80</v>
      </c>
      <c r="BI86" s="11">
        <v>1088</v>
      </c>
      <c r="BJ86" s="11">
        <v>1168</v>
      </c>
      <c r="BL86" s="10" t="s">
        <v>1088</v>
      </c>
      <c r="BM86" s="11">
        <v>77</v>
      </c>
      <c r="BN86" s="11">
        <v>1063</v>
      </c>
      <c r="BO86" s="11">
        <v>1140</v>
      </c>
      <c r="BQ86" s="10" t="s">
        <v>1088</v>
      </c>
      <c r="BR86" s="11">
        <v>151</v>
      </c>
      <c r="BS86" s="11">
        <v>1041</v>
      </c>
      <c r="BT86" s="11">
        <v>1192</v>
      </c>
    </row>
    <row r="87" spans="4:72" x14ac:dyDescent="0.25">
      <c r="D87" s="10" t="s">
        <v>1090</v>
      </c>
      <c r="E87" s="11">
        <v>112</v>
      </c>
      <c r="F87" s="11">
        <v>440</v>
      </c>
      <c r="G87" s="11">
        <v>552</v>
      </c>
      <c r="I87" s="10" t="s">
        <v>1090</v>
      </c>
      <c r="J87" s="11">
        <v>101</v>
      </c>
      <c r="K87" s="11">
        <v>459</v>
      </c>
      <c r="L87" s="11">
        <v>560</v>
      </c>
      <c r="N87" s="10" t="s">
        <v>1090</v>
      </c>
      <c r="O87" s="11">
        <v>97</v>
      </c>
      <c r="P87" s="11">
        <v>447</v>
      </c>
      <c r="Q87" s="11">
        <v>544</v>
      </c>
      <c r="S87" s="10" t="s">
        <v>1090</v>
      </c>
      <c r="T87" s="11">
        <v>88</v>
      </c>
      <c r="U87" s="11">
        <v>443</v>
      </c>
      <c r="V87" s="11">
        <v>531</v>
      </c>
      <c r="W87" s="9"/>
      <c r="X87" s="10" t="s">
        <v>1090</v>
      </c>
      <c r="Y87" s="11">
        <v>77</v>
      </c>
      <c r="Z87" s="11">
        <v>463</v>
      </c>
      <c r="AA87" s="11">
        <v>540</v>
      </c>
      <c r="AC87" s="10" t="s">
        <v>1090</v>
      </c>
      <c r="AD87" s="11">
        <v>77</v>
      </c>
      <c r="AE87" s="11">
        <v>468</v>
      </c>
      <c r="AF87" s="11">
        <v>545</v>
      </c>
      <c r="AH87" s="10" t="s">
        <v>1090</v>
      </c>
      <c r="AI87" s="11">
        <v>73</v>
      </c>
      <c r="AJ87" s="11">
        <v>475</v>
      </c>
      <c r="AK87" s="11">
        <v>548</v>
      </c>
      <c r="AM87" s="10" t="s">
        <v>1090</v>
      </c>
      <c r="AN87" s="11">
        <v>89</v>
      </c>
      <c r="AO87" s="11">
        <v>414</v>
      </c>
      <c r="AP87" s="11">
        <v>503</v>
      </c>
      <c r="AR87" s="10" t="s">
        <v>1090</v>
      </c>
      <c r="AS87" s="11">
        <v>75</v>
      </c>
      <c r="AT87" s="11">
        <v>445</v>
      </c>
      <c r="AU87" s="11">
        <v>520</v>
      </c>
      <c r="AW87" s="10" t="s">
        <v>1090</v>
      </c>
      <c r="AX87" s="11">
        <v>76</v>
      </c>
      <c r="AY87" s="11">
        <v>457</v>
      </c>
      <c r="AZ87" s="11">
        <v>533</v>
      </c>
      <c r="BB87" s="10" t="s">
        <v>1090</v>
      </c>
      <c r="BC87" s="11">
        <v>77</v>
      </c>
      <c r="BD87" s="11">
        <v>450</v>
      </c>
      <c r="BE87" s="11">
        <v>527</v>
      </c>
      <c r="BG87" s="10" t="s">
        <v>1090</v>
      </c>
      <c r="BH87" s="11">
        <v>71</v>
      </c>
      <c r="BI87" s="11">
        <v>439</v>
      </c>
      <c r="BJ87" s="11">
        <v>510</v>
      </c>
      <c r="BL87" s="10" t="s">
        <v>1090</v>
      </c>
      <c r="BM87" s="11">
        <v>66</v>
      </c>
      <c r="BN87" s="11">
        <v>437</v>
      </c>
      <c r="BO87" s="11">
        <v>503</v>
      </c>
      <c r="BQ87" s="10" t="s">
        <v>1090</v>
      </c>
      <c r="BR87" s="11">
        <v>61</v>
      </c>
      <c r="BS87" s="11">
        <v>447</v>
      </c>
      <c r="BT87" s="11">
        <v>508</v>
      </c>
    </row>
    <row r="88" spans="4:72" x14ac:dyDescent="0.25">
      <c r="D88" s="10" t="s">
        <v>1096</v>
      </c>
      <c r="E88" s="11">
        <v>76</v>
      </c>
      <c r="F88" s="11">
        <v>184</v>
      </c>
      <c r="G88" s="11">
        <v>260</v>
      </c>
      <c r="I88" s="10" t="s">
        <v>1096</v>
      </c>
      <c r="J88" s="11">
        <v>70</v>
      </c>
      <c r="K88" s="11">
        <v>201</v>
      </c>
      <c r="L88" s="11">
        <v>271</v>
      </c>
      <c r="N88" s="10" t="s">
        <v>1096</v>
      </c>
      <c r="O88" s="11">
        <v>66</v>
      </c>
      <c r="P88" s="11">
        <v>214</v>
      </c>
      <c r="Q88" s="11">
        <v>280</v>
      </c>
      <c r="S88" s="10" t="s">
        <v>1096</v>
      </c>
      <c r="T88" s="11">
        <v>68</v>
      </c>
      <c r="U88" s="11">
        <v>194</v>
      </c>
      <c r="V88" s="11">
        <v>262</v>
      </c>
      <c r="W88" s="9"/>
      <c r="X88" s="10" t="s">
        <v>1096</v>
      </c>
      <c r="Y88" s="11">
        <v>66</v>
      </c>
      <c r="Z88" s="11">
        <v>213</v>
      </c>
      <c r="AA88" s="11">
        <v>279</v>
      </c>
      <c r="AC88" s="10" t="s">
        <v>1096</v>
      </c>
      <c r="AD88" s="11">
        <v>61</v>
      </c>
      <c r="AE88" s="11">
        <v>201</v>
      </c>
      <c r="AF88" s="11">
        <v>262</v>
      </c>
      <c r="AH88" s="10" t="s">
        <v>1096</v>
      </c>
      <c r="AI88" s="11">
        <v>63</v>
      </c>
      <c r="AJ88" s="11">
        <v>214</v>
      </c>
      <c r="AK88" s="11">
        <v>277</v>
      </c>
      <c r="AM88" s="10" t="s">
        <v>1096</v>
      </c>
      <c r="AN88" s="11">
        <v>51</v>
      </c>
      <c r="AO88" s="11">
        <v>185</v>
      </c>
      <c r="AP88" s="11">
        <v>236</v>
      </c>
      <c r="AR88" s="10" t="s">
        <v>1096</v>
      </c>
      <c r="AS88" s="11">
        <v>55</v>
      </c>
      <c r="AT88" s="11">
        <v>196</v>
      </c>
      <c r="AU88" s="11">
        <v>251</v>
      </c>
      <c r="AW88" s="10" t="s">
        <v>1096</v>
      </c>
      <c r="AX88" s="11">
        <v>49</v>
      </c>
      <c r="AY88" s="11">
        <v>228</v>
      </c>
      <c r="AZ88" s="11">
        <v>277</v>
      </c>
      <c r="BB88" s="10" t="s">
        <v>1096</v>
      </c>
      <c r="BC88" s="11">
        <v>46</v>
      </c>
      <c r="BD88" s="11">
        <v>211</v>
      </c>
      <c r="BE88" s="11">
        <v>257</v>
      </c>
      <c r="BG88" s="10" t="s">
        <v>1096</v>
      </c>
      <c r="BH88" s="11">
        <v>51</v>
      </c>
      <c r="BI88" s="11">
        <v>190</v>
      </c>
      <c r="BJ88" s="11">
        <v>241</v>
      </c>
      <c r="BL88" s="10" t="s">
        <v>1096</v>
      </c>
      <c r="BM88" s="11">
        <v>55</v>
      </c>
      <c r="BN88" s="11">
        <v>217</v>
      </c>
      <c r="BO88" s="11">
        <v>272</v>
      </c>
      <c r="BQ88" s="10" t="s">
        <v>1096</v>
      </c>
      <c r="BR88" s="11">
        <v>51</v>
      </c>
      <c r="BS88" s="11">
        <v>227</v>
      </c>
      <c r="BT88" s="11">
        <v>278</v>
      </c>
    </row>
    <row r="89" spans="4:72" x14ac:dyDescent="0.25">
      <c r="D89" s="10" t="s">
        <v>1082</v>
      </c>
      <c r="E89" s="11">
        <v>141</v>
      </c>
      <c r="F89" s="11">
        <v>532</v>
      </c>
      <c r="G89" s="11">
        <v>673</v>
      </c>
      <c r="I89" s="10" t="s">
        <v>1082</v>
      </c>
      <c r="J89" s="11">
        <v>139</v>
      </c>
      <c r="K89" s="11">
        <v>530</v>
      </c>
      <c r="L89" s="11">
        <v>669</v>
      </c>
      <c r="N89" s="10" t="s">
        <v>1082</v>
      </c>
      <c r="O89" s="11">
        <v>142</v>
      </c>
      <c r="P89" s="11">
        <v>524</v>
      </c>
      <c r="Q89" s="11">
        <v>666</v>
      </c>
      <c r="S89" s="10" t="s">
        <v>1082</v>
      </c>
      <c r="T89" s="11">
        <v>107</v>
      </c>
      <c r="U89" s="11">
        <v>538</v>
      </c>
      <c r="V89" s="11">
        <v>645</v>
      </c>
      <c r="W89" s="9"/>
      <c r="X89" s="10" t="s">
        <v>1082</v>
      </c>
      <c r="Y89" s="11">
        <v>114</v>
      </c>
      <c r="Z89" s="11">
        <v>551</v>
      </c>
      <c r="AA89" s="11">
        <v>665</v>
      </c>
      <c r="AC89" s="10" t="s">
        <v>1082</v>
      </c>
      <c r="AD89" s="11">
        <v>105</v>
      </c>
      <c r="AE89" s="11">
        <v>539</v>
      </c>
      <c r="AF89" s="11">
        <v>644</v>
      </c>
      <c r="AH89" s="10" t="s">
        <v>1082</v>
      </c>
      <c r="AI89" s="11">
        <v>105</v>
      </c>
      <c r="AJ89" s="11">
        <v>538</v>
      </c>
      <c r="AK89" s="11">
        <v>643</v>
      </c>
      <c r="AM89" s="10" t="s">
        <v>1082</v>
      </c>
      <c r="AN89" s="11">
        <v>103</v>
      </c>
      <c r="AO89" s="11">
        <v>507</v>
      </c>
      <c r="AP89" s="11">
        <v>610</v>
      </c>
      <c r="AR89" s="10" t="s">
        <v>1082</v>
      </c>
      <c r="AS89" s="11">
        <v>105</v>
      </c>
      <c r="AT89" s="11">
        <v>518</v>
      </c>
      <c r="AU89" s="11">
        <v>623</v>
      </c>
      <c r="AW89" s="10" t="s">
        <v>1082</v>
      </c>
      <c r="AX89" s="11">
        <v>102</v>
      </c>
      <c r="AY89" s="11">
        <v>539</v>
      </c>
      <c r="AZ89" s="11">
        <v>641</v>
      </c>
      <c r="BB89" s="10" t="s">
        <v>1082</v>
      </c>
      <c r="BC89" s="11">
        <v>96</v>
      </c>
      <c r="BD89" s="11">
        <v>533</v>
      </c>
      <c r="BE89" s="11">
        <v>629</v>
      </c>
      <c r="BG89" s="10" t="s">
        <v>1082</v>
      </c>
      <c r="BH89" s="11">
        <v>80</v>
      </c>
      <c r="BI89" s="11">
        <v>564</v>
      </c>
      <c r="BJ89" s="11">
        <v>644</v>
      </c>
      <c r="BL89" s="10" t="s">
        <v>1082</v>
      </c>
      <c r="BM89" s="11">
        <v>93</v>
      </c>
      <c r="BN89" s="11">
        <v>549</v>
      </c>
      <c r="BO89" s="11">
        <v>642</v>
      </c>
      <c r="BQ89" s="10" t="s">
        <v>1082</v>
      </c>
      <c r="BR89" s="11">
        <v>88</v>
      </c>
      <c r="BS89" s="11">
        <v>562</v>
      </c>
      <c r="BT89" s="11">
        <v>650</v>
      </c>
    </row>
    <row r="90" spans="4:72" x14ac:dyDescent="0.25">
      <c r="D90" s="10" t="s">
        <v>1044</v>
      </c>
      <c r="E90" s="11">
        <v>325</v>
      </c>
      <c r="F90" s="11">
        <v>7618</v>
      </c>
      <c r="G90" s="11">
        <v>7943</v>
      </c>
      <c r="I90" s="10" t="s">
        <v>1044</v>
      </c>
      <c r="J90" s="11">
        <v>317</v>
      </c>
      <c r="K90" s="11">
        <v>7450</v>
      </c>
      <c r="L90" s="11">
        <v>7767</v>
      </c>
      <c r="N90" s="10" t="s">
        <v>1044</v>
      </c>
      <c r="O90" s="11">
        <v>300</v>
      </c>
      <c r="P90" s="11">
        <v>7487</v>
      </c>
      <c r="Q90" s="11">
        <v>7787</v>
      </c>
      <c r="S90" s="10" t="s">
        <v>1044</v>
      </c>
      <c r="T90" s="11">
        <v>272</v>
      </c>
      <c r="U90" s="11">
        <v>7603</v>
      </c>
      <c r="V90" s="11">
        <v>7875</v>
      </c>
      <c r="W90" s="9"/>
      <c r="X90" s="10" t="s">
        <v>1044</v>
      </c>
      <c r="Y90" s="11">
        <v>276</v>
      </c>
      <c r="Z90" s="11">
        <v>7709</v>
      </c>
      <c r="AA90" s="11">
        <v>7985</v>
      </c>
      <c r="AC90" s="10" t="s">
        <v>1044</v>
      </c>
      <c r="AD90" s="11">
        <v>256</v>
      </c>
      <c r="AE90" s="11">
        <v>7703</v>
      </c>
      <c r="AF90" s="11">
        <v>7959</v>
      </c>
      <c r="AH90" s="10" t="s">
        <v>1044</v>
      </c>
      <c r="AI90" s="11">
        <v>295</v>
      </c>
      <c r="AJ90" s="11">
        <v>7594</v>
      </c>
      <c r="AK90" s="11">
        <v>7889</v>
      </c>
      <c r="AM90" s="10" t="s">
        <v>1044</v>
      </c>
      <c r="AN90" s="11">
        <v>281</v>
      </c>
      <c r="AO90" s="11">
        <v>7378</v>
      </c>
      <c r="AP90" s="11">
        <v>7659</v>
      </c>
      <c r="AR90" s="10" t="s">
        <v>1044</v>
      </c>
      <c r="AS90" s="11">
        <v>292</v>
      </c>
      <c r="AT90" s="11">
        <v>7510</v>
      </c>
      <c r="AU90" s="11">
        <v>7802</v>
      </c>
      <c r="AW90" s="10" t="s">
        <v>1044</v>
      </c>
      <c r="AX90" s="11">
        <v>279</v>
      </c>
      <c r="AY90" s="11">
        <v>7487</v>
      </c>
      <c r="AZ90" s="11">
        <v>7766</v>
      </c>
      <c r="BB90" s="10" t="s">
        <v>1044</v>
      </c>
      <c r="BC90" s="11">
        <v>276</v>
      </c>
      <c r="BD90" s="11">
        <v>7630</v>
      </c>
      <c r="BE90" s="11">
        <v>7906</v>
      </c>
      <c r="BG90" s="10" t="s">
        <v>1044</v>
      </c>
      <c r="BH90" s="11">
        <v>249</v>
      </c>
      <c r="BI90" s="11">
        <v>7593</v>
      </c>
      <c r="BJ90" s="11">
        <v>7842</v>
      </c>
      <c r="BL90" s="10" t="s">
        <v>1044</v>
      </c>
      <c r="BM90" s="11">
        <v>257</v>
      </c>
      <c r="BN90" s="11">
        <v>7464</v>
      </c>
      <c r="BO90" s="11">
        <v>7721</v>
      </c>
      <c r="BQ90" s="10" t="s">
        <v>1044</v>
      </c>
      <c r="BR90" s="11">
        <v>246</v>
      </c>
      <c r="BS90" s="11">
        <v>7474</v>
      </c>
      <c r="BT90" s="11">
        <v>7720</v>
      </c>
    </row>
    <row r="91" spans="4:72" x14ac:dyDescent="0.25">
      <c r="D91" s="10" t="s">
        <v>1086</v>
      </c>
      <c r="E91" s="11">
        <v>39</v>
      </c>
      <c r="F91" s="11">
        <v>379</v>
      </c>
      <c r="G91" s="11">
        <v>418</v>
      </c>
      <c r="I91" s="10" t="s">
        <v>1086</v>
      </c>
      <c r="J91" s="11">
        <v>46</v>
      </c>
      <c r="K91" s="11">
        <v>387</v>
      </c>
      <c r="L91" s="11">
        <v>433</v>
      </c>
      <c r="N91" s="10" t="s">
        <v>1086</v>
      </c>
      <c r="O91" s="11">
        <v>34</v>
      </c>
      <c r="P91" s="11">
        <v>362</v>
      </c>
      <c r="Q91" s="11">
        <v>396</v>
      </c>
      <c r="S91" s="10" t="s">
        <v>1086</v>
      </c>
      <c r="T91" s="11">
        <v>37</v>
      </c>
      <c r="U91" s="11">
        <v>362</v>
      </c>
      <c r="V91" s="11">
        <v>399</v>
      </c>
      <c r="W91" s="9"/>
      <c r="X91" s="10" t="s">
        <v>1086</v>
      </c>
      <c r="Y91" s="11">
        <v>41</v>
      </c>
      <c r="Z91" s="11">
        <v>357</v>
      </c>
      <c r="AA91" s="11">
        <v>398</v>
      </c>
      <c r="AC91" s="10" t="s">
        <v>1086</v>
      </c>
      <c r="AD91" s="11">
        <v>40</v>
      </c>
      <c r="AE91" s="11">
        <v>364</v>
      </c>
      <c r="AF91" s="11">
        <v>404</v>
      </c>
      <c r="AH91" s="10" t="s">
        <v>1086</v>
      </c>
      <c r="AI91" s="11">
        <v>44</v>
      </c>
      <c r="AJ91" s="11">
        <v>363</v>
      </c>
      <c r="AK91" s="11">
        <v>407</v>
      </c>
      <c r="AM91" s="10" t="s">
        <v>1086</v>
      </c>
      <c r="AN91" s="11">
        <v>47</v>
      </c>
      <c r="AO91" s="11">
        <v>338</v>
      </c>
      <c r="AP91" s="11">
        <v>385</v>
      </c>
      <c r="AR91" s="10" t="s">
        <v>1086</v>
      </c>
      <c r="AS91" s="11">
        <v>45</v>
      </c>
      <c r="AT91" s="11">
        <v>349</v>
      </c>
      <c r="AU91" s="11">
        <v>394</v>
      </c>
      <c r="AW91" s="10" t="s">
        <v>1086</v>
      </c>
      <c r="AX91" s="11">
        <v>31</v>
      </c>
      <c r="AY91" s="11">
        <v>369</v>
      </c>
      <c r="AZ91" s="11">
        <v>400</v>
      </c>
      <c r="BB91" s="10" t="s">
        <v>1086</v>
      </c>
      <c r="BC91" s="11">
        <v>33</v>
      </c>
      <c r="BD91" s="11">
        <v>369</v>
      </c>
      <c r="BE91" s="11">
        <v>402</v>
      </c>
      <c r="BG91" s="10" t="s">
        <v>1086</v>
      </c>
      <c r="BH91" s="11">
        <v>30</v>
      </c>
      <c r="BI91" s="11">
        <v>356</v>
      </c>
      <c r="BJ91" s="11">
        <v>386</v>
      </c>
      <c r="BL91" s="10" t="s">
        <v>1086</v>
      </c>
      <c r="BM91" s="11">
        <v>29</v>
      </c>
      <c r="BN91" s="11">
        <v>339</v>
      </c>
      <c r="BO91" s="11">
        <v>368</v>
      </c>
      <c r="BQ91" s="10" t="s">
        <v>1086</v>
      </c>
      <c r="BR91" s="11">
        <v>32</v>
      </c>
      <c r="BS91" s="11">
        <v>337</v>
      </c>
      <c r="BT91" s="11">
        <v>369</v>
      </c>
    </row>
    <row r="92" spans="4:72" x14ac:dyDescent="0.25">
      <c r="D92" s="10" t="s">
        <v>1112</v>
      </c>
      <c r="E92" s="11">
        <v>320</v>
      </c>
      <c r="F92" s="11">
        <v>3891</v>
      </c>
      <c r="G92" s="11">
        <v>4211</v>
      </c>
      <c r="I92" s="10" t="s">
        <v>1112</v>
      </c>
      <c r="J92" s="11">
        <v>277</v>
      </c>
      <c r="K92" s="11">
        <v>3970</v>
      </c>
      <c r="L92" s="11">
        <v>4247</v>
      </c>
      <c r="N92" s="10" t="s">
        <v>1112</v>
      </c>
      <c r="O92" s="11">
        <v>279</v>
      </c>
      <c r="P92" s="11">
        <v>4106</v>
      </c>
      <c r="Q92" s="11">
        <v>4385</v>
      </c>
      <c r="S92" s="10" t="s">
        <v>1112</v>
      </c>
      <c r="T92" s="11">
        <v>266</v>
      </c>
      <c r="U92" s="11">
        <v>4174</v>
      </c>
      <c r="V92" s="11">
        <v>4440</v>
      </c>
      <c r="W92" s="9"/>
      <c r="X92" s="10" t="s">
        <v>1112</v>
      </c>
      <c r="Y92" s="11">
        <v>252</v>
      </c>
      <c r="Z92" s="11">
        <v>4223</v>
      </c>
      <c r="AA92" s="11">
        <v>4475</v>
      </c>
      <c r="AC92" s="10" t="s">
        <v>1112</v>
      </c>
      <c r="AD92" s="11">
        <v>258</v>
      </c>
      <c r="AE92" s="11">
        <v>4196</v>
      </c>
      <c r="AF92" s="11">
        <v>4454</v>
      </c>
      <c r="AH92" s="10" t="s">
        <v>1112</v>
      </c>
      <c r="AI92" s="11">
        <v>256</v>
      </c>
      <c r="AJ92" s="11">
        <v>4230</v>
      </c>
      <c r="AK92" s="11">
        <v>4486</v>
      </c>
      <c r="AM92" s="10" t="s">
        <v>1112</v>
      </c>
      <c r="AN92" s="11">
        <v>212</v>
      </c>
      <c r="AO92" s="11">
        <v>4219</v>
      </c>
      <c r="AP92" s="11">
        <v>4431</v>
      </c>
      <c r="AR92" s="10" t="s">
        <v>1112</v>
      </c>
      <c r="AS92" s="11">
        <v>219</v>
      </c>
      <c r="AT92" s="11">
        <v>4342</v>
      </c>
      <c r="AU92" s="11">
        <v>4561</v>
      </c>
      <c r="AW92" s="10" t="s">
        <v>1112</v>
      </c>
      <c r="AX92" s="11">
        <v>201</v>
      </c>
      <c r="AY92" s="11">
        <v>4444</v>
      </c>
      <c r="AZ92" s="11">
        <v>4645</v>
      </c>
      <c r="BB92" s="10" t="s">
        <v>1112</v>
      </c>
      <c r="BC92" s="11">
        <v>195</v>
      </c>
      <c r="BD92" s="11">
        <v>4599</v>
      </c>
      <c r="BE92" s="11">
        <v>4794</v>
      </c>
      <c r="BG92" s="10" t="s">
        <v>1112</v>
      </c>
      <c r="BH92" s="11">
        <v>184</v>
      </c>
      <c r="BI92" s="11">
        <v>4550</v>
      </c>
      <c r="BJ92" s="11">
        <v>4734</v>
      </c>
      <c r="BL92" s="10" t="s">
        <v>1112</v>
      </c>
      <c r="BM92" s="11">
        <v>180</v>
      </c>
      <c r="BN92" s="11">
        <v>4646</v>
      </c>
      <c r="BO92" s="11">
        <v>4826</v>
      </c>
      <c r="BQ92" s="10" t="s">
        <v>1112</v>
      </c>
      <c r="BR92" s="11">
        <v>170</v>
      </c>
      <c r="BS92" s="11">
        <v>4660</v>
      </c>
      <c r="BT92" s="11">
        <v>4830</v>
      </c>
    </row>
    <row r="93" spans="4:72" x14ac:dyDescent="0.25">
      <c r="D93" s="10" t="s">
        <v>1092</v>
      </c>
      <c r="E93" s="11">
        <v>323</v>
      </c>
      <c r="F93" s="11">
        <v>1136</v>
      </c>
      <c r="G93" s="11">
        <v>1459</v>
      </c>
      <c r="I93" s="10" t="s">
        <v>1092</v>
      </c>
      <c r="J93" s="11">
        <v>326</v>
      </c>
      <c r="K93" s="11">
        <v>1112</v>
      </c>
      <c r="L93" s="11">
        <v>1438</v>
      </c>
      <c r="N93" s="10" t="s">
        <v>1092</v>
      </c>
      <c r="O93" s="11">
        <v>326</v>
      </c>
      <c r="P93" s="11">
        <v>1142</v>
      </c>
      <c r="Q93" s="11">
        <v>1468</v>
      </c>
      <c r="S93" s="10" t="s">
        <v>1092</v>
      </c>
      <c r="T93" s="11">
        <v>313</v>
      </c>
      <c r="U93" s="11">
        <v>1210</v>
      </c>
      <c r="V93" s="11">
        <v>1523</v>
      </c>
      <c r="W93" s="9"/>
      <c r="X93" s="10" t="s">
        <v>1092</v>
      </c>
      <c r="Y93" s="11">
        <v>271</v>
      </c>
      <c r="Z93" s="11">
        <v>1204</v>
      </c>
      <c r="AA93" s="11">
        <v>1475</v>
      </c>
      <c r="AC93" s="10" t="s">
        <v>1092</v>
      </c>
      <c r="AD93" s="11">
        <v>268</v>
      </c>
      <c r="AE93" s="11">
        <v>1168</v>
      </c>
      <c r="AF93" s="11">
        <v>1436</v>
      </c>
      <c r="AH93" s="10" t="s">
        <v>1092</v>
      </c>
      <c r="AI93" s="11">
        <v>268</v>
      </c>
      <c r="AJ93" s="11">
        <v>1225</v>
      </c>
      <c r="AK93" s="11">
        <v>1493</v>
      </c>
      <c r="AM93" s="10" t="s">
        <v>1092</v>
      </c>
      <c r="AN93" s="11">
        <v>256</v>
      </c>
      <c r="AO93" s="11">
        <v>1218</v>
      </c>
      <c r="AP93" s="11">
        <v>1474</v>
      </c>
      <c r="AR93" s="10" t="s">
        <v>1092</v>
      </c>
      <c r="AS93" s="11">
        <v>250</v>
      </c>
      <c r="AT93" s="11">
        <v>1287</v>
      </c>
      <c r="AU93" s="11">
        <v>1537</v>
      </c>
      <c r="AW93" s="10" t="s">
        <v>1092</v>
      </c>
      <c r="AX93" s="11">
        <v>244</v>
      </c>
      <c r="AY93" s="11">
        <v>1379</v>
      </c>
      <c r="AZ93" s="11">
        <v>1623</v>
      </c>
      <c r="BB93" s="10" t="s">
        <v>1092</v>
      </c>
      <c r="BC93" s="11">
        <v>256</v>
      </c>
      <c r="BD93" s="11">
        <v>1357</v>
      </c>
      <c r="BE93" s="11">
        <v>1613</v>
      </c>
      <c r="BG93" s="10" t="s">
        <v>1092</v>
      </c>
      <c r="BH93" s="11">
        <v>252</v>
      </c>
      <c r="BI93" s="11">
        <v>1351</v>
      </c>
      <c r="BJ93" s="11">
        <v>1603</v>
      </c>
      <c r="BL93" s="10" t="s">
        <v>1092</v>
      </c>
      <c r="BM93" s="11">
        <v>240</v>
      </c>
      <c r="BN93" s="11">
        <v>1328</v>
      </c>
      <c r="BO93" s="11">
        <v>1568</v>
      </c>
      <c r="BQ93" s="10" t="s">
        <v>1092</v>
      </c>
      <c r="BR93" s="11">
        <v>169</v>
      </c>
      <c r="BS93" s="11">
        <v>1341</v>
      </c>
      <c r="BT93" s="11">
        <v>1510</v>
      </c>
    </row>
    <row r="94" spans="4:72" x14ac:dyDescent="0.25">
      <c r="D94" s="10" t="s">
        <v>1084</v>
      </c>
      <c r="E94" s="11">
        <v>38</v>
      </c>
      <c r="F94" s="11">
        <v>186</v>
      </c>
      <c r="G94" s="11">
        <v>224</v>
      </c>
      <c r="I94" s="10" t="s">
        <v>1084</v>
      </c>
      <c r="J94" s="11">
        <v>38</v>
      </c>
      <c r="K94" s="11">
        <v>179</v>
      </c>
      <c r="L94" s="11">
        <v>217</v>
      </c>
      <c r="N94" s="10" t="s">
        <v>1084</v>
      </c>
      <c r="O94" s="11">
        <v>38</v>
      </c>
      <c r="P94" s="11">
        <v>175</v>
      </c>
      <c r="Q94" s="11">
        <v>213</v>
      </c>
      <c r="S94" s="10" t="s">
        <v>1084</v>
      </c>
      <c r="T94" s="11">
        <v>36</v>
      </c>
      <c r="U94" s="11">
        <v>176</v>
      </c>
      <c r="V94" s="11">
        <v>212</v>
      </c>
      <c r="W94" s="9"/>
      <c r="X94" s="10" t="s">
        <v>1084</v>
      </c>
      <c r="Y94" s="11">
        <v>36</v>
      </c>
      <c r="Z94" s="11">
        <v>178</v>
      </c>
      <c r="AA94" s="11">
        <v>214</v>
      </c>
      <c r="AC94" s="10" t="s">
        <v>1084</v>
      </c>
      <c r="AD94" s="11">
        <v>33</v>
      </c>
      <c r="AE94" s="11">
        <v>179</v>
      </c>
      <c r="AF94" s="11">
        <v>212</v>
      </c>
      <c r="AH94" s="10" t="s">
        <v>1084</v>
      </c>
      <c r="AI94" s="11">
        <v>32</v>
      </c>
      <c r="AJ94" s="11">
        <v>180</v>
      </c>
      <c r="AK94" s="11">
        <v>212</v>
      </c>
      <c r="AM94" s="10" t="s">
        <v>1084</v>
      </c>
      <c r="AN94" s="11">
        <v>37</v>
      </c>
      <c r="AO94" s="11">
        <v>176</v>
      </c>
      <c r="AP94" s="11">
        <v>213</v>
      </c>
      <c r="AR94" s="10" t="s">
        <v>1084</v>
      </c>
      <c r="AS94" s="11">
        <v>35</v>
      </c>
      <c r="AT94" s="11">
        <v>160</v>
      </c>
      <c r="AU94" s="11">
        <v>195</v>
      </c>
      <c r="AW94" s="10" t="s">
        <v>1084</v>
      </c>
      <c r="AX94" s="11">
        <v>30</v>
      </c>
      <c r="AY94" s="11">
        <v>165</v>
      </c>
      <c r="AZ94" s="11">
        <v>195</v>
      </c>
      <c r="BB94" s="10" t="s">
        <v>1084</v>
      </c>
      <c r="BC94" s="11">
        <v>29</v>
      </c>
      <c r="BD94" s="11">
        <v>170</v>
      </c>
      <c r="BE94" s="11">
        <v>199</v>
      </c>
      <c r="BG94" s="10" t="s">
        <v>1084</v>
      </c>
      <c r="BH94" s="11">
        <v>27</v>
      </c>
      <c r="BI94" s="11">
        <v>159</v>
      </c>
      <c r="BJ94" s="11">
        <v>186</v>
      </c>
      <c r="BL94" s="10" t="s">
        <v>1084</v>
      </c>
      <c r="BM94" s="11">
        <v>25</v>
      </c>
      <c r="BN94" s="11">
        <v>165</v>
      </c>
      <c r="BO94" s="11">
        <v>190</v>
      </c>
      <c r="BQ94" s="10" t="s">
        <v>1084</v>
      </c>
      <c r="BR94" s="11">
        <v>25</v>
      </c>
      <c r="BS94" s="11">
        <v>176</v>
      </c>
      <c r="BT94" s="11">
        <v>201</v>
      </c>
    </row>
    <row r="95" spans="4:72" x14ac:dyDescent="0.25">
      <c r="D95" s="2" t="s">
        <v>1264</v>
      </c>
      <c r="E95" s="11"/>
      <c r="F95" s="11"/>
      <c r="G95" s="11"/>
      <c r="I95" s="2" t="s">
        <v>1264</v>
      </c>
      <c r="J95" s="11"/>
      <c r="K95" s="11"/>
      <c r="L95" s="11"/>
      <c r="N95" s="2" t="s">
        <v>1264</v>
      </c>
      <c r="O95" s="11">
        <v>240</v>
      </c>
      <c r="P95" s="11">
        <v>4288</v>
      </c>
      <c r="Q95" s="11">
        <v>4528</v>
      </c>
      <c r="S95" s="2" t="s">
        <v>1264</v>
      </c>
      <c r="T95" s="11">
        <v>218</v>
      </c>
      <c r="U95" s="11">
        <v>4211</v>
      </c>
      <c r="V95" s="11">
        <v>4429</v>
      </c>
      <c r="W95" s="9"/>
      <c r="X95" s="2" t="s">
        <v>1264</v>
      </c>
      <c r="Y95" s="11">
        <v>212</v>
      </c>
      <c r="Z95" s="11">
        <v>4420</v>
      </c>
      <c r="AA95" s="11">
        <v>4632</v>
      </c>
      <c r="AC95" s="2" t="s">
        <v>1264</v>
      </c>
      <c r="AD95" s="11">
        <v>212</v>
      </c>
      <c r="AE95" s="11">
        <v>4569</v>
      </c>
      <c r="AF95" s="11">
        <v>4781</v>
      </c>
      <c r="AH95" s="2" t="s">
        <v>1264</v>
      </c>
      <c r="AI95" s="11">
        <v>202</v>
      </c>
      <c r="AJ95" s="11">
        <v>4763</v>
      </c>
      <c r="AK95" s="11">
        <v>4965</v>
      </c>
      <c r="AM95" s="2" t="s">
        <v>1264</v>
      </c>
      <c r="AN95" s="11">
        <v>193</v>
      </c>
      <c r="AO95" s="11">
        <v>4832</v>
      </c>
      <c r="AP95" s="11">
        <v>5025</v>
      </c>
      <c r="AR95" s="2" t="s">
        <v>1264</v>
      </c>
      <c r="AS95" s="11">
        <v>203</v>
      </c>
      <c r="AT95" s="11">
        <v>4923</v>
      </c>
      <c r="AU95" s="11">
        <v>5126</v>
      </c>
      <c r="AW95" s="2" t="s">
        <v>1264</v>
      </c>
      <c r="AX95" s="11">
        <v>189</v>
      </c>
      <c r="AY95" s="11">
        <v>5129</v>
      </c>
      <c r="AZ95" s="11">
        <v>5318</v>
      </c>
      <c r="BB95" s="2" t="s">
        <v>1264</v>
      </c>
      <c r="BC95" s="11">
        <v>190</v>
      </c>
      <c r="BD95" s="11">
        <v>5234</v>
      </c>
      <c r="BE95" s="11">
        <v>5424</v>
      </c>
      <c r="BG95" s="2" t="s">
        <v>1264</v>
      </c>
      <c r="BH95" s="11">
        <v>172</v>
      </c>
      <c r="BI95" s="11">
        <v>5437</v>
      </c>
      <c r="BJ95" s="11">
        <v>5609</v>
      </c>
      <c r="BL95" s="2" t="s">
        <v>1264</v>
      </c>
      <c r="BM95" s="11">
        <v>816</v>
      </c>
      <c r="BN95" s="11">
        <v>18615</v>
      </c>
      <c r="BO95" s="11">
        <v>19431</v>
      </c>
      <c r="BQ95" s="2" t="s">
        <v>1264</v>
      </c>
      <c r="BR95" s="11">
        <v>792</v>
      </c>
      <c r="BS95" s="11">
        <v>19320</v>
      </c>
      <c r="BT95" s="11">
        <v>20112</v>
      </c>
    </row>
    <row r="96" spans="4:72" x14ac:dyDescent="0.25">
      <c r="D96" s="10" t="s">
        <v>1046</v>
      </c>
      <c r="E96" s="11">
        <v>30</v>
      </c>
      <c r="F96" s="11">
        <v>2152</v>
      </c>
      <c r="G96" s="11">
        <v>2182</v>
      </c>
      <c r="I96" s="10" t="s">
        <v>1046</v>
      </c>
      <c r="J96" s="11">
        <v>26</v>
      </c>
      <c r="K96" s="11">
        <v>2253</v>
      </c>
      <c r="L96" s="11">
        <v>2279</v>
      </c>
      <c r="N96" s="10" t="s">
        <v>1046</v>
      </c>
      <c r="O96" s="11">
        <v>23</v>
      </c>
      <c r="P96" s="11">
        <v>2237</v>
      </c>
      <c r="Q96" s="11">
        <v>2260</v>
      </c>
      <c r="S96" s="10" t="s">
        <v>1046</v>
      </c>
      <c r="T96" s="11">
        <v>23</v>
      </c>
      <c r="U96" s="11">
        <v>2164</v>
      </c>
      <c r="V96" s="11">
        <v>2187</v>
      </c>
      <c r="W96" s="9"/>
      <c r="X96" s="10" t="s">
        <v>1046</v>
      </c>
      <c r="Y96" s="11">
        <v>22</v>
      </c>
      <c r="Z96" s="11">
        <v>2276</v>
      </c>
      <c r="AA96" s="11">
        <v>2298</v>
      </c>
      <c r="AC96" s="10" t="s">
        <v>1046</v>
      </c>
      <c r="AD96" s="11">
        <v>26</v>
      </c>
      <c r="AE96" s="11">
        <v>2387</v>
      </c>
      <c r="AF96" s="11">
        <v>2413</v>
      </c>
      <c r="AH96" s="10" t="s">
        <v>1046</v>
      </c>
      <c r="AI96" s="11">
        <v>25</v>
      </c>
      <c r="AJ96" s="11">
        <v>2513</v>
      </c>
      <c r="AK96" s="11">
        <v>2538</v>
      </c>
      <c r="AM96" s="10" t="s">
        <v>1046</v>
      </c>
      <c r="AN96" s="11">
        <v>17</v>
      </c>
      <c r="AO96" s="11">
        <v>2606</v>
      </c>
      <c r="AP96" s="11">
        <v>2623</v>
      </c>
      <c r="AR96" s="10" t="s">
        <v>1046</v>
      </c>
      <c r="AS96" s="11">
        <v>22</v>
      </c>
      <c r="AT96" s="11">
        <v>2641</v>
      </c>
      <c r="AU96" s="11">
        <v>2663</v>
      </c>
      <c r="AW96" s="10" t="s">
        <v>1046</v>
      </c>
      <c r="AX96" s="11">
        <v>14</v>
      </c>
      <c r="AY96" s="11">
        <v>2791</v>
      </c>
      <c r="AZ96" s="11">
        <v>2805</v>
      </c>
      <c r="BB96" s="10" t="s">
        <v>1046</v>
      </c>
      <c r="BC96" s="11">
        <v>21</v>
      </c>
      <c r="BD96" s="11">
        <v>2865</v>
      </c>
      <c r="BE96" s="11">
        <v>2886</v>
      </c>
      <c r="BG96" s="10" t="s">
        <v>1046</v>
      </c>
      <c r="BH96" s="11">
        <v>18</v>
      </c>
      <c r="BI96" s="11">
        <v>2989</v>
      </c>
      <c r="BJ96" s="11">
        <v>3007</v>
      </c>
      <c r="BL96" s="10" t="s">
        <v>1046</v>
      </c>
      <c r="BM96" s="11">
        <v>17</v>
      </c>
      <c r="BN96" s="11">
        <v>3031</v>
      </c>
      <c r="BO96" s="11">
        <v>3048</v>
      </c>
      <c r="BQ96" s="10" t="s">
        <v>1046</v>
      </c>
      <c r="BR96" s="11">
        <v>20</v>
      </c>
      <c r="BS96" s="11">
        <v>3209</v>
      </c>
      <c r="BT96" s="11">
        <v>3229</v>
      </c>
    </row>
    <row r="97" spans="4:72" x14ac:dyDescent="0.25">
      <c r="D97" s="10" t="s">
        <v>1102</v>
      </c>
      <c r="E97" s="11">
        <v>0</v>
      </c>
      <c r="F97" s="11">
        <v>0</v>
      </c>
      <c r="G97" s="11">
        <v>0</v>
      </c>
      <c r="I97" s="10" t="s">
        <v>1102</v>
      </c>
      <c r="J97" s="11">
        <v>0</v>
      </c>
      <c r="K97" s="11">
        <v>0</v>
      </c>
      <c r="L97" s="11">
        <v>0</v>
      </c>
      <c r="N97" s="10" t="s">
        <v>1102</v>
      </c>
      <c r="O97" s="11">
        <v>0</v>
      </c>
      <c r="P97" s="11">
        <v>0</v>
      </c>
      <c r="Q97" s="11">
        <v>0</v>
      </c>
      <c r="S97" s="10" t="s">
        <v>1102</v>
      </c>
      <c r="T97" s="11">
        <v>0</v>
      </c>
      <c r="U97" s="11">
        <v>0</v>
      </c>
      <c r="V97" s="11">
        <v>0</v>
      </c>
      <c r="W97" s="9"/>
      <c r="X97" s="10" t="s">
        <v>1102</v>
      </c>
      <c r="Y97" s="11">
        <v>0</v>
      </c>
      <c r="Z97" s="11">
        <v>0</v>
      </c>
      <c r="AA97" s="11">
        <v>0</v>
      </c>
      <c r="AC97" s="10" t="s">
        <v>1102</v>
      </c>
      <c r="AD97" s="11">
        <v>0</v>
      </c>
      <c r="AE97" s="11">
        <v>0</v>
      </c>
      <c r="AF97" s="11">
        <v>0</v>
      </c>
      <c r="AH97" s="10" t="s">
        <v>1102</v>
      </c>
      <c r="AI97" s="11">
        <v>0</v>
      </c>
      <c r="AJ97" s="11">
        <v>0</v>
      </c>
      <c r="AK97" s="11">
        <v>0</v>
      </c>
      <c r="AM97" s="10" t="s">
        <v>1102</v>
      </c>
      <c r="AN97" s="11">
        <v>0</v>
      </c>
      <c r="AO97" s="11">
        <v>0</v>
      </c>
      <c r="AP97" s="11">
        <v>0</v>
      </c>
      <c r="AR97" s="10" t="s">
        <v>1102</v>
      </c>
      <c r="AS97" s="11">
        <v>0</v>
      </c>
      <c r="AT97" s="11">
        <v>0</v>
      </c>
      <c r="AU97" s="11">
        <v>0</v>
      </c>
      <c r="AW97" s="10" t="s">
        <v>1102</v>
      </c>
      <c r="AX97" s="11">
        <v>0</v>
      </c>
      <c r="AY97" s="11">
        <v>0</v>
      </c>
      <c r="AZ97" s="11">
        <v>0</v>
      </c>
      <c r="BB97" s="10" t="s">
        <v>1102</v>
      </c>
      <c r="BC97" s="11">
        <v>0</v>
      </c>
      <c r="BD97" s="11">
        <v>0</v>
      </c>
      <c r="BE97" s="11">
        <v>0</v>
      </c>
      <c r="BG97" s="10" t="s">
        <v>1102</v>
      </c>
      <c r="BH97" s="11">
        <v>0</v>
      </c>
      <c r="BI97" s="11">
        <v>0</v>
      </c>
      <c r="BJ97" s="11">
        <v>0</v>
      </c>
      <c r="BL97" s="10" t="s">
        <v>1102</v>
      </c>
      <c r="BM97" s="11">
        <v>295</v>
      </c>
      <c r="BN97" s="11">
        <v>2506</v>
      </c>
      <c r="BO97" s="11">
        <v>2801</v>
      </c>
      <c r="BQ97" s="10" t="s">
        <v>1102</v>
      </c>
      <c r="BR97" s="11">
        <v>287</v>
      </c>
      <c r="BS97" s="11">
        <v>2512</v>
      </c>
      <c r="BT97" s="11">
        <v>2799</v>
      </c>
    </row>
    <row r="98" spans="4:72" x14ac:dyDescent="0.25">
      <c r="D98" s="10" t="s">
        <v>1104</v>
      </c>
      <c r="E98" s="11">
        <v>0</v>
      </c>
      <c r="F98" s="11">
        <v>0</v>
      </c>
      <c r="G98" s="11">
        <v>0</v>
      </c>
      <c r="I98" s="10" t="s">
        <v>1104</v>
      </c>
      <c r="J98" s="11">
        <v>0</v>
      </c>
      <c r="K98" s="11">
        <v>0</v>
      </c>
      <c r="L98" s="11">
        <v>0</v>
      </c>
      <c r="N98" s="10" t="s">
        <v>1104</v>
      </c>
      <c r="O98" s="11">
        <v>0</v>
      </c>
      <c r="P98" s="11">
        <v>0</v>
      </c>
      <c r="Q98" s="11">
        <v>0</v>
      </c>
      <c r="S98" s="10" t="s">
        <v>1104</v>
      </c>
      <c r="T98" s="11">
        <v>0</v>
      </c>
      <c r="U98" s="11">
        <v>0</v>
      </c>
      <c r="V98" s="11">
        <v>0</v>
      </c>
      <c r="W98" s="7"/>
      <c r="X98" s="10" t="s">
        <v>1104</v>
      </c>
      <c r="Y98" s="11">
        <v>0</v>
      </c>
      <c r="Z98" s="11">
        <v>0</v>
      </c>
      <c r="AA98" s="11">
        <v>0</v>
      </c>
      <c r="AC98" s="10" t="s">
        <v>1104</v>
      </c>
      <c r="AD98" s="11">
        <v>0</v>
      </c>
      <c r="AE98" s="11">
        <v>0</v>
      </c>
      <c r="AF98" s="11">
        <v>0</v>
      </c>
      <c r="AH98" s="10" t="s">
        <v>1104</v>
      </c>
      <c r="AI98" s="11">
        <v>0</v>
      </c>
      <c r="AJ98" s="11">
        <v>0</v>
      </c>
      <c r="AK98" s="11">
        <v>0</v>
      </c>
      <c r="AM98" s="10" t="s">
        <v>1104</v>
      </c>
      <c r="AN98" s="11">
        <v>0</v>
      </c>
      <c r="AO98" s="11">
        <v>0</v>
      </c>
      <c r="AP98" s="11">
        <v>0</v>
      </c>
      <c r="AR98" s="10" t="s">
        <v>1104</v>
      </c>
      <c r="AS98" s="11">
        <v>0</v>
      </c>
      <c r="AT98" s="11">
        <v>0</v>
      </c>
      <c r="AU98" s="11">
        <v>0</v>
      </c>
      <c r="AW98" s="10" t="s">
        <v>1104</v>
      </c>
      <c r="AX98" s="11">
        <v>0</v>
      </c>
      <c r="AY98" s="11">
        <v>0</v>
      </c>
      <c r="AZ98" s="11">
        <v>0</v>
      </c>
      <c r="BB98" s="10" t="s">
        <v>1104</v>
      </c>
      <c r="BC98" s="11">
        <v>0</v>
      </c>
      <c r="BD98" s="11">
        <v>0</v>
      </c>
      <c r="BE98" s="11">
        <v>0</v>
      </c>
      <c r="BG98" s="10" t="s">
        <v>1104</v>
      </c>
      <c r="BH98" s="11">
        <v>0</v>
      </c>
      <c r="BI98" s="11">
        <v>0</v>
      </c>
      <c r="BJ98" s="11">
        <v>0</v>
      </c>
      <c r="BL98" s="10" t="s">
        <v>1104</v>
      </c>
      <c r="BM98" s="11">
        <v>45</v>
      </c>
      <c r="BN98" s="11">
        <v>2585</v>
      </c>
      <c r="BO98" s="11">
        <v>2630</v>
      </c>
      <c r="BQ98" s="10" t="s">
        <v>1104</v>
      </c>
      <c r="BR98" s="11">
        <v>43</v>
      </c>
      <c r="BS98" s="11">
        <v>2705</v>
      </c>
      <c r="BT98" s="11">
        <v>2748</v>
      </c>
    </row>
    <row r="99" spans="4:72" x14ac:dyDescent="0.25">
      <c r="D99" s="10" t="s">
        <v>1110</v>
      </c>
      <c r="E99" s="11">
        <v>0</v>
      </c>
      <c r="F99" s="11">
        <v>0</v>
      </c>
      <c r="G99" s="11">
        <v>0</v>
      </c>
      <c r="I99" s="10" t="s">
        <v>1110</v>
      </c>
      <c r="J99" s="11">
        <v>0</v>
      </c>
      <c r="K99" s="11">
        <v>0</v>
      </c>
      <c r="L99" s="11">
        <v>0</v>
      </c>
      <c r="N99" s="10" t="s">
        <v>1110</v>
      </c>
      <c r="O99" s="11">
        <v>0</v>
      </c>
      <c r="P99" s="11">
        <v>0</v>
      </c>
      <c r="Q99" s="11">
        <v>0</v>
      </c>
      <c r="S99" s="10" t="s">
        <v>1110</v>
      </c>
      <c r="T99" s="11">
        <v>0</v>
      </c>
      <c r="U99" s="11">
        <v>0</v>
      </c>
      <c r="V99" s="11">
        <v>0</v>
      </c>
      <c r="W99" s="9"/>
      <c r="X99" s="10" t="s">
        <v>1110</v>
      </c>
      <c r="Y99" s="11">
        <v>0</v>
      </c>
      <c r="Z99" s="11">
        <v>0</v>
      </c>
      <c r="AA99" s="11">
        <v>0</v>
      </c>
      <c r="AC99" s="10" t="s">
        <v>1110</v>
      </c>
      <c r="AD99" s="11">
        <v>0</v>
      </c>
      <c r="AE99" s="11">
        <v>0</v>
      </c>
      <c r="AF99" s="11">
        <v>0</v>
      </c>
      <c r="AH99" s="10" t="s">
        <v>1110</v>
      </c>
      <c r="AI99" s="11">
        <v>0</v>
      </c>
      <c r="AJ99" s="11">
        <v>0</v>
      </c>
      <c r="AK99" s="11">
        <v>0</v>
      </c>
      <c r="AM99" s="10" t="s">
        <v>1110</v>
      </c>
      <c r="AN99" s="11">
        <v>0</v>
      </c>
      <c r="AO99" s="11">
        <v>0</v>
      </c>
      <c r="AP99" s="11">
        <v>0</v>
      </c>
      <c r="AR99" s="10" t="s">
        <v>1110</v>
      </c>
      <c r="AS99" s="11">
        <v>0</v>
      </c>
      <c r="AT99" s="11">
        <v>0</v>
      </c>
      <c r="AU99" s="11">
        <v>0</v>
      </c>
      <c r="AW99" s="10" t="s">
        <v>1110</v>
      </c>
      <c r="AX99" s="11">
        <v>0</v>
      </c>
      <c r="AY99" s="11">
        <v>0</v>
      </c>
      <c r="AZ99" s="11">
        <v>0</v>
      </c>
      <c r="BB99" s="10" t="s">
        <v>1110</v>
      </c>
      <c r="BC99" s="11">
        <v>0</v>
      </c>
      <c r="BD99" s="11">
        <v>0</v>
      </c>
      <c r="BE99" s="11">
        <v>0</v>
      </c>
      <c r="BG99" s="10" t="s">
        <v>1110</v>
      </c>
      <c r="BH99" s="11">
        <v>0</v>
      </c>
      <c r="BI99" s="11">
        <v>0</v>
      </c>
      <c r="BJ99" s="11">
        <v>0</v>
      </c>
      <c r="BL99" s="10" t="s">
        <v>1110</v>
      </c>
      <c r="BM99" s="11">
        <v>315</v>
      </c>
      <c r="BN99" s="11">
        <v>8083</v>
      </c>
      <c r="BO99" s="11">
        <v>8398</v>
      </c>
      <c r="BQ99" s="10" t="s">
        <v>1110</v>
      </c>
      <c r="BR99" s="11">
        <v>303</v>
      </c>
      <c r="BS99" s="11">
        <v>8462</v>
      </c>
      <c r="BT99" s="11">
        <v>8765</v>
      </c>
    </row>
    <row r="100" spans="4:72" x14ac:dyDescent="0.25">
      <c r="D100" s="10" t="s">
        <v>1114</v>
      </c>
      <c r="E100" s="11">
        <v>127</v>
      </c>
      <c r="F100" s="11">
        <v>715</v>
      </c>
      <c r="G100" s="11">
        <v>842</v>
      </c>
      <c r="I100" s="10" t="s">
        <v>1114</v>
      </c>
      <c r="J100" s="11">
        <v>116</v>
      </c>
      <c r="K100" s="11">
        <v>780</v>
      </c>
      <c r="L100" s="11">
        <v>896</v>
      </c>
      <c r="N100" s="10" t="s">
        <v>1114</v>
      </c>
      <c r="O100" s="11">
        <v>113</v>
      </c>
      <c r="P100" s="11">
        <v>796</v>
      </c>
      <c r="Q100" s="11">
        <v>909</v>
      </c>
      <c r="S100" s="10" t="s">
        <v>1114</v>
      </c>
      <c r="T100" s="11">
        <v>110</v>
      </c>
      <c r="U100" s="11">
        <v>772</v>
      </c>
      <c r="V100" s="11">
        <v>882</v>
      </c>
      <c r="W100" s="9"/>
      <c r="X100" s="10" t="s">
        <v>1114</v>
      </c>
      <c r="Y100" s="11">
        <v>102</v>
      </c>
      <c r="Z100" s="11">
        <v>822</v>
      </c>
      <c r="AA100" s="11">
        <v>924</v>
      </c>
      <c r="AC100" s="10" t="s">
        <v>1114</v>
      </c>
      <c r="AD100" s="11">
        <v>96</v>
      </c>
      <c r="AE100" s="11">
        <v>824</v>
      </c>
      <c r="AF100" s="11">
        <v>920</v>
      </c>
      <c r="AH100" s="10" t="s">
        <v>1114</v>
      </c>
      <c r="AI100" s="11">
        <v>89</v>
      </c>
      <c r="AJ100" s="11">
        <v>834</v>
      </c>
      <c r="AK100" s="11">
        <v>923</v>
      </c>
      <c r="AM100" s="10" t="s">
        <v>1114</v>
      </c>
      <c r="AN100" s="11">
        <v>90</v>
      </c>
      <c r="AO100" s="11">
        <v>774</v>
      </c>
      <c r="AP100" s="11">
        <v>864</v>
      </c>
      <c r="AR100" s="10" t="s">
        <v>1114</v>
      </c>
      <c r="AS100" s="11">
        <v>96</v>
      </c>
      <c r="AT100" s="11">
        <v>790</v>
      </c>
      <c r="AU100" s="11">
        <v>886</v>
      </c>
      <c r="AW100" s="10" t="s">
        <v>1114</v>
      </c>
      <c r="AX100" s="11">
        <v>89</v>
      </c>
      <c r="AY100" s="11">
        <v>794</v>
      </c>
      <c r="AZ100" s="11">
        <v>883</v>
      </c>
      <c r="BB100" s="10" t="s">
        <v>1114</v>
      </c>
      <c r="BC100" s="11">
        <v>86</v>
      </c>
      <c r="BD100" s="11">
        <v>765</v>
      </c>
      <c r="BE100" s="11">
        <v>851</v>
      </c>
      <c r="BG100" s="10" t="s">
        <v>1114</v>
      </c>
      <c r="BH100" s="11">
        <v>76</v>
      </c>
      <c r="BI100" s="11">
        <v>786</v>
      </c>
      <c r="BJ100" s="11">
        <v>862</v>
      </c>
      <c r="BL100" s="10" t="s">
        <v>1114</v>
      </c>
      <c r="BM100" s="11">
        <v>70</v>
      </c>
      <c r="BN100" s="11">
        <v>761</v>
      </c>
      <c r="BO100" s="11">
        <v>831</v>
      </c>
      <c r="BQ100" s="10" t="s">
        <v>1114</v>
      </c>
      <c r="BR100" s="11">
        <v>61</v>
      </c>
      <c r="BS100" s="11">
        <v>791</v>
      </c>
      <c r="BT100" s="11">
        <v>852</v>
      </c>
    </row>
    <row r="101" spans="4:72" x14ac:dyDescent="0.25">
      <c r="D101" s="10" t="s">
        <v>1062</v>
      </c>
      <c r="E101" s="11">
        <v>104</v>
      </c>
      <c r="F101" s="11">
        <v>1240</v>
      </c>
      <c r="G101" s="11">
        <v>1344</v>
      </c>
      <c r="I101" s="10" t="s">
        <v>1062</v>
      </c>
      <c r="J101" s="11">
        <v>109</v>
      </c>
      <c r="K101" s="11">
        <v>1263</v>
      </c>
      <c r="L101" s="11">
        <v>1372</v>
      </c>
      <c r="N101" s="10" t="s">
        <v>1062</v>
      </c>
      <c r="O101" s="11">
        <v>104</v>
      </c>
      <c r="P101" s="11">
        <v>1255</v>
      </c>
      <c r="Q101" s="11">
        <v>1359</v>
      </c>
      <c r="S101" s="10" t="s">
        <v>1062</v>
      </c>
      <c r="T101" s="11">
        <v>85</v>
      </c>
      <c r="U101" s="11">
        <v>1275</v>
      </c>
      <c r="V101" s="11">
        <v>1360</v>
      </c>
      <c r="W101" s="9"/>
      <c r="X101" s="10" t="s">
        <v>1062</v>
      </c>
      <c r="Y101" s="11">
        <v>88</v>
      </c>
      <c r="Z101" s="11">
        <v>1322</v>
      </c>
      <c r="AA101" s="11">
        <v>1410</v>
      </c>
      <c r="AC101" s="10" t="s">
        <v>1062</v>
      </c>
      <c r="AD101" s="11">
        <v>90</v>
      </c>
      <c r="AE101" s="11">
        <v>1358</v>
      </c>
      <c r="AF101" s="11">
        <v>1448</v>
      </c>
      <c r="AH101" s="10" t="s">
        <v>1062</v>
      </c>
      <c r="AI101" s="11">
        <v>88</v>
      </c>
      <c r="AJ101" s="11">
        <v>1416</v>
      </c>
      <c r="AK101" s="11">
        <v>1504</v>
      </c>
      <c r="AM101" s="10" t="s">
        <v>1062</v>
      </c>
      <c r="AN101" s="11">
        <v>86</v>
      </c>
      <c r="AO101" s="11">
        <v>1452</v>
      </c>
      <c r="AP101" s="11">
        <v>1538</v>
      </c>
      <c r="AR101" s="10" t="s">
        <v>1062</v>
      </c>
      <c r="AS101" s="11">
        <v>85</v>
      </c>
      <c r="AT101" s="11">
        <v>1492</v>
      </c>
      <c r="AU101" s="11">
        <v>1577</v>
      </c>
      <c r="AW101" s="10" t="s">
        <v>1062</v>
      </c>
      <c r="AX101" s="11">
        <v>86</v>
      </c>
      <c r="AY101" s="11">
        <v>1544</v>
      </c>
      <c r="AZ101" s="11">
        <v>1630</v>
      </c>
      <c r="BB101" s="10" t="s">
        <v>1062</v>
      </c>
      <c r="BC101" s="11">
        <v>83</v>
      </c>
      <c r="BD101" s="11">
        <v>1604</v>
      </c>
      <c r="BE101" s="11">
        <v>1687</v>
      </c>
      <c r="BG101" s="10" t="s">
        <v>1062</v>
      </c>
      <c r="BH101" s="11">
        <v>78</v>
      </c>
      <c r="BI101" s="11">
        <v>1662</v>
      </c>
      <c r="BJ101" s="11">
        <v>1740</v>
      </c>
      <c r="BL101" s="10" t="s">
        <v>1062</v>
      </c>
      <c r="BM101" s="11">
        <v>74</v>
      </c>
      <c r="BN101" s="11">
        <v>1649</v>
      </c>
      <c r="BO101" s="11">
        <v>1723</v>
      </c>
      <c r="BQ101" s="10" t="s">
        <v>1062</v>
      </c>
      <c r="BR101" s="11">
        <v>78</v>
      </c>
      <c r="BS101" s="11">
        <v>1641</v>
      </c>
      <c r="BT101" s="11">
        <v>1719</v>
      </c>
    </row>
    <row r="102" spans="4:72" x14ac:dyDescent="0.25">
      <c r="D102" s="2" t="s">
        <v>1040</v>
      </c>
      <c r="E102" s="11"/>
      <c r="F102" s="11"/>
      <c r="G102" s="11"/>
      <c r="I102" s="2" t="s">
        <v>1040</v>
      </c>
      <c r="J102" s="11"/>
      <c r="K102" s="11"/>
      <c r="L102" s="11"/>
      <c r="N102" s="2" t="s">
        <v>1040</v>
      </c>
      <c r="O102" s="11">
        <v>451</v>
      </c>
      <c r="P102" s="11">
        <v>106875</v>
      </c>
      <c r="Q102" s="11">
        <v>107326</v>
      </c>
      <c r="S102" s="2" t="s">
        <v>1040</v>
      </c>
      <c r="T102" s="11">
        <v>293</v>
      </c>
      <c r="U102" s="11">
        <v>109576</v>
      </c>
      <c r="V102" s="11">
        <v>109869</v>
      </c>
      <c r="W102" s="9"/>
      <c r="X102" s="2" t="s">
        <v>1040</v>
      </c>
      <c r="Y102" s="11">
        <v>289</v>
      </c>
      <c r="Z102" s="11">
        <v>112195</v>
      </c>
      <c r="AA102" s="11">
        <v>112484</v>
      </c>
      <c r="AC102" s="2" t="s">
        <v>1040</v>
      </c>
      <c r="AD102" s="11">
        <v>288</v>
      </c>
      <c r="AE102" s="11">
        <v>113793</v>
      </c>
      <c r="AF102" s="11">
        <v>114081</v>
      </c>
      <c r="AH102" s="2" t="s">
        <v>1040</v>
      </c>
      <c r="AI102" s="11">
        <v>307</v>
      </c>
      <c r="AJ102" s="11">
        <v>115253</v>
      </c>
      <c r="AK102" s="11">
        <v>115560</v>
      </c>
      <c r="AM102" s="2" t="s">
        <v>1040</v>
      </c>
      <c r="AN102" s="11">
        <v>285</v>
      </c>
      <c r="AO102" s="11">
        <v>114245</v>
      </c>
      <c r="AP102" s="11">
        <v>114530</v>
      </c>
      <c r="AR102" s="2" t="s">
        <v>1040</v>
      </c>
      <c r="AS102" s="11">
        <v>300</v>
      </c>
      <c r="AT102" s="11">
        <v>115530</v>
      </c>
      <c r="AU102" s="11">
        <v>115830</v>
      </c>
      <c r="AW102" s="2" t="s">
        <v>1040</v>
      </c>
      <c r="AX102" s="11">
        <v>299</v>
      </c>
      <c r="AY102" s="11">
        <v>118387</v>
      </c>
      <c r="AZ102" s="11">
        <v>118686</v>
      </c>
      <c r="BB102" s="2" t="s">
        <v>1040</v>
      </c>
      <c r="BC102" s="11">
        <v>289</v>
      </c>
      <c r="BD102" s="11">
        <v>118789</v>
      </c>
      <c r="BE102" s="11">
        <v>119078</v>
      </c>
      <c r="BG102" s="2" t="s">
        <v>1040</v>
      </c>
      <c r="BH102" s="11">
        <v>282</v>
      </c>
      <c r="BI102" s="11">
        <v>121174</v>
      </c>
      <c r="BJ102" s="11">
        <v>121456</v>
      </c>
      <c r="BL102" s="2" t="s">
        <v>1040</v>
      </c>
      <c r="BM102" s="11">
        <v>297</v>
      </c>
      <c r="BN102" s="11">
        <v>120935</v>
      </c>
      <c r="BO102" s="11">
        <v>121232</v>
      </c>
      <c r="BQ102" s="2" t="s">
        <v>1040</v>
      </c>
      <c r="BR102" s="11">
        <v>274</v>
      </c>
      <c r="BS102" s="11">
        <v>125919</v>
      </c>
      <c r="BT102" s="11">
        <v>126193</v>
      </c>
    </row>
    <row r="103" spans="4:72" x14ac:dyDescent="0.25">
      <c r="D103" s="10" t="s">
        <v>1040</v>
      </c>
      <c r="E103" s="11">
        <v>498</v>
      </c>
      <c r="F103" s="11">
        <v>107417</v>
      </c>
      <c r="G103" s="11">
        <v>107915</v>
      </c>
      <c r="I103" s="10" t="s">
        <v>1040</v>
      </c>
      <c r="J103" s="11">
        <v>555</v>
      </c>
      <c r="K103" s="11">
        <v>105944</v>
      </c>
      <c r="L103" s="11">
        <v>106499</v>
      </c>
      <c r="N103" s="10" t="s">
        <v>1040</v>
      </c>
      <c r="O103" s="11">
        <v>451</v>
      </c>
      <c r="P103" s="11">
        <v>106875</v>
      </c>
      <c r="Q103" s="11">
        <v>107326</v>
      </c>
      <c r="S103" s="10" t="s">
        <v>1040</v>
      </c>
      <c r="T103" s="11">
        <v>293</v>
      </c>
      <c r="U103" s="11">
        <v>109576</v>
      </c>
      <c r="V103" s="11">
        <v>109869</v>
      </c>
      <c r="W103" s="9"/>
      <c r="X103" s="10" t="s">
        <v>1040</v>
      </c>
      <c r="Y103" s="11">
        <v>289</v>
      </c>
      <c r="Z103" s="11">
        <v>112195</v>
      </c>
      <c r="AA103" s="11">
        <v>112484</v>
      </c>
      <c r="AC103" s="10" t="s">
        <v>1040</v>
      </c>
      <c r="AD103" s="11">
        <v>288</v>
      </c>
      <c r="AE103" s="11">
        <v>113793</v>
      </c>
      <c r="AF103" s="11">
        <v>114081</v>
      </c>
      <c r="AH103" s="10" t="s">
        <v>1040</v>
      </c>
      <c r="AI103" s="11">
        <v>307</v>
      </c>
      <c r="AJ103" s="11">
        <v>115253</v>
      </c>
      <c r="AK103" s="11">
        <v>115560</v>
      </c>
      <c r="AM103" s="10" t="s">
        <v>1040</v>
      </c>
      <c r="AN103" s="11">
        <v>285</v>
      </c>
      <c r="AO103" s="11">
        <v>114245</v>
      </c>
      <c r="AP103" s="11">
        <v>114530</v>
      </c>
      <c r="AR103" s="10" t="s">
        <v>1040</v>
      </c>
      <c r="AS103" s="11">
        <v>300</v>
      </c>
      <c r="AT103" s="11">
        <v>115530</v>
      </c>
      <c r="AU103" s="11">
        <v>115830</v>
      </c>
      <c r="AW103" s="10" t="s">
        <v>1040</v>
      </c>
      <c r="AX103" s="11">
        <v>299</v>
      </c>
      <c r="AY103" s="11">
        <v>118387</v>
      </c>
      <c r="AZ103" s="11">
        <v>118686</v>
      </c>
      <c r="BB103" s="10" t="s">
        <v>1040</v>
      </c>
      <c r="BC103" s="11">
        <v>289</v>
      </c>
      <c r="BD103" s="11">
        <v>118789</v>
      </c>
      <c r="BE103" s="11">
        <v>119078</v>
      </c>
      <c r="BG103" s="10" t="s">
        <v>1040</v>
      </c>
      <c r="BH103" s="11">
        <v>282</v>
      </c>
      <c r="BI103" s="11">
        <v>121174</v>
      </c>
      <c r="BJ103" s="11">
        <v>121456</v>
      </c>
      <c r="BL103" s="10" t="s">
        <v>1040</v>
      </c>
      <c r="BM103" s="11">
        <v>297</v>
      </c>
      <c r="BN103" s="11">
        <v>120935</v>
      </c>
      <c r="BO103" s="11">
        <v>121232</v>
      </c>
      <c r="BQ103" s="10" t="s">
        <v>1040</v>
      </c>
      <c r="BR103" s="11">
        <v>274</v>
      </c>
      <c r="BS103" s="11">
        <v>125919</v>
      </c>
      <c r="BT103" s="11">
        <v>126193</v>
      </c>
    </row>
    <row r="104" spans="4:72" x14ac:dyDescent="0.25">
      <c r="D104" s="2" t="s">
        <v>1266</v>
      </c>
      <c r="E104" s="11"/>
      <c r="F104" s="11"/>
      <c r="G104" s="11"/>
      <c r="I104" s="2" t="s">
        <v>1266</v>
      </c>
      <c r="J104" s="11"/>
      <c r="K104" s="11"/>
      <c r="L104" s="11"/>
      <c r="N104" s="2" t="s">
        <v>1266</v>
      </c>
      <c r="O104" s="11">
        <v>1603</v>
      </c>
      <c r="P104" s="11">
        <v>14184</v>
      </c>
      <c r="Q104" s="11">
        <v>15787</v>
      </c>
      <c r="S104" s="2" t="s">
        <v>1266</v>
      </c>
      <c r="T104" s="11">
        <v>1543</v>
      </c>
      <c r="U104" s="11">
        <v>14512</v>
      </c>
      <c r="V104" s="11">
        <v>16055</v>
      </c>
      <c r="W104" s="9"/>
      <c r="X104" s="2" t="s">
        <v>1266</v>
      </c>
      <c r="Y104" s="11">
        <v>1412</v>
      </c>
      <c r="Z104" s="11">
        <v>14653</v>
      </c>
      <c r="AA104" s="11">
        <v>16065</v>
      </c>
      <c r="AC104" s="2" t="s">
        <v>1266</v>
      </c>
      <c r="AD104" s="11">
        <v>1385</v>
      </c>
      <c r="AE104" s="11">
        <v>14803</v>
      </c>
      <c r="AF104" s="11">
        <v>16188</v>
      </c>
      <c r="AH104" s="2" t="s">
        <v>1266</v>
      </c>
      <c r="AI104" s="11">
        <v>1341</v>
      </c>
      <c r="AJ104" s="11">
        <v>14956</v>
      </c>
      <c r="AK104" s="11">
        <v>16297</v>
      </c>
      <c r="AM104" s="2" t="s">
        <v>1266</v>
      </c>
      <c r="AN104" s="11">
        <v>1249</v>
      </c>
      <c r="AO104" s="11">
        <v>14825</v>
      </c>
      <c r="AP104" s="11">
        <v>16074</v>
      </c>
      <c r="AR104" s="2" t="s">
        <v>1266</v>
      </c>
      <c r="AS104" s="11">
        <v>1252</v>
      </c>
      <c r="AT104" s="11">
        <v>14998</v>
      </c>
      <c r="AU104" s="11">
        <v>16250</v>
      </c>
      <c r="AW104" s="2" t="s">
        <v>1266</v>
      </c>
      <c r="AX104" s="11">
        <v>1220</v>
      </c>
      <c r="AY104" s="11">
        <v>15170</v>
      </c>
      <c r="AZ104" s="11">
        <v>16390</v>
      </c>
      <c r="BB104" s="2" t="s">
        <v>1266</v>
      </c>
      <c r="BC104" s="11">
        <v>1131</v>
      </c>
      <c r="BD104" s="11">
        <v>15442</v>
      </c>
      <c r="BE104" s="11">
        <v>16573</v>
      </c>
      <c r="BG104" s="2" t="s">
        <v>1266</v>
      </c>
      <c r="BH104" s="11">
        <v>1133</v>
      </c>
      <c r="BI104" s="11">
        <v>15517</v>
      </c>
      <c r="BJ104" s="11">
        <v>16650</v>
      </c>
      <c r="BL104" s="2" t="s">
        <v>1266</v>
      </c>
      <c r="BM104" s="11">
        <v>1095</v>
      </c>
      <c r="BN104" s="11">
        <v>15436</v>
      </c>
      <c r="BO104" s="11">
        <v>16531</v>
      </c>
      <c r="BQ104" s="2" t="s">
        <v>1266</v>
      </c>
      <c r="BR104" s="11">
        <v>1080</v>
      </c>
      <c r="BS104" s="11">
        <v>15383</v>
      </c>
      <c r="BT104" s="11">
        <v>16463</v>
      </c>
    </row>
    <row r="105" spans="4:72" x14ac:dyDescent="0.25">
      <c r="D105" s="10" t="s">
        <v>1056</v>
      </c>
      <c r="E105" s="11">
        <v>89</v>
      </c>
      <c r="F105" s="11">
        <v>619</v>
      </c>
      <c r="G105" s="11">
        <v>708</v>
      </c>
      <c r="I105" s="10" t="s">
        <v>1056</v>
      </c>
      <c r="J105" s="11">
        <v>100</v>
      </c>
      <c r="K105" s="11">
        <v>584</v>
      </c>
      <c r="L105" s="11">
        <v>684</v>
      </c>
      <c r="N105" s="10" t="s">
        <v>1056</v>
      </c>
      <c r="O105" s="11">
        <v>89</v>
      </c>
      <c r="P105" s="11">
        <v>606</v>
      </c>
      <c r="Q105" s="11">
        <v>695</v>
      </c>
      <c r="S105" s="10" t="s">
        <v>1056</v>
      </c>
      <c r="T105" s="11">
        <v>79</v>
      </c>
      <c r="U105" s="11">
        <v>612</v>
      </c>
      <c r="V105" s="11">
        <v>691</v>
      </c>
      <c r="W105" s="9"/>
      <c r="X105" s="10" t="s">
        <v>1056</v>
      </c>
      <c r="Y105" s="11">
        <v>70</v>
      </c>
      <c r="Z105" s="11">
        <v>606</v>
      </c>
      <c r="AA105" s="11">
        <v>676</v>
      </c>
      <c r="AC105" s="10" t="s">
        <v>1056</v>
      </c>
      <c r="AD105" s="11">
        <v>75</v>
      </c>
      <c r="AE105" s="11">
        <v>565</v>
      </c>
      <c r="AF105" s="11">
        <v>640</v>
      </c>
      <c r="AH105" s="10" t="s">
        <v>1056</v>
      </c>
      <c r="AI105" s="11">
        <v>67</v>
      </c>
      <c r="AJ105" s="11">
        <v>549</v>
      </c>
      <c r="AK105" s="11">
        <v>616</v>
      </c>
      <c r="AM105" s="10" t="s">
        <v>1056</v>
      </c>
      <c r="AN105" s="11">
        <v>63</v>
      </c>
      <c r="AO105" s="11">
        <v>559</v>
      </c>
      <c r="AP105" s="11">
        <v>622</v>
      </c>
      <c r="AR105" s="10" t="s">
        <v>1056</v>
      </c>
      <c r="AS105" s="11">
        <v>62</v>
      </c>
      <c r="AT105" s="11">
        <v>615</v>
      </c>
      <c r="AU105" s="11">
        <v>677</v>
      </c>
      <c r="AW105" s="10" t="s">
        <v>1056</v>
      </c>
      <c r="AX105" s="11">
        <v>49</v>
      </c>
      <c r="AY105" s="11">
        <v>542</v>
      </c>
      <c r="AZ105" s="11">
        <v>591</v>
      </c>
      <c r="BB105" s="10" t="s">
        <v>1056</v>
      </c>
      <c r="BC105" s="11">
        <v>42</v>
      </c>
      <c r="BD105" s="11">
        <v>568</v>
      </c>
      <c r="BE105" s="11">
        <v>610</v>
      </c>
      <c r="BG105" s="10" t="s">
        <v>1056</v>
      </c>
      <c r="BH105" s="11">
        <v>50</v>
      </c>
      <c r="BI105" s="11">
        <v>566</v>
      </c>
      <c r="BJ105" s="11">
        <v>616</v>
      </c>
      <c r="BL105" s="10" t="s">
        <v>1056</v>
      </c>
      <c r="BM105" s="11">
        <v>54</v>
      </c>
      <c r="BN105" s="11">
        <v>560</v>
      </c>
      <c r="BO105" s="11">
        <v>614</v>
      </c>
      <c r="BQ105" s="10" t="s">
        <v>1056</v>
      </c>
      <c r="BR105" s="11">
        <v>56</v>
      </c>
      <c r="BS105" s="11">
        <v>568</v>
      </c>
      <c r="BT105" s="11">
        <v>624</v>
      </c>
    </row>
    <row r="106" spans="4:72" x14ac:dyDescent="0.25">
      <c r="D106" s="10" t="s">
        <v>1060</v>
      </c>
      <c r="E106" s="11">
        <v>352</v>
      </c>
      <c r="F106" s="11">
        <v>4186</v>
      </c>
      <c r="G106" s="11">
        <v>4538</v>
      </c>
      <c r="I106" s="10" t="s">
        <v>1060</v>
      </c>
      <c r="J106" s="11">
        <v>326</v>
      </c>
      <c r="K106" s="11">
        <v>4211</v>
      </c>
      <c r="L106" s="11">
        <v>4537</v>
      </c>
      <c r="N106" s="10" t="s">
        <v>1060</v>
      </c>
      <c r="O106" s="11">
        <v>301</v>
      </c>
      <c r="P106" s="11">
        <v>4285</v>
      </c>
      <c r="Q106" s="11">
        <v>4586</v>
      </c>
      <c r="S106" s="10" t="s">
        <v>1060</v>
      </c>
      <c r="T106" s="11">
        <v>299</v>
      </c>
      <c r="U106" s="11">
        <v>4370</v>
      </c>
      <c r="V106" s="11">
        <v>4669</v>
      </c>
      <c r="W106" s="7"/>
      <c r="X106" s="10" t="s">
        <v>1060</v>
      </c>
      <c r="Y106" s="11">
        <v>290</v>
      </c>
      <c r="Z106" s="11">
        <v>4417</v>
      </c>
      <c r="AA106" s="11">
        <v>4707</v>
      </c>
      <c r="AC106" s="10" t="s">
        <v>1060</v>
      </c>
      <c r="AD106" s="11">
        <v>259</v>
      </c>
      <c r="AE106" s="11">
        <v>4480</v>
      </c>
      <c r="AF106" s="11">
        <v>4739</v>
      </c>
      <c r="AH106" s="10" t="s">
        <v>1060</v>
      </c>
      <c r="AI106" s="11">
        <v>266</v>
      </c>
      <c r="AJ106" s="11">
        <v>4559</v>
      </c>
      <c r="AK106" s="11">
        <v>4825</v>
      </c>
      <c r="AM106" s="10" t="s">
        <v>1060</v>
      </c>
      <c r="AN106" s="11">
        <v>237</v>
      </c>
      <c r="AO106" s="11">
        <v>4605</v>
      </c>
      <c r="AP106" s="11">
        <v>4842</v>
      </c>
      <c r="AR106" s="10" t="s">
        <v>1060</v>
      </c>
      <c r="AS106" s="11">
        <v>253</v>
      </c>
      <c r="AT106" s="11">
        <v>4655</v>
      </c>
      <c r="AU106" s="11">
        <v>4908</v>
      </c>
      <c r="AW106" s="10" t="s">
        <v>1060</v>
      </c>
      <c r="AX106" s="11">
        <v>261</v>
      </c>
      <c r="AY106" s="11">
        <v>4801</v>
      </c>
      <c r="AZ106" s="11">
        <v>5062</v>
      </c>
      <c r="BB106" s="10" t="s">
        <v>1060</v>
      </c>
      <c r="BC106" s="11">
        <v>243</v>
      </c>
      <c r="BD106" s="11">
        <v>4917</v>
      </c>
      <c r="BE106" s="11">
        <v>5160</v>
      </c>
      <c r="BG106" s="10" t="s">
        <v>1060</v>
      </c>
      <c r="BH106" s="11">
        <v>221</v>
      </c>
      <c r="BI106" s="11">
        <v>4974</v>
      </c>
      <c r="BJ106" s="11">
        <v>5195</v>
      </c>
      <c r="BL106" s="10" t="s">
        <v>1060</v>
      </c>
      <c r="BM106" s="11">
        <v>226</v>
      </c>
      <c r="BN106" s="11">
        <v>5003</v>
      </c>
      <c r="BO106" s="11">
        <v>5229</v>
      </c>
      <c r="BQ106" s="10" t="s">
        <v>1060</v>
      </c>
      <c r="BR106" s="11">
        <v>229</v>
      </c>
      <c r="BS106" s="11">
        <v>5073</v>
      </c>
      <c r="BT106" s="11">
        <v>5302</v>
      </c>
    </row>
    <row r="107" spans="4:72" x14ac:dyDescent="0.25">
      <c r="D107" s="10" t="s">
        <v>1058</v>
      </c>
      <c r="E107" s="11">
        <v>401</v>
      </c>
      <c r="F107" s="11">
        <v>2304</v>
      </c>
      <c r="G107" s="11">
        <v>2705</v>
      </c>
      <c r="I107" s="10" t="s">
        <v>1058</v>
      </c>
      <c r="J107" s="11">
        <v>373</v>
      </c>
      <c r="K107" s="11">
        <v>2409</v>
      </c>
      <c r="L107" s="11">
        <v>2782</v>
      </c>
      <c r="N107" s="10" t="s">
        <v>1058</v>
      </c>
      <c r="O107" s="11">
        <v>357</v>
      </c>
      <c r="P107" s="11">
        <v>2433</v>
      </c>
      <c r="Q107" s="11">
        <v>2790</v>
      </c>
      <c r="S107" s="10" t="s">
        <v>1058</v>
      </c>
      <c r="T107" s="11">
        <v>337</v>
      </c>
      <c r="U107" s="11">
        <v>2592</v>
      </c>
      <c r="V107" s="11">
        <v>2929</v>
      </c>
      <c r="W107" s="9"/>
      <c r="X107" s="10" t="s">
        <v>1058</v>
      </c>
      <c r="Y107" s="11">
        <v>296</v>
      </c>
      <c r="Z107" s="11">
        <v>2684</v>
      </c>
      <c r="AA107" s="11">
        <v>2980</v>
      </c>
      <c r="AC107" s="10" t="s">
        <v>1058</v>
      </c>
      <c r="AD107" s="11">
        <v>301</v>
      </c>
      <c r="AE107" s="11">
        <v>2821</v>
      </c>
      <c r="AF107" s="11">
        <v>3122</v>
      </c>
      <c r="AH107" s="10" t="s">
        <v>1058</v>
      </c>
      <c r="AI107" s="11">
        <v>288</v>
      </c>
      <c r="AJ107" s="11">
        <v>2852</v>
      </c>
      <c r="AK107" s="11">
        <v>3140</v>
      </c>
      <c r="AM107" s="10" t="s">
        <v>1058</v>
      </c>
      <c r="AN107" s="11">
        <v>279</v>
      </c>
      <c r="AO107" s="11">
        <v>2794</v>
      </c>
      <c r="AP107" s="11">
        <v>3073</v>
      </c>
      <c r="AR107" s="10" t="s">
        <v>1058</v>
      </c>
      <c r="AS107" s="11">
        <v>283</v>
      </c>
      <c r="AT107" s="11">
        <v>2852</v>
      </c>
      <c r="AU107" s="11">
        <v>3135</v>
      </c>
      <c r="AW107" s="10" t="s">
        <v>1058</v>
      </c>
      <c r="AX107" s="11">
        <v>270</v>
      </c>
      <c r="AY107" s="11">
        <v>2872</v>
      </c>
      <c r="AZ107" s="11">
        <v>3142</v>
      </c>
      <c r="BB107" s="10" t="s">
        <v>1058</v>
      </c>
      <c r="BC107" s="11">
        <v>270</v>
      </c>
      <c r="BD107" s="11">
        <v>2908</v>
      </c>
      <c r="BE107" s="11">
        <v>3178</v>
      </c>
      <c r="BG107" s="10" t="s">
        <v>1058</v>
      </c>
      <c r="BH107" s="11">
        <v>255</v>
      </c>
      <c r="BI107" s="11">
        <v>2843</v>
      </c>
      <c r="BJ107" s="11">
        <v>3098</v>
      </c>
      <c r="BL107" s="10" t="s">
        <v>1058</v>
      </c>
      <c r="BM107" s="11">
        <v>235</v>
      </c>
      <c r="BN107" s="11">
        <v>2814</v>
      </c>
      <c r="BO107" s="11">
        <v>3049</v>
      </c>
      <c r="BQ107" s="10" t="s">
        <v>1058</v>
      </c>
      <c r="BR107" s="11">
        <v>239</v>
      </c>
      <c r="BS107" s="11">
        <v>2421</v>
      </c>
      <c r="BT107" s="11">
        <v>2660</v>
      </c>
    </row>
    <row r="108" spans="4:72" x14ac:dyDescent="0.25">
      <c r="D108" s="10" t="s">
        <v>1050</v>
      </c>
      <c r="E108" s="11">
        <v>395</v>
      </c>
      <c r="F108" s="11">
        <v>2986</v>
      </c>
      <c r="G108" s="11">
        <v>3381</v>
      </c>
      <c r="I108" s="10" t="s">
        <v>1050</v>
      </c>
      <c r="J108" s="11">
        <v>362</v>
      </c>
      <c r="K108" s="11">
        <v>2928</v>
      </c>
      <c r="L108" s="11">
        <v>3290</v>
      </c>
      <c r="N108" s="10" t="s">
        <v>1050</v>
      </c>
      <c r="O108" s="11">
        <v>349</v>
      </c>
      <c r="P108" s="11">
        <v>2897</v>
      </c>
      <c r="Q108" s="11">
        <v>3246</v>
      </c>
      <c r="S108" s="10" t="s">
        <v>1050</v>
      </c>
      <c r="T108" s="11">
        <v>357</v>
      </c>
      <c r="U108" s="11">
        <v>2889</v>
      </c>
      <c r="V108" s="11">
        <v>3246</v>
      </c>
      <c r="W108" s="9"/>
      <c r="X108" s="10" t="s">
        <v>1050</v>
      </c>
      <c r="Y108" s="11">
        <v>317</v>
      </c>
      <c r="Z108" s="11">
        <v>2889</v>
      </c>
      <c r="AA108" s="11">
        <v>3206</v>
      </c>
      <c r="AC108" s="10" t="s">
        <v>1050</v>
      </c>
      <c r="AD108" s="11">
        <v>327</v>
      </c>
      <c r="AE108" s="11">
        <v>2883</v>
      </c>
      <c r="AF108" s="11">
        <v>3210</v>
      </c>
      <c r="AH108" s="10" t="s">
        <v>1050</v>
      </c>
      <c r="AI108" s="11">
        <v>298</v>
      </c>
      <c r="AJ108" s="11">
        <v>2958</v>
      </c>
      <c r="AK108" s="11">
        <v>3256</v>
      </c>
      <c r="AM108" s="10" t="s">
        <v>1050</v>
      </c>
      <c r="AN108" s="11">
        <v>294</v>
      </c>
      <c r="AO108" s="11">
        <v>2860</v>
      </c>
      <c r="AP108" s="11">
        <v>3154</v>
      </c>
      <c r="AR108" s="10" t="s">
        <v>1050</v>
      </c>
      <c r="AS108" s="11">
        <v>282</v>
      </c>
      <c r="AT108" s="11">
        <v>2913</v>
      </c>
      <c r="AU108" s="11">
        <v>3195</v>
      </c>
      <c r="AW108" s="10" t="s">
        <v>1050</v>
      </c>
      <c r="AX108" s="11">
        <v>276</v>
      </c>
      <c r="AY108" s="11">
        <v>2949</v>
      </c>
      <c r="AZ108" s="11">
        <v>3225</v>
      </c>
      <c r="BB108" s="10" t="s">
        <v>1050</v>
      </c>
      <c r="BC108" s="11">
        <v>264</v>
      </c>
      <c r="BD108" s="11">
        <v>3038</v>
      </c>
      <c r="BE108" s="11">
        <v>3302</v>
      </c>
      <c r="BG108" s="10" t="s">
        <v>1050</v>
      </c>
      <c r="BH108" s="11">
        <v>268</v>
      </c>
      <c r="BI108" s="11">
        <v>3072</v>
      </c>
      <c r="BJ108" s="11">
        <v>3340</v>
      </c>
      <c r="BL108" s="10" t="s">
        <v>1050</v>
      </c>
      <c r="BM108" s="11">
        <v>250</v>
      </c>
      <c r="BN108" s="11">
        <v>3041</v>
      </c>
      <c r="BO108" s="11">
        <v>3291</v>
      </c>
      <c r="BQ108" s="10" t="s">
        <v>1050</v>
      </c>
      <c r="BR108" s="11">
        <v>234</v>
      </c>
      <c r="BS108" s="11">
        <v>3144</v>
      </c>
      <c r="BT108" s="11">
        <v>3378</v>
      </c>
    </row>
    <row r="109" spans="4:72" x14ac:dyDescent="0.25">
      <c r="D109" s="10" t="s">
        <v>1052</v>
      </c>
      <c r="E109" s="11">
        <v>307</v>
      </c>
      <c r="F109" s="11">
        <v>853</v>
      </c>
      <c r="G109" s="11">
        <v>1160</v>
      </c>
      <c r="I109" s="10" t="s">
        <v>1052</v>
      </c>
      <c r="J109" s="11">
        <v>315</v>
      </c>
      <c r="K109" s="11">
        <v>839</v>
      </c>
      <c r="L109" s="11">
        <v>1154</v>
      </c>
      <c r="N109" s="10" t="s">
        <v>1052</v>
      </c>
      <c r="O109" s="11">
        <v>305</v>
      </c>
      <c r="P109" s="11">
        <v>850</v>
      </c>
      <c r="Q109" s="11">
        <v>1155</v>
      </c>
      <c r="S109" s="10" t="s">
        <v>1052</v>
      </c>
      <c r="T109" s="11">
        <v>279</v>
      </c>
      <c r="U109" s="11">
        <v>854</v>
      </c>
      <c r="V109" s="11">
        <v>1133</v>
      </c>
      <c r="W109" s="7"/>
      <c r="X109" s="10" t="s">
        <v>1052</v>
      </c>
      <c r="Y109" s="11">
        <v>272</v>
      </c>
      <c r="Z109" s="11">
        <v>884</v>
      </c>
      <c r="AA109" s="11">
        <v>1156</v>
      </c>
      <c r="AC109" s="10" t="s">
        <v>1052</v>
      </c>
      <c r="AD109" s="11">
        <v>249</v>
      </c>
      <c r="AE109" s="11">
        <v>876</v>
      </c>
      <c r="AF109" s="11">
        <v>1125</v>
      </c>
      <c r="AH109" s="10" t="s">
        <v>1052</v>
      </c>
      <c r="AI109" s="11">
        <v>267</v>
      </c>
      <c r="AJ109" s="11">
        <v>859</v>
      </c>
      <c r="AK109" s="11">
        <v>1126</v>
      </c>
      <c r="AM109" s="10" t="s">
        <v>1052</v>
      </c>
      <c r="AN109" s="11">
        <v>229</v>
      </c>
      <c r="AO109" s="11">
        <v>876</v>
      </c>
      <c r="AP109" s="11">
        <v>1105</v>
      </c>
      <c r="AR109" s="10" t="s">
        <v>1052</v>
      </c>
      <c r="AS109" s="11">
        <v>210</v>
      </c>
      <c r="AT109" s="11">
        <v>875</v>
      </c>
      <c r="AU109" s="11">
        <v>1085</v>
      </c>
      <c r="AW109" s="10" t="s">
        <v>1052</v>
      </c>
      <c r="AX109" s="11">
        <v>211</v>
      </c>
      <c r="AY109" s="11">
        <v>839</v>
      </c>
      <c r="AZ109" s="11">
        <v>1050</v>
      </c>
      <c r="BB109" s="10" t="s">
        <v>1052</v>
      </c>
      <c r="BC109" s="11">
        <v>173</v>
      </c>
      <c r="BD109" s="11">
        <v>873</v>
      </c>
      <c r="BE109" s="11">
        <v>1046</v>
      </c>
      <c r="BG109" s="10" t="s">
        <v>1052</v>
      </c>
      <c r="BH109" s="11">
        <v>192</v>
      </c>
      <c r="BI109" s="11">
        <v>908</v>
      </c>
      <c r="BJ109" s="11">
        <v>1100</v>
      </c>
      <c r="BL109" s="10" t="s">
        <v>1052</v>
      </c>
      <c r="BM109" s="11">
        <v>191</v>
      </c>
      <c r="BN109" s="11">
        <v>891</v>
      </c>
      <c r="BO109" s="11">
        <v>1082</v>
      </c>
      <c r="BQ109" s="10" t="s">
        <v>1052</v>
      </c>
      <c r="BR109" s="11">
        <v>193</v>
      </c>
      <c r="BS109" s="11">
        <v>945</v>
      </c>
      <c r="BT109" s="11">
        <v>1138</v>
      </c>
    </row>
    <row r="110" spans="4:72" x14ac:dyDescent="0.25">
      <c r="D110" s="10" t="s">
        <v>1054</v>
      </c>
      <c r="E110" s="11">
        <v>211</v>
      </c>
      <c r="F110" s="11">
        <v>3249</v>
      </c>
      <c r="G110" s="11">
        <v>3460</v>
      </c>
      <c r="I110" s="10" t="s">
        <v>1054</v>
      </c>
      <c r="J110" s="11">
        <v>195</v>
      </c>
      <c r="K110" s="11">
        <v>3178</v>
      </c>
      <c r="L110" s="11">
        <v>3373</v>
      </c>
      <c r="N110" s="10" t="s">
        <v>1054</v>
      </c>
      <c r="O110" s="11">
        <v>202</v>
      </c>
      <c r="P110" s="11">
        <v>3113</v>
      </c>
      <c r="Q110" s="11">
        <v>3315</v>
      </c>
      <c r="S110" s="10" t="s">
        <v>1054</v>
      </c>
      <c r="T110" s="11">
        <v>192</v>
      </c>
      <c r="U110" s="11">
        <v>3195</v>
      </c>
      <c r="V110" s="11">
        <v>3387</v>
      </c>
      <c r="W110" s="9"/>
      <c r="X110" s="10" t="s">
        <v>1054</v>
      </c>
      <c r="Y110" s="11">
        <v>167</v>
      </c>
      <c r="Z110" s="11">
        <v>3173</v>
      </c>
      <c r="AA110" s="11">
        <v>3340</v>
      </c>
      <c r="AC110" s="10" t="s">
        <v>1054</v>
      </c>
      <c r="AD110" s="11">
        <v>174</v>
      </c>
      <c r="AE110" s="11">
        <v>3178</v>
      </c>
      <c r="AF110" s="11">
        <v>3352</v>
      </c>
      <c r="AH110" s="10" t="s">
        <v>1054</v>
      </c>
      <c r="AI110" s="11">
        <v>155</v>
      </c>
      <c r="AJ110" s="11">
        <v>3179</v>
      </c>
      <c r="AK110" s="11">
        <v>3334</v>
      </c>
      <c r="AM110" s="10" t="s">
        <v>1054</v>
      </c>
      <c r="AN110" s="11">
        <v>147</v>
      </c>
      <c r="AO110" s="11">
        <v>3131</v>
      </c>
      <c r="AP110" s="11">
        <v>3278</v>
      </c>
      <c r="AR110" s="10" t="s">
        <v>1054</v>
      </c>
      <c r="AS110" s="11">
        <v>162</v>
      </c>
      <c r="AT110" s="11">
        <v>3088</v>
      </c>
      <c r="AU110" s="11">
        <v>3250</v>
      </c>
      <c r="AW110" s="10" t="s">
        <v>1054</v>
      </c>
      <c r="AX110" s="11">
        <v>153</v>
      </c>
      <c r="AY110" s="11">
        <v>3167</v>
      </c>
      <c r="AZ110" s="11">
        <v>3320</v>
      </c>
      <c r="BB110" s="10" t="s">
        <v>1054</v>
      </c>
      <c r="BC110" s="11">
        <v>139</v>
      </c>
      <c r="BD110" s="11">
        <v>3138</v>
      </c>
      <c r="BE110" s="11">
        <v>3277</v>
      </c>
      <c r="BG110" s="10" t="s">
        <v>1054</v>
      </c>
      <c r="BH110" s="11">
        <v>147</v>
      </c>
      <c r="BI110" s="11">
        <v>3154</v>
      </c>
      <c r="BJ110" s="11">
        <v>3301</v>
      </c>
      <c r="BL110" s="10" t="s">
        <v>1054</v>
      </c>
      <c r="BM110" s="11">
        <v>139</v>
      </c>
      <c r="BN110" s="11">
        <v>3127</v>
      </c>
      <c r="BO110" s="11">
        <v>3266</v>
      </c>
      <c r="BQ110" s="10" t="s">
        <v>1054</v>
      </c>
      <c r="BR110" s="11">
        <v>129</v>
      </c>
      <c r="BS110" s="11">
        <v>3232</v>
      </c>
      <c r="BT110" s="11">
        <v>3361</v>
      </c>
    </row>
    <row r="111" spans="4:72" x14ac:dyDescent="0.25">
      <c r="D111" s="2" t="s">
        <v>1267</v>
      </c>
      <c r="E111" s="11"/>
      <c r="F111" s="11"/>
      <c r="G111" s="11"/>
      <c r="I111" s="2" t="s">
        <v>1267</v>
      </c>
      <c r="J111" s="11"/>
      <c r="K111" s="11"/>
      <c r="L111" s="11"/>
      <c r="N111" s="2" t="s">
        <v>1267</v>
      </c>
      <c r="O111" s="11">
        <v>993</v>
      </c>
      <c r="P111" s="11">
        <v>16233</v>
      </c>
      <c r="Q111" s="11">
        <v>17226</v>
      </c>
      <c r="S111" s="2" t="s">
        <v>1267</v>
      </c>
      <c r="T111" s="11">
        <v>943</v>
      </c>
      <c r="U111" s="11">
        <v>16595</v>
      </c>
      <c r="V111" s="11">
        <v>17538</v>
      </c>
      <c r="W111" s="9"/>
      <c r="X111" s="2" t="s">
        <v>1267</v>
      </c>
      <c r="Y111" s="11">
        <v>889</v>
      </c>
      <c r="Z111" s="11">
        <v>17171</v>
      </c>
      <c r="AA111" s="11">
        <v>18060</v>
      </c>
      <c r="AC111" s="2" t="s">
        <v>1267</v>
      </c>
      <c r="AD111" s="11">
        <v>878</v>
      </c>
      <c r="AE111" s="11">
        <v>17492</v>
      </c>
      <c r="AF111" s="11">
        <v>18370</v>
      </c>
      <c r="AH111" s="2" t="s">
        <v>1267</v>
      </c>
      <c r="AI111" s="11">
        <v>856</v>
      </c>
      <c r="AJ111" s="11">
        <v>17443</v>
      </c>
      <c r="AK111" s="11">
        <v>18299</v>
      </c>
      <c r="AM111" s="2" t="s">
        <v>1267</v>
      </c>
      <c r="AN111" s="11">
        <v>810</v>
      </c>
      <c r="AO111" s="11">
        <v>17276</v>
      </c>
      <c r="AP111" s="11">
        <v>18086</v>
      </c>
      <c r="AR111" s="2" t="s">
        <v>1267</v>
      </c>
      <c r="AS111" s="11">
        <v>801</v>
      </c>
      <c r="AT111" s="11">
        <v>17256</v>
      </c>
      <c r="AU111" s="11">
        <v>18057</v>
      </c>
      <c r="AW111" s="2" t="s">
        <v>1267</v>
      </c>
      <c r="AX111" s="11">
        <v>805</v>
      </c>
      <c r="AY111" s="11">
        <v>17363</v>
      </c>
      <c r="AZ111" s="11">
        <v>18168</v>
      </c>
      <c r="BB111" s="2" t="s">
        <v>1267</v>
      </c>
      <c r="BC111" s="11">
        <v>799</v>
      </c>
      <c r="BD111" s="11">
        <v>17516</v>
      </c>
      <c r="BE111" s="11">
        <v>18315</v>
      </c>
      <c r="BG111" s="2" t="s">
        <v>1267</v>
      </c>
      <c r="BH111" s="11">
        <v>777</v>
      </c>
      <c r="BI111" s="11">
        <v>17386</v>
      </c>
      <c r="BJ111" s="11">
        <v>18163</v>
      </c>
      <c r="BL111" s="2" t="s">
        <v>1267</v>
      </c>
      <c r="BM111" s="11">
        <v>796</v>
      </c>
      <c r="BN111" s="11">
        <v>16935</v>
      </c>
      <c r="BO111" s="11">
        <v>17731</v>
      </c>
      <c r="BQ111" s="2" t="s">
        <v>1267</v>
      </c>
      <c r="BR111" s="11">
        <v>748</v>
      </c>
      <c r="BS111" s="11">
        <v>17325</v>
      </c>
      <c r="BT111" s="11">
        <v>18073</v>
      </c>
    </row>
    <row r="112" spans="4:72" x14ac:dyDescent="0.25">
      <c r="D112" s="10" t="s">
        <v>1074</v>
      </c>
      <c r="E112" s="11">
        <v>261</v>
      </c>
      <c r="F112" s="11">
        <v>614</v>
      </c>
      <c r="G112" s="11">
        <v>875</v>
      </c>
      <c r="I112" s="10" t="s">
        <v>1074</v>
      </c>
      <c r="J112" s="11">
        <v>250</v>
      </c>
      <c r="K112" s="11">
        <v>631</v>
      </c>
      <c r="L112" s="11">
        <v>881</v>
      </c>
      <c r="N112" s="10" t="s">
        <v>1074</v>
      </c>
      <c r="O112" s="11">
        <v>274</v>
      </c>
      <c r="P112" s="11">
        <v>630</v>
      </c>
      <c r="Q112" s="11">
        <v>904</v>
      </c>
      <c r="S112" s="10" t="s">
        <v>1074</v>
      </c>
      <c r="T112" s="11">
        <v>236</v>
      </c>
      <c r="U112" s="11">
        <v>661</v>
      </c>
      <c r="V112" s="11">
        <v>897</v>
      </c>
      <c r="W112" s="9"/>
      <c r="X112" s="10" t="s">
        <v>1074</v>
      </c>
      <c r="Y112" s="11">
        <v>199</v>
      </c>
      <c r="Z112" s="11">
        <v>711</v>
      </c>
      <c r="AA112" s="11">
        <v>910</v>
      </c>
      <c r="AC112" s="10" t="s">
        <v>1074</v>
      </c>
      <c r="AD112" s="11">
        <v>196</v>
      </c>
      <c r="AE112" s="11">
        <v>754</v>
      </c>
      <c r="AF112" s="11">
        <v>950</v>
      </c>
      <c r="AH112" s="10" t="s">
        <v>1074</v>
      </c>
      <c r="AI112" s="11">
        <v>188</v>
      </c>
      <c r="AJ112" s="11">
        <v>756</v>
      </c>
      <c r="AK112" s="11">
        <v>944</v>
      </c>
      <c r="AM112" s="10" t="s">
        <v>1074</v>
      </c>
      <c r="AN112" s="11">
        <v>170</v>
      </c>
      <c r="AO112" s="11">
        <v>718</v>
      </c>
      <c r="AP112" s="11">
        <v>888</v>
      </c>
      <c r="AR112" s="10" t="s">
        <v>1074</v>
      </c>
      <c r="AS112" s="11">
        <v>161</v>
      </c>
      <c r="AT112" s="11">
        <v>765</v>
      </c>
      <c r="AU112" s="11">
        <v>926</v>
      </c>
      <c r="AW112" s="10" t="s">
        <v>1074</v>
      </c>
      <c r="AX112" s="11">
        <v>187</v>
      </c>
      <c r="AY112" s="11">
        <v>763</v>
      </c>
      <c r="AZ112" s="11">
        <v>950</v>
      </c>
      <c r="BB112" s="10" t="s">
        <v>1074</v>
      </c>
      <c r="BC112" s="11">
        <v>177</v>
      </c>
      <c r="BD112" s="11">
        <v>820</v>
      </c>
      <c r="BE112" s="11">
        <v>997</v>
      </c>
      <c r="BG112" s="10" t="s">
        <v>1074</v>
      </c>
      <c r="BH112" s="11">
        <v>182</v>
      </c>
      <c r="BI112" s="11">
        <v>769</v>
      </c>
      <c r="BJ112" s="11">
        <v>951</v>
      </c>
      <c r="BL112" s="10" t="s">
        <v>1074</v>
      </c>
      <c r="BM112" s="11">
        <v>197</v>
      </c>
      <c r="BN112" s="11">
        <v>773</v>
      </c>
      <c r="BO112" s="11">
        <v>970</v>
      </c>
      <c r="BQ112" s="10" t="s">
        <v>1074</v>
      </c>
      <c r="BR112" s="11">
        <v>178</v>
      </c>
      <c r="BS112" s="11">
        <v>796</v>
      </c>
      <c r="BT112" s="11">
        <v>974</v>
      </c>
    </row>
    <row r="113" spans="2:72" x14ac:dyDescent="0.25">
      <c r="D113" s="10" t="s">
        <v>1064</v>
      </c>
      <c r="E113" s="11">
        <v>58</v>
      </c>
      <c r="F113" s="11">
        <v>2751</v>
      </c>
      <c r="G113" s="11">
        <v>2809</v>
      </c>
      <c r="I113" s="10" t="s">
        <v>1064</v>
      </c>
      <c r="J113" s="11">
        <v>61</v>
      </c>
      <c r="K113" s="11">
        <v>2733</v>
      </c>
      <c r="L113" s="11">
        <v>2794</v>
      </c>
      <c r="N113" s="10" t="s">
        <v>1064</v>
      </c>
      <c r="O113" s="11">
        <v>55</v>
      </c>
      <c r="P113" s="11">
        <v>3112</v>
      </c>
      <c r="Q113" s="11">
        <v>3167</v>
      </c>
      <c r="S113" s="10" t="s">
        <v>1064</v>
      </c>
      <c r="T113" s="11">
        <v>45</v>
      </c>
      <c r="U113" s="11">
        <v>3186</v>
      </c>
      <c r="V113" s="11">
        <v>3231</v>
      </c>
      <c r="W113" s="9"/>
      <c r="X113" s="10" t="s">
        <v>1064</v>
      </c>
      <c r="Y113" s="11">
        <v>50</v>
      </c>
      <c r="Z113" s="11">
        <v>3376</v>
      </c>
      <c r="AA113" s="11">
        <v>3426</v>
      </c>
      <c r="AC113" s="10" t="s">
        <v>1064</v>
      </c>
      <c r="AD113" s="11">
        <v>51</v>
      </c>
      <c r="AE113" s="11">
        <v>3344</v>
      </c>
      <c r="AF113" s="11">
        <v>3395</v>
      </c>
      <c r="AH113" s="10" t="s">
        <v>1064</v>
      </c>
      <c r="AI113" s="11">
        <v>48</v>
      </c>
      <c r="AJ113" s="11">
        <v>3284</v>
      </c>
      <c r="AK113" s="11">
        <v>3332</v>
      </c>
      <c r="AM113" s="10" t="s">
        <v>1064</v>
      </c>
      <c r="AN113" s="11">
        <v>44</v>
      </c>
      <c r="AO113" s="11">
        <v>3349</v>
      </c>
      <c r="AP113" s="11">
        <v>3393</v>
      </c>
      <c r="AR113" s="10" t="s">
        <v>1064</v>
      </c>
      <c r="AS113" s="11">
        <v>53</v>
      </c>
      <c r="AT113" s="11">
        <v>3290</v>
      </c>
      <c r="AU113" s="11">
        <v>3343</v>
      </c>
      <c r="AW113" s="10" t="s">
        <v>1064</v>
      </c>
      <c r="AX113" s="11">
        <v>55</v>
      </c>
      <c r="AY113" s="11">
        <v>3320</v>
      </c>
      <c r="AZ113" s="11">
        <v>3375</v>
      </c>
      <c r="BB113" s="10" t="s">
        <v>1064</v>
      </c>
      <c r="BC113" s="11">
        <v>64</v>
      </c>
      <c r="BD113" s="11">
        <v>3358</v>
      </c>
      <c r="BE113" s="11">
        <v>3422</v>
      </c>
      <c r="BG113" s="10" t="s">
        <v>1064</v>
      </c>
      <c r="BH113" s="11">
        <v>56</v>
      </c>
      <c r="BI113" s="11">
        <v>3285</v>
      </c>
      <c r="BJ113" s="11">
        <v>3341</v>
      </c>
      <c r="BL113" s="10" t="s">
        <v>1064</v>
      </c>
      <c r="BM113" s="11">
        <v>63</v>
      </c>
      <c r="BN113" s="11">
        <v>3254</v>
      </c>
      <c r="BO113" s="11">
        <v>3317</v>
      </c>
      <c r="BQ113" s="10" t="s">
        <v>1064</v>
      </c>
      <c r="BR113" s="11">
        <v>50</v>
      </c>
      <c r="BS113" s="11">
        <v>3405</v>
      </c>
      <c r="BT113" s="11">
        <v>3455</v>
      </c>
    </row>
    <row r="114" spans="2:72" x14ac:dyDescent="0.25">
      <c r="D114" s="10" t="s">
        <v>1070</v>
      </c>
      <c r="E114" s="11">
        <v>60</v>
      </c>
      <c r="F114" s="11">
        <v>951</v>
      </c>
      <c r="G114" s="11">
        <v>1011</v>
      </c>
      <c r="I114" s="10" t="s">
        <v>1070</v>
      </c>
      <c r="J114" s="11">
        <v>62</v>
      </c>
      <c r="K114" s="11">
        <v>877</v>
      </c>
      <c r="L114" s="11">
        <v>939</v>
      </c>
      <c r="N114" s="10" t="s">
        <v>1070</v>
      </c>
      <c r="O114" s="11">
        <v>58</v>
      </c>
      <c r="P114" s="11">
        <v>917</v>
      </c>
      <c r="Q114" s="11">
        <v>975</v>
      </c>
      <c r="S114" s="10" t="s">
        <v>1070</v>
      </c>
      <c r="T114" s="11">
        <v>62</v>
      </c>
      <c r="U114" s="11">
        <v>908</v>
      </c>
      <c r="V114" s="11">
        <v>970</v>
      </c>
      <c r="W114" s="9"/>
      <c r="X114" s="10" t="s">
        <v>1070</v>
      </c>
      <c r="Y114" s="11">
        <v>69</v>
      </c>
      <c r="Z114" s="11">
        <v>894</v>
      </c>
      <c r="AA114" s="11">
        <v>963</v>
      </c>
      <c r="AC114" s="10" t="s">
        <v>1070</v>
      </c>
      <c r="AD114" s="11">
        <v>65</v>
      </c>
      <c r="AE114" s="11">
        <v>854</v>
      </c>
      <c r="AF114" s="11">
        <v>919</v>
      </c>
      <c r="AH114" s="10" t="s">
        <v>1070</v>
      </c>
      <c r="AI114" s="11">
        <v>64</v>
      </c>
      <c r="AJ114" s="11">
        <v>874</v>
      </c>
      <c r="AK114" s="11">
        <v>938</v>
      </c>
      <c r="AM114" s="10" t="s">
        <v>1070</v>
      </c>
      <c r="AN114" s="11">
        <v>62</v>
      </c>
      <c r="AO114" s="11">
        <v>893</v>
      </c>
      <c r="AP114" s="11">
        <v>955</v>
      </c>
      <c r="AR114" s="10" t="s">
        <v>1070</v>
      </c>
      <c r="AS114" s="11">
        <v>63</v>
      </c>
      <c r="AT114" s="11">
        <v>922</v>
      </c>
      <c r="AU114" s="11">
        <v>985</v>
      </c>
      <c r="AW114" s="10" t="s">
        <v>1070</v>
      </c>
      <c r="AX114" s="11">
        <v>61</v>
      </c>
      <c r="AY114" s="11">
        <v>924</v>
      </c>
      <c r="AZ114" s="11">
        <v>985</v>
      </c>
      <c r="BB114" s="10" t="s">
        <v>1070</v>
      </c>
      <c r="BC114" s="11">
        <v>64</v>
      </c>
      <c r="BD114" s="11">
        <v>877</v>
      </c>
      <c r="BE114" s="11">
        <v>941</v>
      </c>
      <c r="BG114" s="10" t="s">
        <v>1070</v>
      </c>
      <c r="BH114" s="11">
        <v>61</v>
      </c>
      <c r="BI114" s="11">
        <v>872</v>
      </c>
      <c r="BJ114" s="11">
        <v>933</v>
      </c>
      <c r="BL114" s="10" t="s">
        <v>1070</v>
      </c>
      <c r="BM114" s="11">
        <v>64</v>
      </c>
      <c r="BN114" s="11">
        <v>822</v>
      </c>
      <c r="BO114" s="11">
        <v>886</v>
      </c>
      <c r="BQ114" s="10" t="s">
        <v>1070</v>
      </c>
      <c r="BR114" s="11">
        <v>56</v>
      </c>
      <c r="BS114" s="11">
        <v>799</v>
      </c>
      <c r="BT114" s="11">
        <v>855</v>
      </c>
    </row>
    <row r="115" spans="2:72" x14ac:dyDescent="0.25">
      <c r="D115" s="10" t="s">
        <v>1066</v>
      </c>
      <c r="E115" s="11">
        <v>237</v>
      </c>
      <c r="F115" s="11">
        <v>1533</v>
      </c>
      <c r="G115" s="11">
        <v>1770</v>
      </c>
      <c r="I115" s="10" t="s">
        <v>1066</v>
      </c>
      <c r="J115" s="11">
        <v>238</v>
      </c>
      <c r="K115" s="11">
        <v>1530</v>
      </c>
      <c r="L115" s="11">
        <v>1768</v>
      </c>
      <c r="N115" s="10" t="s">
        <v>1066</v>
      </c>
      <c r="O115" s="11">
        <v>230</v>
      </c>
      <c r="P115" s="11">
        <v>1486</v>
      </c>
      <c r="Q115" s="11">
        <v>1716</v>
      </c>
      <c r="S115" s="10" t="s">
        <v>1066</v>
      </c>
      <c r="T115" s="11">
        <v>227</v>
      </c>
      <c r="U115" s="11">
        <v>1476</v>
      </c>
      <c r="V115" s="11">
        <v>1703</v>
      </c>
      <c r="W115" s="9"/>
      <c r="X115" s="10" t="s">
        <v>1066</v>
      </c>
      <c r="Y115" s="11">
        <v>199</v>
      </c>
      <c r="Z115" s="11">
        <v>1455</v>
      </c>
      <c r="AA115" s="11">
        <v>1654</v>
      </c>
      <c r="AC115" s="10" t="s">
        <v>1066</v>
      </c>
      <c r="AD115" s="11">
        <v>206</v>
      </c>
      <c r="AE115" s="11">
        <v>1489</v>
      </c>
      <c r="AF115" s="11">
        <v>1695</v>
      </c>
      <c r="AH115" s="10" t="s">
        <v>1066</v>
      </c>
      <c r="AI115" s="11">
        <v>193</v>
      </c>
      <c r="AJ115" s="11">
        <v>1462</v>
      </c>
      <c r="AK115" s="11">
        <v>1655</v>
      </c>
      <c r="AM115" s="10" t="s">
        <v>1066</v>
      </c>
      <c r="AN115" s="11">
        <v>191</v>
      </c>
      <c r="AO115" s="11">
        <v>1413</v>
      </c>
      <c r="AP115" s="11">
        <v>1604</v>
      </c>
      <c r="AR115" s="10" t="s">
        <v>1066</v>
      </c>
      <c r="AS115" s="11">
        <v>184</v>
      </c>
      <c r="AT115" s="11">
        <v>1387</v>
      </c>
      <c r="AU115" s="11">
        <v>1571</v>
      </c>
      <c r="AW115" s="10" t="s">
        <v>1066</v>
      </c>
      <c r="AX115" s="11">
        <v>175</v>
      </c>
      <c r="AY115" s="11">
        <v>1418</v>
      </c>
      <c r="AZ115" s="11">
        <v>1593</v>
      </c>
      <c r="BB115" s="10" t="s">
        <v>1066</v>
      </c>
      <c r="BC115" s="11">
        <v>170</v>
      </c>
      <c r="BD115" s="11">
        <v>1485</v>
      </c>
      <c r="BE115" s="11">
        <v>1655</v>
      </c>
      <c r="BG115" s="10" t="s">
        <v>1066</v>
      </c>
      <c r="BH115" s="11">
        <v>162</v>
      </c>
      <c r="BI115" s="11">
        <v>1479</v>
      </c>
      <c r="BJ115" s="11">
        <v>1641</v>
      </c>
      <c r="BL115" s="10" t="s">
        <v>1066</v>
      </c>
      <c r="BM115" s="11">
        <v>161</v>
      </c>
      <c r="BN115" s="11">
        <v>1519</v>
      </c>
      <c r="BO115" s="11">
        <v>1680</v>
      </c>
      <c r="BQ115" s="10" t="s">
        <v>1066</v>
      </c>
      <c r="BR115" s="11">
        <v>154</v>
      </c>
      <c r="BS115" s="11">
        <v>1518</v>
      </c>
      <c r="BT115" s="11">
        <v>1672</v>
      </c>
    </row>
    <row r="116" spans="2:72" x14ac:dyDescent="0.25">
      <c r="D116" s="10" t="s">
        <v>1072</v>
      </c>
      <c r="E116" s="11">
        <v>366</v>
      </c>
      <c r="F116" s="11">
        <v>9740</v>
      </c>
      <c r="G116" s="11">
        <v>10106</v>
      </c>
      <c r="I116" s="10" t="s">
        <v>1072</v>
      </c>
      <c r="J116" s="11">
        <v>348</v>
      </c>
      <c r="K116" s="11">
        <v>9831</v>
      </c>
      <c r="L116" s="11">
        <v>10179</v>
      </c>
      <c r="N116" s="10" t="s">
        <v>1072</v>
      </c>
      <c r="O116" s="11">
        <v>317</v>
      </c>
      <c r="P116" s="11">
        <v>9743</v>
      </c>
      <c r="Q116" s="11">
        <v>10060</v>
      </c>
      <c r="S116" s="10" t="s">
        <v>1072</v>
      </c>
      <c r="T116" s="11">
        <v>319</v>
      </c>
      <c r="U116" s="11">
        <v>10011</v>
      </c>
      <c r="V116" s="11">
        <v>10330</v>
      </c>
      <c r="W116" s="9"/>
      <c r="X116" s="10" t="s">
        <v>1072</v>
      </c>
      <c r="Y116" s="11">
        <v>319</v>
      </c>
      <c r="Z116" s="11">
        <v>10406</v>
      </c>
      <c r="AA116" s="11">
        <v>10725</v>
      </c>
      <c r="AC116" s="10" t="s">
        <v>1072</v>
      </c>
      <c r="AD116" s="11">
        <v>312</v>
      </c>
      <c r="AE116" s="11">
        <v>10704</v>
      </c>
      <c r="AF116" s="11">
        <v>11016</v>
      </c>
      <c r="AH116" s="10" t="s">
        <v>1072</v>
      </c>
      <c r="AI116" s="11">
        <v>321</v>
      </c>
      <c r="AJ116" s="11">
        <v>10729</v>
      </c>
      <c r="AK116" s="11">
        <v>11050</v>
      </c>
      <c r="AM116" s="10" t="s">
        <v>1072</v>
      </c>
      <c r="AN116" s="11">
        <v>296</v>
      </c>
      <c r="AO116" s="11">
        <v>10569</v>
      </c>
      <c r="AP116" s="11">
        <v>10865</v>
      </c>
      <c r="AR116" s="10" t="s">
        <v>1072</v>
      </c>
      <c r="AS116" s="11">
        <v>292</v>
      </c>
      <c r="AT116" s="11">
        <v>10563</v>
      </c>
      <c r="AU116" s="11">
        <v>10855</v>
      </c>
      <c r="AW116" s="10" t="s">
        <v>1072</v>
      </c>
      <c r="AX116" s="11">
        <v>285</v>
      </c>
      <c r="AY116" s="11">
        <v>10622</v>
      </c>
      <c r="AZ116" s="11">
        <v>10907</v>
      </c>
      <c r="BB116" s="10" t="s">
        <v>1072</v>
      </c>
      <c r="BC116" s="11">
        <v>280</v>
      </c>
      <c r="BD116" s="11">
        <v>10661</v>
      </c>
      <c r="BE116" s="11">
        <v>10941</v>
      </c>
      <c r="BG116" s="10" t="s">
        <v>1072</v>
      </c>
      <c r="BH116" s="11">
        <v>275</v>
      </c>
      <c r="BI116" s="11">
        <v>10661</v>
      </c>
      <c r="BJ116" s="11">
        <v>10936</v>
      </c>
      <c r="BL116" s="10" t="s">
        <v>1072</v>
      </c>
      <c r="BM116" s="11">
        <v>272</v>
      </c>
      <c r="BN116" s="11">
        <v>10255</v>
      </c>
      <c r="BO116" s="11">
        <v>10527</v>
      </c>
      <c r="BQ116" s="10" t="s">
        <v>1072</v>
      </c>
      <c r="BR116" s="11">
        <v>273</v>
      </c>
      <c r="BS116" s="11">
        <v>10515</v>
      </c>
      <c r="BT116" s="11">
        <v>10788</v>
      </c>
    </row>
    <row r="117" spans="2:72" x14ac:dyDescent="0.25">
      <c r="D117" s="10" t="s">
        <v>1068</v>
      </c>
      <c r="E117" s="11">
        <v>70</v>
      </c>
      <c r="F117" s="11">
        <v>338</v>
      </c>
      <c r="G117" s="11">
        <v>408</v>
      </c>
      <c r="I117" s="10" t="s">
        <v>1068</v>
      </c>
      <c r="J117" s="11">
        <v>61</v>
      </c>
      <c r="K117" s="11">
        <v>333</v>
      </c>
      <c r="L117" s="11">
        <v>394</v>
      </c>
      <c r="N117" s="10" t="s">
        <v>1068</v>
      </c>
      <c r="O117" s="11">
        <v>59</v>
      </c>
      <c r="P117" s="11">
        <v>345</v>
      </c>
      <c r="Q117" s="11">
        <v>404</v>
      </c>
      <c r="S117" s="10" t="s">
        <v>1068</v>
      </c>
      <c r="T117" s="11">
        <v>54</v>
      </c>
      <c r="U117" s="11">
        <v>353</v>
      </c>
      <c r="V117" s="11">
        <v>407</v>
      </c>
      <c r="W117" s="7"/>
      <c r="X117" s="10" t="s">
        <v>1068</v>
      </c>
      <c r="Y117" s="11">
        <v>53</v>
      </c>
      <c r="Z117" s="11">
        <v>329</v>
      </c>
      <c r="AA117" s="11">
        <v>382</v>
      </c>
      <c r="AC117" s="10" t="s">
        <v>1068</v>
      </c>
      <c r="AD117" s="11">
        <v>48</v>
      </c>
      <c r="AE117" s="11">
        <v>347</v>
      </c>
      <c r="AF117" s="11">
        <v>395</v>
      </c>
      <c r="AH117" s="10" t="s">
        <v>1068</v>
      </c>
      <c r="AI117" s="11">
        <v>42</v>
      </c>
      <c r="AJ117" s="11">
        <v>338</v>
      </c>
      <c r="AK117" s="11">
        <v>380</v>
      </c>
      <c r="AM117" s="10" t="s">
        <v>1068</v>
      </c>
      <c r="AN117" s="11">
        <v>47</v>
      </c>
      <c r="AO117" s="11">
        <v>334</v>
      </c>
      <c r="AP117" s="11">
        <v>381</v>
      </c>
      <c r="AR117" s="10" t="s">
        <v>1068</v>
      </c>
      <c r="AS117" s="11">
        <v>48</v>
      </c>
      <c r="AT117" s="11">
        <v>329</v>
      </c>
      <c r="AU117" s="11">
        <v>377</v>
      </c>
      <c r="AW117" s="10" t="s">
        <v>1068</v>
      </c>
      <c r="AX117" s="11">
        <v>42</v>
      </c>
      <c r="AY117" s="11">
        <v>316</v>
      </c>
      <c r="AZ117" s="11">
        <v>358</v>
      </c>
      <c r="BB117" s="10" t="s">
        <v>1068</v>
      </c>
      <c r="BC117" s="11">
        <v>44</v>
      </c>
      <c r="BD117" s="11">
        <v>315</v>
      </c>
      <c r="BE117" s="11">
        <v>359</v>
      </c>
      <c r="BG117" s="10" t="s">
        <v>1068</v>
      </c>
      <c r="BH117" s="11">
        <v>41</v>
      </c>
      <c r="BI117" s="11">
        <v>320</v>
      </c>
      <c r="BJ117" s="11">
        <v>361</v>
      </c>
      <c r="BL117" s="10" t="s">
        <v>1068</v>
      </c>
      <c r="BM117" s="11">
        <v>39</v>
      </c>
      <c r="BN117" s="11">
        <v>312</v>
      </c>
      <c r="BO117" s="11">
        <v>351</v>
      </c>
      <c r="BQ117" s="10" t="s">
        <v>1068</v>
      </c>
      <c r="BR117" s="11">
        <v>37</v>
      </c>
      <c r="BS117" s="11">
        <v>292</v>
      </c>
      <c r="BT117" s="11">
        <v>329</v>
      </c>
    </row>
    <row r="118" spans="2:72" x14ac:dyDescent="0.25">
      <c r="D118" s="2" t="s">
        <v>15</v>
      </c>
      <c r="E118" s="11">
        <v>8800</v>
      </c>
      <c r="F118" s="11">
        <v>194809</v>
      </c>
      <c r="G118" s="11">
        <v>203609</v>
      </c>
      <c r="I118" s="2" t="s">
        <v>15</v>
      </c>
      <c r="J118" s="11">
        <v>8482</v>
      </c>
      <c r="K118" s="11">
        <v>193254</v>
      </c>
      <c r="L118" s="11">
        <v>201736</v>
      </c>
      <c r="N118" s="2" t="s">
        <v>15</v>
      </c>
      <c r="O118" s="11">
        <v>8138</v>
      </c>
      <c r="P118" s="11">
        <v>194999</v>
      </c>
      <c r="Q118" s="11">
        <v>203137</v>
      </c>
      <c r="S118" s="2" t="s">
        <v>15</v>
      </c>
      <c r="T118" s="11">
        <v>7532</v>
      </c>
      <c r="U118" s="11">
        <v>199424</v>
      </c>
      <c r="V118" s="11">
        <v>206956</v>
      </c>
      <c r="W118" s="9"/>
      <c r="X118" s="2" t="s">
        <v>15</v>
      </c>
      <c r="Y118" s="11">
        <v>7030</v>
      </c>
      <c r="Z118" s="11">
        <v>204033</v>
      </c>
      <c r="AA118" s="11">
        <v>211063</v>
      </c>
      <c r="AC118" s="2" t="s">
        <v>15</v>
      </c>
      <c r="AD118" s="11">
        <v>6819</v>
      </c>
      <c r="AE118" s="11">
        <v>206307</v>
      </c>
      <c r="AF118" s="11">
        <v>213126</v>
      </c>
      <c r="AH118" s="2" t="s">
        <v>15</v>
      </c>
      <c r="AI118" s="11">
        <v>6743</v>
      </c>
      <c r="AJ118" s="11">
        <v>208111</v>
      </c>
      <c r="AK118" s="11">
        <v>214854</v>
      </c>
      <c r="AM118" s="2" t="s">
        <v>15</v>
      </c>
      <c r="AN118" s="11">
        <v>6494</v>
      </c>
      <c r="AO118" s="11">
        <v>205965</v>
      </c>
      <c r="AP118" s="11">
        <v>212459</v>
      </c>
      <c r="AR118" s="2" t="s">
        <v>15</v>
      </c>
      <c r="AS118" s="11">
        <v>6504</v>
      </c>
      <c r="AT118" s="11">
        <v>208559</v>
      </c>
      <c r="AU118" s="11">
        <v>215063</v>
      </c>
      <c r="AW118" s="2" t="s">
        <v>15</v>
      </c>
      <c r="AX118" s="11">
        <v>6285</v>
      </c>
      <c r="AY118" s="11">
        <v>212667</v>
      </c>
      <c r="AZ118" s="11">
        <v>218952</v>
      </c>
      <c r="BB118" s="2" t="s">
        <v>15</v>
      </c>
      <c r="BC118" s="11">
        <v>6080</v>
      </c>
      <c r="BD118" s="11">
        <v>214017</v>
      </c>
      <c r="BE118" s="11">
        <v>220097</v>
      </c>
      <c r="BG118" s="2" t="s">
        <v>15</v>
      </c>
      <c r="BH118" s="11">
        <v>5974</v>
      </c>
      <c r="BI118" s="11">
        <v>216374</v>
      </c>
      <c r="BJ118" s="11">
        <v>222348</v>
      </c>
      <c r="BL118" s="2" t="s">
        <v>15</v>
      </c>
      <c r="BM118" s="11">
        <v>6471</v>
      </c>
      <c r="BN118" s="11">
        <v>228386</v>
      </c>
      <c r="BO118" s="11">
        <v>234857</v>
      </c>
      <c r="BQ118" s="2" t="s">
        <v>15</v>
      </c>
      <c r="BR118" s="11">
        <v>6294</v>
      </c>
      <c r="BS118" s="11">
        <v>234691</v>
      </c>
      <c r="BT118" s="11">
        <v>240985</v>
      </c>
    </row>
    <row r="121" spans="2:72" x14ac:dyDescent="0.25">
      <c r="C121" t="s">
        <v>1278</v>
      </c>
      <c r="D121" t="s" vm="15">
        <v>1</v>
      </c>
      <c r="E121" t="s" vm="16">
        <v>2</v>
      </c>
      <c r="F121" t="s" vm="14">
        <v>3</v>
      </c>
      <c r="G121" t="s" vm="12">
        <v>4</v>
      </c>
      <c r="H121" t="s" vm="11">
        <v>5</v>
      </c>
      <c r="I121" t="s" vm="10">
        <v>6</v>
      </c>
      <c r="J121" t="s" vm="9">
        <v>7</v>
      </c>
      <c r="K121" t="s" vm="8">
        <v>8</v>
      </c>
      <c r="L121" t="s" vm="7">
        <v>9</v>
      </c>
      <c r="M121" t="s" vm="6">
        <v>10</v>
      </c>
      <c r="N121" t="s" vm="5">
        <v>11</v>
      </c>
      <c r="O121" t="s" vm="4">
        <v>12</v>
      </c>
      <c r="P121" t="s" vm="3">
        <v>13</v>
      </c>
      <c r="Q121" t="s" vm="2">
        <v>14</v>
      </c>
      <c r="T121" t="s">
        <v>1278</v>
      </c>
      <c r="U121" t="s" vm="15">
        <v>1</v>
      </c>
      <c r="V121" t="s" vm="16">
        <v>2</v>
      </c>
      <c r="W121" t="s" vm="14">
        <v>3</v>
      </c>
      <c r="X121" t="s" vm="12">
        <v>4</v>
      </c>
      <c r="Y121" t="s" vm="11">
        <v>5</v>
      </c>
      <c r="Z121" t="s" vm="10">
        <v>6</v>
      </c>
      <c r="AA121" t="s" vm="9">
        <v>7</v>
      </c>
      <c r="AB121" t="s" vm="8">
        <v>8</v>
      </c>
      <c r="AC121" t="s" vm="7">
        <v>9</v>
      </c>
      <c r="AD121" t="s" vm="6">
        <v>10</v>
      </c>
      <c r="AE121" t="s" vm="5">
        <v>11</v>
      </c>
      <c r="AF121" t="s" vm="4">
        <v>12</v>
      </c>
      <c r="AG121" t="s" vm="3">
        <v>13</v>
      </c>
      <c r="AH121" t="s" vm="2">
        <v>14</v>
      </c>
    </row>
    <row r="122" spans="2:72" x14ac:dyDescent="0.25">
      <c r="B122" t="s">
        <v>1284</v>
      </c>
      <c r="C122" t="s">
        <v>1100</v>
      </c>
      <c r="D122">
        <v>443</v>
      </c>
      <c r="E122">
        <v>398</v>
      </c>
      <c r="F122">
        <v>403</v>
      </c>
      <c r="G122">
        <v>403</v>
      </c>
      <c r="H122">
        <v>368</v>
      </c>
      <c r="I122">
        <v>344</v>
      </c>
      <c r="J122">
        <v>321</v>
      </c>
      <c r="K122">
        <v>336</v>
      </c>
      <c r="L122">
        <v>336</v>
      </c>
      <c r="M122">
        <v>311</v>
      </c>
      <c r="N122">
        <v>276</v>
      </c>
      <c r="O122">
        <v>255</v>
      </c>
      <c r="P122">
        <v>269</v>
      </c>
      <c r="Q122">
        <v>259</v>
      </c>
      <c r="S122" t="s">
        <v>1284</v>
      </c>
      <c r="T122" t="s">
        <v>1100</v>
      </c>
      <c r="U122" s="13">
        <v>1</v>
      </c>
      <c r="V122" s="13">
        <f>E122/$D122</f>
        <v>0.89841986455981937</v>
      </c>
      <c r="W122" s="13">
        <f t="shared" ref="W122:AH137" si="0">F122/$D122</f>
        <v>0.90970654627539504</v>
      </c>
      <c r="X122" s="13">
        <f t="shared" si="0"/>
        <v>0.90970654627539504</v>
      </c>
      <c r="Y122" s="13">
        <f t="shared" si="0"/>
        <v>0.83069977426636565</v>
      </c>
      <c r="Z122" s="13">
        <f t="shared" si="0"/>
        <v>0.7765237020316027</v>
      </c>
      <c r="AA122" s="13">
        <f t="shared" si="0"/>
        <v>0.72460496613995484</v>
      </c>
      <c r="AB122" s="13">
        <f t="shared" si="0"/>
        <v>0.75846501128668176</v>
      </c>
      <c r="AC122" s="13">
        <f t="shared" si="0"/>
        <v>0.75846501128668176</v>
      </c>
      <c r="AD122" s="13">
        <f t="shared" si="0"/>
        <v>0.7020316027088036</v>
      </c>
      <c r="AE122" s="13">
        <f t="shared" si="0"/>
        <v>0.62302483069977421</v>
      </c>
      <c r="AF122" s="13">
        <f t="shared" si="0"/>
        <v>0.57562076749435664</v>
      </c>
      <c r="AG122" s="13">
        <f t="shared" si="0"/>
        <v>0.60722347629796836</v>
      </c>
      <c r="AH122" s="13">
        <f t="shared" si="0"/>
        <v>0.58465011286681712</v>
      </c>
    </row>
    <row r="123" spans="2:72" x14ac:dyDescent="0.25">
      <c r="C123" t="s">
        <v>1048</v>
      </c>
      <c r="D123">
        <v>38</v>
      </c>
      <c r="E123">
        <v>42</v>
      </c>
      <c r="F123">
        <v>40</v>
      </c>
      <c r="G123">
        <v>36</v>
      </c>
      <c r="H123">
        <v>41</v>
      </c>
      <c r="I123">
        <v>37</v>
      </c>
      <c r="J123">
        <v>34</v>
      </c>
      <c r="K123">
        <v>31</v>
      </c>
      <c r="L123">
        <v>34</v>
      </c>
      <c r="M123">
        <v>31</v>
      </c>
      <c r="N123">
        <v>27</v>
      </c>
      <c r="O123">
        <v>34</v>
      </c>
      <c r="P123">
        <v>30</v>
      </c>
      <c r="Q123">
        <v>29</v>
      </c>
      <c r="T123" t="s">
        <v>1048</v>
      </c>
      <c r="U123" s="13">
        <v>1</v>
      </c>
      <c r="V123" s="13">
        <f t="shared" ref="V123:V160" si="1">E123/$D123</f>
        <v>1.1052631578947369</v>
      </c>
      <c r="W123" s="13">
        <f t="shared" si="0"/>
        <v>1.0526315789473684</v>
      </c>
      <c r="X123" s="13">
        <f t="shared" si="0"/>
        <v>0.94736842105263153</v>
      </c>
      <c r="Y123" s="13">
        <f t="shared" si="0"/>
        <v>1.0789473684210527</v>
      </c>
      <c r="Z123" s="13">
        <f t="shared" si="0"/>
        <v>0.97368421052631582</v>
      </c>
      <c r="AA123" s="13">
        <f t="shared" si="0"/>
        <v>0.89473684210526316</v>
      </c>
      <c r="AB123" s="13">
        <f t="shared" si="0"/>
        <v>0.81578947368421051</v>
      </c>
      <c r="AC123" s="13">
        <f t="shared" si="0"/>
        <v>0.89473684210526316</v>
      </c>
      <c r="AD123" s="13">
        <f t="shared" si="0"/>
        <v>0.81578947368421051</v>
      </c>
      <c r="AE123" s="13">
        <f t="shared" si="0"/>
        <v>0.71052631578947367</v>
      </c>
      <c r="AF123" s="13">
        <f t="shared" si="0"/>
        <v>0.89473684210526316</v>
      </c>
      <c r="AG123" s="13">
        <f t="shared" si="0"/>
        <v>0.78947368421052633</v>
      </c>
      <c r="AH123" s="13">
        <f t="shared" si="0"/>
        <v>0.76315789473684215</v>
      </c>
    </row>
    <row r="124" spans="2:72" x14ac:dyDescent="0.25">
      <c r="C124" t="s">
        <v>1106</v>
      </c>
      <c r="D124">
        <v>335</v>
      </c>
      <c r="E124">
        <v>322</v>
      </c>
      <c r="F124">
        <v>287</v>
      </c>
      <c r="G124">
        <v>292</v>
      </c>
      <c r="H124">
        <v>278</v>
      </c>
      <c r="I124">
        <v>232</v>
      </c>
      <c r="J124">
        <v>229</v>
      </c>
      <c r="K124">
        <v>185</v>
      </c>
      <c r="L124">
        <v>227</v>
      </c>
      <c r="M124">
        <v>211</v>
      </c>
      <c r="N124">
        <v>204</v>
      </c>
      <c r="O124">
        <v>219</v>
      </c>
      <c r="P124">
        <v>201</v>
      </c>
      <c r="Q124">
        <v>201</v>
      </c>
      <c r="T124" t="s">
        <v>1106</v>
      </c>
      <c r="U124" s="13">
        <v>1</v>
      </c>
      <c r="V124" s="13">
        <f t="shared" si="1"/>
        <v>0.96119402985074631</v>
      </c>
      <c r="W124" s="13">
        <f t="shared" si="0"/>
        <v>0.85671641791044773</v>
      </c>
      <c r="X124" s="13">
        <f t="shared" si="0"/>
        <v>0.87164179104477613</v>
      </c>
      <c r="Y124" s="13">
        <f t="shared" si="0"/>
        <v>0.82985074626865674</v>
      </c>
      <c r="Z124" s="13">
        <f t="shared" si="0"/>
        <v>0.69253731343283587</v>
      </c>
      <c r="AA124" s="13">
        <f t="shared" si="0"/>
        <v>0.68358208955223876</v>
      </c>
      <c r="AB124" s="13">
        <f t="shared" si="0"/>
        <v>0.55223880597014929</v>
      </c>
      <c r="AC124" s="13">
        <f t="shared" si="0"/>
        <v>0.67761194029850746</v>
      </c>
      <c r="AD124" s="13">
        <f t="shared" si="0"/>
        <v>0.62985074626865667</v>
      </c>
      <c r="AE124" s="13">
        <f t="shared" si="0"/>
        <v>0.60895522388059697</v>
      </c>
      <c r="AF124" s="13">
        <f t="shared" si="0"/>
        <v>0.65373134328358207</v>
      </c>
      <c r="AG124" s="13">
        <f t="shared" si="0"/>
        <v>0.6</v>
      </c>
      <c r="AH124" s="13">
        <f t="shared" si="0"/>
        <v>0.6</v>
      </c>
    </row>
    <row r="125" spans="2:72" x14ac:dyDescent="0.25">
      <c r="C125" t="s">
        <v>1108</v>
      </c>
      <c r="D125">
        <v>270</v>
      </c>
      <c r="E125">
        <v>266</v>
      </c>
      <c r="F125">
        <v>243</v>
      </c>
      <c r="G125">
        <v>222</v>
      </c>
      <c r="H125">
        <v>213</v>
      </c>
      <c r="I125">
        <v>216</v>
      </c>
      <c r="J125">
        <v>207</v>
      </c>
      <c r="K125">
        <v>211</v>
      </c>
      <c r="L125">
        <v>207</v>
      </c>
      <c r="M125">
        <v>211</v>
      </c>
      <c r="N125">
        <v>220</v>
      </c>
      <c r="O125">
        <v>223</v>
      </c>
      <c r="P125">
        <v>186</v>
      </c>
      <c r="Q125">
        <v>175</v>
      </c>
      <c r="T125" t="s">
        <v>1108</v>
      </c>
      <c r="U125" s="13">
        <v>1</v>
      </c>
      <c r="V125" s="13">
        <f t="shared" si="1"/>
        <v>0.98518518518518516</v>
      </c>
      <c r="W125" s="13">
        <f t="shared" si="0"/>
        <v>0.9</v>
      </c>
      <c r="X125" s="13">
        <f t="shared" si="0"/>
        <v>0.82222222222222219</v>
      </c>
      <c r="Y125" s="13">
        <f t="shared" si="0"/>
        <v>0.78888888888888886</v>
      </c>
      <c r="Z125" s="13">
        <f t="shared" si="0"/>
        <v>0.8</v>
      </c>
      <c r="AA125" s="13">
        <f t="shared" si="0"/>
        <v>0.76666666666666672</v>
      </c>
      <c r="AB125" s="13">
        <f t="shared" si="0"/>
        <v>0.78148148148148144</v>
      </c>
      <c r="AC125" s="13">
        <f t="shared" si="0"/>
        <v>0.76666666666666672</v>
      </c>
      <c r="AD125" s="13">
        <f t="shared" si="0"/>
        <v>0.78148148148148144</v>
      </c>
      <c r="AE125" s="13">
        <f t="shared" si="0"/>
        <v>0.81481481481481477</v>
      </c>
      <c r="AF125" s="13">
        <f t="shared" si="0"/>
        <v>0.82592592592592595</v>
      </c>
      <c r="AG125" s="13">
        <f t="shared" si="0"/>
        <v>0.68888888888888888</v>
      </c>
      <c r="AH125" s="13">
        <f t="shared" si="0"/>
        <v>0.64814814814814814</v>
      </c>
    </row>
    <row r="126" spans="2:72" x14ac:dyDescent="0.25">
      <c r="B126" t="s">
        <v>1262</v>
      </c>
      <c r="C126" t="s">
        <v>1098</v>
      </c>
      <c r="D126">
        <v>335</v>
      </c>
      <c r="E126">
        <v>315</v>
      </c>
      <c r="F126">
        <v>323</v>
      </c>
      <c r="G126">
        <v>292</v>
      </c>
      <c r="H126">
        <v>259</v>
      </c>
      <c r="I126">
        <v>236</v>
      </c>
      <c r="J126">
        <v>228</v>
      </c>
      <c r="K126">
        <v>240</v>
      </c>
      <c r="L126">
        <v>240</v>
      </c>
      <c r="M126">
        <v>226</v>
      </c>
      <c r="N126">
        <v>233</v>
      </c>
      <c r="O126">
        <v>248</v>
      </c>
      <c r="P126">
        <v>225</v>
      </c>
      <c r="Q126">
        <v>219</v>
      </c>
      <c r="S126" t="s">
        <v>1262</v>
      </c>
      <c r="T126" t="s">
        <v>1098</v>
      </c>
      <c r="U126" s="13">
        <v>1</v>
      </c>
      <c r="V126" s="13">
        <f t="shared" si="1"/>
        <v>0.94029850746268662</v>
      </c>
      <c r="W126" s="13">
        <f t="shared" si="0"/>
        <v>0.9641791044776119</v>
      </c>
      <c r="X126" s="13">
        <f t="shared" si="0"/>
        <v>0.87164179104477613</v>
      </c>
      <c r="Y126" s="13">
        <f t="shared" si="0"/>
        <v>0.77313432835820894</v>
      </c>
      <c r="Z126" s="13">
        <f t="shared" si="0"/>
        <v>0.70447761194029845</v>
      </c>
      <c r="AA126" s="13">
        <f t="shared" si="0"/>
        <v>0.68059701492537317</v>
      </c>
      <c r="AB126" s="13">
        <f t="shared" si="0"/>
        <v>0.71641791044776115</v>
      </c>
      <c r="AC126" s="13">
        <f t="shared" si="0"/>
        <v>0.71641791044776115</v>
      </c>
      <c r="AD126" s="13">
        <f t="shared" si="0"/>
        <v>0.67462686567164176</v>
      </c>
      <c r="AE126" s="13">
        <f t="shared" si="0"/>
        <v>0.69552238805970146</v>
      </c>
      <c r="AF126" s="13">
        <f t="shared" si="0"/>
        <v>0.74029850746268655</v>
      </c>
      <c r="AG126" s="13">
        <f t="shared" si="0"/>
        <v>0.67164179104477617</v>
      </c>
      <c r="AH126" s="13">
        <f t="shared" si="0"/>
        <v>0.65373134328358207</v>
      </c>
    </row>
    <row r="127" spans="2:72" x14ac:dyDescent="0.25">
      <c r="C127" t="s">
        <v>1076</v>
      </c>
      <c r="D127">
        <v>716</v>
      </c>
      <c r="E127">
        <v>667</v>
      </c>
      <c r="F127">
        <v>650</v>
      </c>
      <c r="G127">
        <v>633</v>
      </c>
      <c r="H127">
        <v>568</v>
      </c>
      <c r="I127">
        <v>529</v>
      </c>
      <c r="J127">
        <v>538</v>
      </c>
      <c r="K127">
        <v>548</v>
      </c>
      <c r="L127">
        <v>531</v>
      </c>
      <c r="M127">
        <v>532</v>
      </c>
      <c r="N127">
        <v>512</v>
      </c>
      <c r="O127">
        <v>533</v>
      </c>
      <c r="P127">
        <v>516</v>
      </c>
      <c r="Q127">
        <v>511</v>
      </c>
      <c r="T127" t="s">
        <v>1076</v>
      </c>
      <c r="U127" s="13">
        <v>1</v>
      </c>
      <c r="V127" s="13">
        <f t="shared" si="1"/>
        <v>0.93156424581005581</v>
      </c>
      <c r="W127" s="13">
        <f t="shared" si="0"/>
        <v>0.90782122905027929</v>
      </c>
      <c r="X127" s="13">
        <f t="shared" si="0"/>
        <v>0.88407821229050276</v>
      </c>
      <c r="Y127" s="13">
        <f t="shared" si="0"/>
        <v>0.79329608938547491</v>
      </c>
      <c r="Z127" s="13">
        <f t="shared" si="0"/>
        <v>0.73882681564245811</v>
      </c>
      <c r="AA127" s="13">
        <f t="shared" si="0"/>
        <v>0.75139664804469275</v>
      </c>
      <c r="AB127" s="13">
        <f t="shared" si="0"/>
        <v>0.76536312849162014</v>
      </c>
      <c r="AC127" s="13">
        <f t="shared" si="0"/>
        <v>0.74162011173184361</v>
      </c>
      <c r="AD127" s="13">
        <f t="shared" si="0"/>
        <v>0.74301675977653636</v>
      </c>
      <c r="AE127" s="13">
        <f t="shared" si="0"/>
        <v>0.71508379888268159</v>
      </c>
      <c r="AF127" s="13">
        <f t="shared" si="0"/>
        <v>0.744413407821229</v>
      </c>
      <c r="AG127" s="13">
        <f t="shared" si="0"/>
        <v>0.72067039106145248</v>
      </c>
      <c r="AH127" s="13">
        <f t="shared" si="0"/>
        <v>0.71368715083798884</v>
      </c>
    </row>
    <row r="128" spans="2:72" x14ac:dyDescent="0.25">
      <c r="C128" t="s">
        <v>1080</v>
      </c>
      <c r="D128">
        <v>237</v>
      </c>
      <c r="E128">
        <v>236</v>
      </c>
      <c r="F128">
        <v>236</v>
      </c>
      <c r="G128">
        <v>213</v>
      </c>
      <c r="H128">
        <v>185</v>
      </c>
      <c r="I128">
        <v>194</v>
      </c>
      <c r="J128">
        <v>190</v>
      </c>
      <c r="K128">
        <v>169</v>
      </c>
      <c r="L128">
        <v>179</v>
      </c>
      <c r="M128">
        <v>161</v>
      </c>
      <c r="N128">
        <v>140</v>
      </c>
      <c r="O128">
        <v>132</v>
      </c>
      <c r="P128">
        <v>101</v>
      </c>
      <c r="Q128">
        <v>109</v>
      </c>
      <c r="T128" t="s">
        <v>1080</v>
      </c>
      <c r="U128" s="13">
        <v>1</v>
      </c>
      <c r="V128" s="13">
        <f t="shared" si="1"/>
        <v>0.99578059071729963</v>
      </c>
      <c r="W128" s="13">
        <f t="shared" si="0"/>
        <v>0.99578059071729963</v>
      </c>
      <c r="X128" s="13">
        <f t="shared" si="0"/>
        <v>0.89873417721518989</v>
      </c>
      <c r="Y128" s="13">
        <f t="shared" si="0"/>
        <v>0.78059071729957807</v>
      </c>
      <c r="Z128" s="13">
        <f t="shared" si="0"/>
        <v>0.81856540084388185</v>
      </c>
      <c r="AA128" s="13">
        <f t="shared" si="0"/>
        <v>0.80168776371308015</v>
      </c>
      <c r="AB128" s="13">
        <f t="shared" si="0"/>
        <v>0.71308016877637126</v>
      </c>
      <c r="AC128" s="13">
        <f t="shared" si="0"/>
        <v>0.75527426160337552</v>
      </c>
      <c r="AD128" s="13">
        <f t="shared" si="0"/>
        <v>0.67932489451476796</v>
      </c>
      <c r="AE128" s="13">
        <f t="shared" si="0"/>
        <v>0.59071729957805907</v>
      </c>
      <c r="AF128" s="13">
        <f t="shared" si="0"/>
        <v>0.55696202531645567</v>
      </c>
      <c r="AG128" s="13">
        <f t="shared" si="0"/>
        <v>0.42616033755274263</v>
      </c>
      <c r="AH128" s="13">
        <f t="shared" si="0"/>
        <v>0.45991561181434598</v>
      </c>
    </row>
    <row r="129" spans="2:34" x14ac:dyDescent="0.25">
      <c r="C129" t="s">
        <v>1042</v>
      </c>
      <c r="D129">
        <v>870</v>
      </c>
      <c r="E129">
        <v>824</v>
      </c>
      <c r="F129">
        <v>826</v>
      </c>
      <c r="G129">
        <v>726</v>
      </c>
      <c r="H129">
        <v>687</v>
      </c>
      <c r="I129">
        <v>682</v>
      </c>
      <c r="J129">
        <v>683</v>
      </c>
      <c r="K129">
        <v>650</v>
      </c>
      <c r="L129">
        <v>665</v>
      </c>
      <c r="M129">
        <v>630</v>
      </c>
      <c r="N129">
        <v>632</v>
      </c>
      <c r="O129">
        <v>595</v>
      </c>
      <c r="P129">
        <v>593</v>
      </c>
      <c r="Q129">
        <v>572</v>
      </c>
      <c r="T129" t="s">
        <v>1042</v>
      </c>
      <c r="U129" s="13">
        <v>1</v>
      </c>
      <c r="V129" s="13">
        <f t="shared" si="1"/>
        <v>0.94712643678160924</v>
      </c>
      <c r="W129" s="13">
        <f t="shared" si="0"/>
        <v>0.94942528735632181</v>
      </c>
      <c r="X129" s="13">
        <f t="shared" si="0"/>
        <v>0.83448275862068966</v>
      </c>
      <c r="Y129" s="13">
        <f t="shared" si="0"/>
        <v>0.78965517241379313</v>
      </c>
      <c r="Z129" s="13">
        <f t="shared" si="0"/>
        <v>0.78390804597701147</v>
      </c>
      <c r="AA129" s="13">
        <f t="shared" si="0"/>
        <v>0.78505747126436787</v>
      </c>
      <c r="AB129" s="13">
        <f t="shared" si="0"/>
        <v>0.74712643678160917</v>
      </c>
      <c r="AC129" s="13">
        <f t="shared" si="0"/>
        <v>0.76436781609195403</v>
      </c>
      <c r="AD129" s="13">
        <f t="shared" si="0"/>
        <v>0.72413793103448276</v>
      </c>
      <c r="AE129" s="13">
        <f t="shared" si="0"/>
        <v>0.72643678160919545</v>
      </c>
      <c r="AF129" s="13">
        <f t="shared" si="0"/>
        <v>0.68390804597701149</v>
      </c>
      <c r="AG129" s="13">
        <f t="shared" si="0"/>
        <v>0.68160919540229881</v>
      </c>
      <c r="AH129" s="13">
        <f t="shared" si="0"/>
        <v>0.65747126436781611</v>
      </c>
    </row>
    <row r="130" spans="2:34" x14ac:dyDescent="0.25">
      <c r="C130" t="s">
        <v>1078</v>
      </c>
      <c r="D130">
        <v>455</v>
      </c>
      <c r="E130">
        <v>444</v>
      </c>
      <c r="F130">
        <v>407</v>
      </c>
      <c r="G130">
        <v>390</v>
      </c>
      <c r="H130">
        <v>355</v>
      </c>
      <c r="I130">
        <v>346</v>
      </c>
      <c r="J130">
        <v>336</v>
      </c>
      <c r="K130">
        <v>372</v>
      </c>
      <c r="L130">
        <v>315</v>
      </c>
      <c r="M130">
        <v>322</v>
      </c>
      <c r="N130">
        <v>308</v>
      </c>
      <c r="O130">
        <v>317</v>
      </c>
      <c r="P130">
        <v>294</v>
      </c>
      <c r="Q130">
        <v>301</v>
      </c>
      <c r="T130" t="s">
        <v>1078</v>
      </c>
      <c r="U130" s="13">
        <v>1</v>
      </c>
      <c r="V130" s="13">
        <f t="shared" si="1"/>
        <v>0.9758241758241758</v>
      </c>
      <c r="W130" s="13">
        <f t="shared" si="0"/>
        <v>0.89450549450549455</v>
      </c>
      <c r="X130" s="13">
        <f t="shared" si="0"/>
        <v>0.8571428571428571</v>
      </c>
      <c r="Y130" s="13">
        <f t="shared" si="0"/>
        <v>0.78021978021978022</v>
      </c>
      <c r="Z130" s="13">
        <f t="shared" si="0"/>
        <v>0.7604395604395604</v>
      </c>
      <c r="AA130" s="13">
        <f t="shared" si="0"/>
        <v>0.7384615384615385</v>
      </c>
      <c r="AB130" s="13">
        <f t="shared" si="0"/>
        <v>0.81758241758241756</v>
      </c>
      <c r="AC130" s="13">
        <f t="shared" si="0"/>
        <v>0.69230769230769229</v>
      </c>
      <c r="AD130" s="13">
        <f t="shared" si="0"/>
        <v>0.70769230769230773</v>
      </c>
      <c r="AE130" s="13">
        <f t="shared" si="0"/>
        <v>0.67692307692307696</v>
      </c>
      <c r="AF130" s="13">
        <f t="shared" si="0"/>
        <v>0.69670329670329667</v>
      </c>
      <c r="AG130" s="13">
        <f t="shared" si="0"/>
        <v>0.64615384615384619</v>
      </c>
      <c r="AH130" s="13">
        <f t="shared" si="0"/>
        <v>0.66153846153846152</v>
      </c>
    </row>
    <row r="131" spans="2:34" x14ac:dyDescent="0.25">
      <c r="B131" t="s">
        <v>1263</v>
      </c>
      <c r="C131" t="s">
        <v>1094</v>
      </c>
      <c r="D131">
        <v>51</v>
      </c>
      <c r="E131">
        <v>52</v>
      </c>
      <c r="F131">
        <v>48</v>
      </c>
      <c r="G131">
        <v>41</v>
      </c>
      <c r="H131">
        <v>51</v>
      </c>
      <c r="I131">
        <v>40</v>
      </c>
      <c r="J131">
        <v>40</v>
      </c>
      <c r="K131">
        <v>35</v>
      </c>
      <c r="L131">
        <v>37</v>
      </c>
      <c r="M131">
        <v>33</v>
      </c>
      <c r="N131">
        <v>31</v>
      </c>
      <c r="O131">
        <v>30</v>
      </c>
      <c r="P131">
        <v>30</v>
      </c>
      <c r="Q131">
        <v>31</v>
      </c>
      <c r="S131" t="s">
        <v>1263</v>
      </c>
      <c r="T131" t="s">
        <v>1094</v>
      </c>
      <c r="U131" s="13">
        <v>1</v>
      </c>
      <c r="V131" s="13">
        <f t="shared" si="1"/>
        <v>1.0196078431372548</v>
      </c>
      <c r="W131" s="13">
        <f t="shared" si="0"/>
        <v>0.94117647058823528</v>
      </c>
      <c r="X131" s="13">
        <f t="shared" si="0"/>
        <v>0.80392156862745101</v>
      </c>
      <c r="Y131" s="13">
        <f t="shared" si="0"/>
        <v>1</v>
      </c>
      <c r="Z131" s="13">
        <f t="shared" si="0"/>
        <v>0.78431372549019607</v>
      </c>
      <c r="AA131" s="13">
        <f t="shared" si="0"/>
        <v>0.78431372549019607</v>
      </c>
      <c r="AB131" s="13">
        <f t="shared" si="0"/>
        <v>0.68627450980392157</v>
      </c>
      <c r="AC131" s="13">
        <f t="shared" si="0"/>
        <v>0.72549019607843135</v>
      </c>
      <c r="AD131" s="13">
        <f t="shared" si="0"/>
        <v>0.6470588235294118</v>
      </c>
      <c r="AE131" s="13">
        <f t="shared" si="0"/>
        <v>0.60784313725490191</v>
      </c>
      <c r="AF131" s="13">
        <f t="shared" si="0"/>
        <v>0.58823529411764708</v>
      </c>
      <c r="AG131" s="13">
        <f t="shared" si="0"/>
        <v>0.58823529411764708</v>
      </c>
      <c r="AH131" s="13">
        <f t="shared" si="0"/>
        <v>0.60784313725490191</v>
      </c>
    </row>
    <row r="132" spans="2:34" x14ac:dyDescent="0.25">
      <c r="C132" t="s">
        <v>1088</v>
      </c>
      <c r="D132">
        <v>110</v>
      </c>
      <c r="E132">
        <v>105</v>
      </c>
      <c r="F132">
        <v>106</v>
      </c>
      <c r="G132">
        <v>100</v>
      </c>
      <c r="H132">
        <v>90</v>
      </c>
      <c r="I132">
        <v>102</v>
      </c>
      <c r="J132">
        <v>95</v>
      </c>
      <c r="K132">
        <v>104</v>
      </c>
      <c r="L132">
        <v>101</v>
      </c>
      <c r="M132">
        <v>92</v>
      </c>
      <c r="N132">
        <v>80</v>
      </c>
      <c r="O132">
        <v>80</v>
      </c>
      <c r="P132">
        <v>77</v>
      </c>
      <c r="Q132">
        <v>151</v>
      </c>
      <c r="T132" t="s">
        <v>1088</v>
      </c>
      <c r="U132" s="13">
        <v>1</v>
      </c>
      <c r="V132" s="13">
        <f t="shared" si="1"/>
        <v>0.95454545454545459</v>
      </c>
      <c r="W132" s="13">
        <f t="shared" si="0"/>
        <v>0.96363636363636362</v>
      </c>
      <c r="X132" s="13">
        <f t="shared" si="0"/>
        <v>0.90909090909090906</v>
      </c>
      <c r="Y132" s="13">
        <f t="shared" si="0"/>
        <v>0.81818181818181823</v>
      </c>
      <c r="Z132" s="13">
        <f t="shared" si="0"/>
        <v>0.92727272727272725</v>
      </c>
      <c r="AA132" s="13">
        <f t="shared" si="0"/>
        <v>0.86363636363636365</v>
      </c>
      <c r="AB132" s="13">
        <f t="shared" si="0"/>
        <v>0.94545454545454544</v>
      </c>
      <c r="AC132" s="13">
        <f t="shared" si="0"/>
        <v>0.91818181818181821</v>
      </c>
      <c r="AD132" s="13">
        <f t="shared" si="0"/>
        <v>0.83636363636363631</v>
      </c>
      <c r="AE132" s="13">
        <f t="shared" si="0"/>
        <v>0.72727272727272729</v>
      </c>
      <c r="AF132" s="13">
        <f t="shared" si="0"/>
        <v>0.72727272727272729</v>
      </c>
      <c r="AG132" s="13">
        <f t="shared" si="0"/>
        <v>0.7</v>
      </c>
      <c r="AH132" s="13">
        <f t="shared" si="0"/>
        <v>1.3727272727272728</v>
      </c>
    </row>
    <row r="133" spans="2:34" x14ac:dyDescent="0.25">
      <c r="C133" t="s">
        <v>1090</v>
      </c>
      <c r="D133">
        <v>112</v>
      </c>
      <c r="E133">
        <v>101</v>
      </c>
      <c r="F133">
        <v>97</v>
      </c>
      <c r="G133">
        <v>88</v>
      </c>
      <c r="H133">
        <v>77</v>
      </c>
      <c r="I133">
        <v>77</v>
      </c>
      <c r="J133">
        <v>73</v>
      </c>
      <c r="K133">
        <v>89</v>
      </c>
      <c r="L133">
        <v>75</v>
      </c>
      <c r="M133">
        <v>76</v>
      </c>
      <c r="N133">
        <v>77</v>
      </c>
      <c r="O133">
        <v>71</v>
      </c>
      <c r="P133">
        <v>66</v>
      </c>
      <c r="Q133">
        <v>61</v>
      </c>
      <c r="T133" t="s">
        <v>1090</v>
      </c>
      <c r="U133" s="13">
        <v>1</v>
      </c>
      <c r="V133" s="13">
        <f t="shared" si="1"/>
        <v>0.9017857142857143</v>
      </c>
      <c r="W133" s="13">
        <f t="shared" si="0"/>
        <v>0.8660714285714286</v>
      </c>
      <c r="X133" s="13">
        <f t="shared" si="0"/>
        <v>0.7857142857142857</v>
      </c>
      <c r="Y133" s="13">
        <f t="shared" si="0"/>
        <v>0.6875</v>
      </c>
      <c r="Z133" s="13">
        <f t="shared" si="0"/>
        <v>0.6875</v>
      </c>
      <c r="AA133" s="13">
        <f t="shared" si="0"/>
        <v>0.6517857142857143</v>
      </c>
      <c r="AB133" s="13">
        <f t="shared" si="0"/>
        <v>0.7946428571428571</v>
      </c>
      <c r="AC133" s="13">
        <f t="shared" si="0"/>
        <v>0.6696428571428571</v>
      </c>
      <c r="AD133" s="13">
        <f t="shared" si="0"/>
        <v>0.6785714285714286</v>
      </c>
      <c r="AE133" s="13">
        <f t="shared" si="0"/>
        <v>0.6875</v>
      </c>
      <c r="AF133" s="13">
        <f t="shared" si="0"/>
        <v>0.6339285714285714</v>
      </c>
      <c r="AG133" s="13">
        <f t="shared" si="0"/>
        <v>0.5892857142857143</v>
      </c>
      <c r="AH133" s="13">
        <f t="shared" si="0"/>
        <v>0.5446428571428571</v>
      </c>
    </row>
    <row r="134" spans="2:34" x14ac:dyDescent="0.25">
      <c r="C134" t="s">
        <v>1096</v>
      </c>
      <c r="D134">
        <v>76</v>
      </c>
      <c r="E134">
        <v>70</v>
      </c>
      <c r="F134">
        <v>66</v>
      </c>
      <c r="G134">
        <v>68</v>
      </c>
      <c r="H134">
        <v>66</v>
      </c>
      <c r="I134">
        <v>61</v>
      </c>
      <c r="J134">
        <v>63</v>
      </c>
      <c r="K134">
        <v>51</v>
      </c>
      <c r="L134">
        <v>55</v>
      </c>
      <c r="M134">
        <v>49</v>
      </c>
      <c r="N134">
        <v>46</v>
      </c>
      <c r="O134">
        <v>51</v>
      </c>
      <c r="P134">
        <v>55</v>
      </c>
      <c r="Q134">
        <v>51</v>
      </c>
      <c r="T134" t="s">
        <v>1096</v>
      </c>
      <c r="U134" s="13">
        <v>1</v>
      </c>
      <c r="V134" s="13">
        <f t="shared" si="1"/>
        <v>0.92105263157894735</v>
      </c>
      <c r="W134" s="13">
        <f t="shared" si="0"/>
        <v>0.86842105263157898</v>
      </c>
      <c r="X134" s="13">
        <f t="shared" si="0"/>
        <v>0.89473684210526316</v>
      </c>
      <c r="Y134" s="13">
        <f t="shared" si="0"/>
        <v>0.86842105263157898</v>
      </c>
      <c r="Z134" s="13">
        <f t="shared" si="0"/>
        <v>0.80263157894736847</v>
      </c>
      <c r="AA134" s="13">
        <f t="shared" si="0"/>
        <v>0.82894736842105265</v>
      </c>
      <c r="AB134" s="13">
        <f t="shared" si="0"/>
        <v>0.67105263157894735</v>
      </c>
      <c r="AC134" s="13">
        <f t="shared" si="0"/>
        <v>0.72368421052631582</v>
      </c>
      <c r="AD134" s="13">
        <f t="shared" si="0"/>
        <v>0.64473684210526316</v>
      </c>
      <c r="AE134" s="13">
        <f t="shared" si="0"/>
        <v>0.60526315789473684</v>
      </c>
      <c r="AF134" s="13">
        <f t="shared" si="0"/>
        <v>0.67105263157894735</v>
      </c>
      <c r="AG134" s="13">
        <f t="shared" si="0"/>
        <v>0.72368421052631582</v>
      </c>
      <c r="AH134" s="13">
        <f t="shared" si="0"/>
        <v>0.67105263157894735</v>
      </c>
    </row>
    <row r="135" spans="2:34" x14ac:dyDescent="0.25">
      <c r="C135" t="s">
        <v>1082</v>
      </c>
      <c r="D135">
        <v>141</v>
      </c>
      <c r="E135">
        <v>139</v>
      </c>
      <c r="F135">
        <v>142</v>
      </c>
      <c r="G135">
        <v>107</v>
      </c>
      <c r="H135">
        <v>114</v>
      </c>
      <c r="I135">
        <v>105</v>
      </c>
      <c r="J135">
        <v>105</v>
      </c>
      <c r="K135">
        <v>103</v>
      </c>
      <c r="L135">
        <v>105</v>
      </c>
      <c r="M135">
        <v>102</v>
      </c>
      <c r="N135">
        <v>96</v>
      </c>
      <c r="O135">
        <v>80</v>
      </c>
      <c r="P135">
        <v>93</v>
      </c>
      <c r="Q135">
        <v>88</v>
      </c>
      <c r="T135" t="s">
        <v>1082</v>
      </c>
      <c r="U135" s="13">
        <v>1</v>
      </c>
      <c r="V135" s="13">
        <f t="shared" si="1"/>
        <v>0.98581560283687941</v>
      </c>
      <c r="W135" s="13">
        <f t="shared" si="0"/>
        <v>1.0070921985815602</v>
      </c>
      <c r="X135" s="13">
        <f t="shared" si="0"/>
        <v>0.75886524822695034</v>
      </c>
      <c r="Y135" s="13">
        <f t="shared" si="0"/>
        <v>0.80851063829787229</v>
      </c>
      <c r="Z135" s="13">
        <f t="shared" si="0"/>
        <v>0.74468085106382975</v>
      </c>
      <c r="AA135" s="13">
        <f t="shared" si="0"/>
        <v>0.74468085106382975</v>
      </c>
      <c r="AB135" s="13">
        <f t="shared" si="0"/>
        <v>0.73049645390070927</v>
      </c>
      <c r="AC135" s="13">
        <f t="shared" si="0"/>
        <v>0.74468085106382975</v>
      </c>
      <c r="AD135" s="13">
        <f t="shared" si="0"/>
        <v>0.72340425531914898</v>
      </c>
      <c r="AE135" s="13">
        <f t="shared" si="0"/>
        <v>0.68085106382978722</v>
      </c>
      <c r="AF135" s="13">
        <f t="shared" si="0"/>
        <v>0.56737588652482274</v>
      </c>
      <c r="AG135" s="13">
        <f t="shared" si="0"/>
        <v>0.65957446808510634</v>
      </c>
      <c r="AH135" s="13">
        <f t="shared" si="0"/>
        <v>0.62411347517730498</v>
      </c>
    </row>
    <row r="136" spans="2:34" x14ac:dyDescent="0.25">
      <c r="C136" t="s">
        <v>1044</v>
      </c>
      <c r="D136">
        <v>325</v>
      </c>
      <c r="E136">
        <v>317</v>
      </c>
      <c r="F136">
        <v>300</v>
      </c>
      <c r="G136">
        <v>272</v>
      </c>
      <c r="H136">
        <v>276</v>
      </c>
      <c r="I136">
        <v>256</v>
      </c>
      <c r="J136">
        <v>295</v>
      </c>
      <c r="K136">
        <v>281</v>
      </c>
      <c r="L136">
        <v>292</v>
      </c>
      <c r="M136">
        <v>279</v>
      </c>
      <c r="N136">
        <v>276</v>
      </c>
      <c r="O136">
        <v>249</v>
      </c>
      <c r="P136">
        <v>257</v>
      </c>
      <c r="Q136">
        <v>246</v>
      </c>
      <c r="T136" t="s">
        <v>1044</v>
      </c>
      <c r="U136" s="13">
        <v>1</v>
      </c>
      <c r="V136" s="13">
        <f t="shared" si="1"/>
        <v>0.97538461538461541</v>
      </c>
      <c r="W136" s="13">
        <f t="shared" si="0"/>
        <v>0.92307692307692313</v>
      </c>
      <c r="X136" s="13">
        <f t="shared" si="0"/>
        <v>0.83692307692307688</v>
      </c>
      <c r="Y136" s="13">
        <f t="shared" si="0"/>
        <v>0.84923076923076923</v>
      </c>
      <c r="Z136" s="13">
        <f t="shared" si="0"/>
        <v>0.78769230769230769</v>
      </c>
      <c r="AA136" s="13">
        <f t="shared" si="0"/>
        <v>0.90769230769230769</v>
      </c>
      <c r="AB136" s="13">
        <f t="shared" si="0"/>
        <v>0.86461538461538456</v>
      </c>
      <c r="AC136" s="13">
        <f t="shared" si="0"/>
        <v>0.89846153846153842</v>
      </c>
      <c r="AD136" s="13">
        <f t="shared" si="0"/>
        <v>0.8584615384615385</v>
      </c>
      <c r="AE136" s="13">
        <f t="shared" si="0"/>
        <v>0.84923076923076923</v>
      </c>
      <c r="AF136" s="13">
        <f t="shared" si="0"/>
        <v>0.76615384615384619</v>
      </c>
      <c r="AG136" s="13">
        <f t="shared" si="0"/>
        <v>0.79076923076923078</v>
      </c>
      <c r="AH136" s="13">
        <f t="shared" si="0"/>
        <v>0.75692307692307692</v>
      </c>
    </row>
    <row r="137" spans="2:34" x14ac:dyDescent="0.25">
      <c r="C137" t="s">
        <v>1086</v>
      </c>
      <c r="D137">
        <v>39</v>
      </c>
      <c r="E137">
        <v>46</v>
      </c>
      <c r="F137">
        <v>34</v>
      </c>
      <c r="G137">
        <v>37</v>
      </c>
      <c r="H137">
        <v>41</v>
      </c>
      <c r="I137">
        <v>40</v>
      </c>
      <c r="J137">
        <v>44</v>
      </c>
      <c r="K137">
        <v>47</v>
      </c>
      <c r="L137">
        <v>45</v>
      </c>
      <c r="M137">
        <v>31</v>
      </c>
      <c r="N137">
        <v>33</v>
      </c>
      <c r="O137">
        <v>30</v>
      </c>
      <c r="P137">
        <v>29</v>
      </c>
      <c r="Q137">
        <v>32</v>
      </c>
      <c r="T137" t="s">
        <v>1086</v>
      </c>
      <c r="U137" s="13">
        <v>1</v>
      </c>
      <c r="V137" s="13">
        <f t="shared" si="1"/>
        <v>1.1794871794871795</v>
      </c>
      <c r="W137" s="13">
        <f t="shared" si="0"/>
        <v>0.87179487179487181</v>
      </c>
      <c r="X137" s="13">
        <f t="shared" si="0"/>
        <v>0.94871794871794868</v>
      </c>
      <c r="Y137" s="13">
        <f t="shared" si="0"/>
        <v>1.0512820512820513</v>
      </c>
      <c r="Z137" s="13">
        <f t="shared" si="0"/>
        <v>1.0256410256410255</v>
      </c>
      <c r="AA137" s="13">
        <f t="shared" si="0"/>
        <v>1.1282051282051282</v>
      </c>
      <c r="AB137" s="13">
        <f t="shared" si="0"/>
        <v>1.2051282051282051</v>
      </c>
      <c r="AC137" s="13">
        <f t="shared" si="0"/>
        <v>1.1538461538461537</v>
      </c>
      <c r="AD137" s="13">
        <f t="shared" si="0"/>
        <v>0.79487179487179482</v>
      </c>
      <c r="AE137" s="13">
        <f t="shared" si="0"/>
        <v>0.84615384615384615</v>
      </c>
      <c r="AF137" s="13">
        <f t="shared" si="0"/>
        <v>0.76923076923076927</v>
      </c>
      <c r="AG137" s="13">
        <f t="shared" si="0"/>
        <v>0.74358974358974361</v>
      </c>
      <c r="AH137" s="13">
        <f t="shared" si="0"/>
        <v>0.82051282051282048</v>
      </c>
    </row>
    <row r="138" spans="2:34" x14ac:dyDescent="0.25">
      <c r="C138" t="s">
        <v>1112</v>
      </c>
      <c r="D138">
        <v>320</v>
      </c>
      <c r="E138">
        <v>277</v>
      </c>
      <c r="F138">
        <v>279</v>
      </c>
      <c r="G138">
        <v>266</v>
      </c>
      <c r="H138">
        <v>252</v>
      </c>
      <c r="I138">
        <v>258</v>
      </c>
      <c r="J138">
        <v>256</v>
      </c>
      <c r="K138">
        <v>212</v>
      </c>
      <c r="L138">
        <v>219</v>
      </c>
      <c r="M138">
        <v>201</v>
      </c>
      <c r="N138">
        <v>195</v>
      </c>
      <c r="O138">
        <v>184</v>
      </c>
      <c r="P138">
        <v>180</v>
      </c>
      <c r="Q138">
        <v>170</v>
      </c>
      <c r="T138" t="s">
        <v>1112</v>
      </c>
      <c r="U138" s="13">
        <v>1</v>
      </c>
      <c r="V138" s="13">
        <f t="shared" si="1"/>
        <v>0.86562499999999998</v>
      </c>
      <c r="W138" s="13">
        <f t="shared" ref="W138:W160" si="2">F138/$D138</f>
        <v>0.87187499999999996</v>
      </c>
      <c r="X138" s="13">
        <f t="shared" ref="X138:X160" si="3">G138/$D138</f>
        <v>0.83125000000000004</v>
      </c>
      <c r="Y138" s="13">
        <f t="shared" ref="Y138:Y160" si="4">H138/$D138</f>
        <v>0.78749999999999998</v>
      </c>
      <c r="Z138" s="13">
        <f t="shared" ref="Z138:Z160" si="5">I138/$D138</f>
        <v>0.80625000000000002</v>
      </c>
      <c r="AA138" s="13">
        <f t="shared" ref="AA138:AA160" si="6">J138/$D138</f>
        <v>0.8</v>
      </c>
      <c r="AB138" s="13">
        <f t="shared" ref="AB138:AB160" si="7">K138/$D138</f>
        <v>0.66249999999999998</v>
      </c>
      <c r="AC138" s="13">
        <f t="shared" ref="AC138:AC160" si="8">L138/$D138</f>
        <v>0.68437499999999996</v>
      </c>
      <c r="AD138" s="13">
        <f t="shared" ref="AD138:AD160" si="9">M138/$D138</f>
        <v>0.62812500000000004</v>
      </c>
      <c r="AE138" s="13">
        <f t="shared" ref="AE138:AE160" si="10">N138/$D138</f>
        <v>0.609375</v>
      </c>
      <c r="AF138" s="13">
        <f t="shared" ref="AF138:AF160" si="11">O138/$D138</f>
        <v>0.57499999999999996</v>
      </c>
      <c r="AG138" s="13">
        <f t="shared" ref="AG138:AG160" si="12">P138/$D138</f>
        <v>0.5625</v>
      </c>
      <c r="AH138" s="13">
        <f t="shared" ref="AH138:AH160" si="13">Q138/$D138</f>
        <v>0.53125</v>
      </c>
    </row>
    <row r="139" spans="2:34" x14ac:dyDescent="0.25">
      <c r="C139" t="s">
        <v>1092</v>
      </c>
      <c r="D139">
        <v>323</v>
      </c>
      <c r="E139">
        <v>326</v>
      </c>
      <c r="F139">
        <v>326</v>
      </c>
      <c r="G139">
        <v>313</v>
      </c>
      <c r="H139">
        <v>271</v>
      </c>
      <c r="I139">
        <v>268</v>
      </c>
      <c r="J139">
        <v>268</v>
      </c>
      <c r="K139">
        <v>256</v>
      </c>
      <c r="L139">
        <v>250</v>
      </c>
      <c r="M139">
        <v>244</v>
      </c>
      <c r="N139">
        <v>256</v>
      </c>
      <c r="O139">
        <v>252</v>
      </c>
      <c r="P139">
        <v>240</v>
      </c>
      <c r="Q139">
        <v>169</v>
      </c>
      <c r="T139" t="s">
        <v>1092</v>
      </c>
      <c r="U139" s="13">
        <v>1</v>
      </c>
      <c r="V139" s="13">
        <f t="shared" si="1"/>
        <v>1.0092879256965945</v>
      </c>
      <c r="W139" s="13">
        <f t="shared" si="2"/>
        <v>1.0092879256965945</v>
      </c>
      <c r="X139" s="13">
        <f t="shared" si="3"/>
        <v>0.96904024767801855</v>
      </c>
      <c r="Y139" s="13">
        <f t="shared" si="4"/>
        <v>0.83900928792569662</v>
      </c>
      <c r="Z139" s="13">
        <f t="shared" si="5"/>
        <v>0.8297213622291022</v>
      </c>
      <c r="AA139" s="13">
        <f t="shared" si="6"/>
        <v>0.8297213622291022</v>
      </c>
      <c r="AB139" s="13">
        <f t="shared" si="7"/>
        <v>0.79256965944272451</v>
      </c>
      <c r="AC139" s="13">
        <f t="shared" si="8"/>
        <v>0.77399380804953566</v>
      </c>
      <c r="AD139" s="13">
        <f t="shared" si="9"/>
        <v>0.7554179566563467</v>
      </c>
      <c r="AE139" s="13">
        <f t="shared" si="10"/>
        <v>0.79256965944272451</v>
      </c>
      <c r="AF139" s="13">
        <f t="shared" si="11"/>
        <v>0.7801857585139319</v>
      </c>
      <c r="AG139" s="13">
        <f t="shared" si="12"/>
        <v>0.74303405572755421</v>
      </c>
      <c r="AH139" s="13">
        <f t="shared" si="13"/>
        <v>0.52321981424148611</v>
      </c>
    </row>
    <row r="140" spans="2:34" x14ac:dyDescent="0.25">
      <c r="C140" t="s">
        <v>1084</v>
      </c>
      <c r="D140">
        <v>38</v>
      </c>
      <c r="E140">
        <v>38</v>
      </c>
      <c r="F140">
        <v>38</v>
      </c>
      <c r="G140">
        <v>36</v>
      </c>
      <c r="H140">
        <v>36</v>
      </c>
      <c r="I140">
        <v>33</v>
      </c>
      <c r="J140">
        <v>32</v>
      </c>
      <c r="K140">
        <v>37</v>
      </c>
      <c r="L140">
        <v>35</v>
      </c>
      <c r="M140">
        <v>30</v>
      </c>
      <c r="N140">
        <v>29</v>
      </c>
      <c r="O140">
        <v>27</v>
      </c>
      <c r="P140">
        <v>25</v>
      </c>
      <c r="Q140">
        <v>25</v>
      </c>
      <c r="T140" t="s">
        <v>1084</v>
      </c>
      <c r="U140" s="13">
        <v>1</v>
      </c>
      <c r="V140" s="13">
        <f t="shared" si="1"/>
        <v>1</v>
      </c>
      <c r="W140" s="13">
        <f t="shared" si="2"/>
        <v>1</v>
      </c>
      <c r="X140" s="13">
        <f t="shared" si="3"/>
        <v>0.94736842105263153</v>
      </c>
      <c r="Y140" s="13">
        <f t="shared" si="4"/>
        <v>0.94736842105263153</v>
      </c>
      <c r="Z140" s="13">
        <f t="shared" si="5"/>
        <v>0.86842105263157898</v>
      </c>
      <c r="AA140" s="13">
        <f t="shared" si="6"/>
        <v>0.84210526315789469</v>
      </c>
      <c r="AB140" s="13">
        <f t="shared" si="7"/>
        <v>0.97368421052631582</v>
      </c>
      <c r="AC140" s="13">
        <f t="shared" si="8"/>
        <v>0.92105263157894735</v>
      </c>
      <c r="AD140" s="13">
        <f t="shared" si="9"/>
        <v>0.78947368421052633</v>
      </c>
      <c r="AE140" s="13">
        <f t="shared" si="10"/>
        <v>0.76315789473684215</v>
      </c>
      <c r="AF140" s="13">
        <f t="shared" si="11"/>
        <v>0.71052631578947367</v>
      </c>
      <c r="AG140" s="13">
        <f t="shared" si="12"/>
        <v>0.65789473684210531</v>
      </c>
      <c r="AH140" s="13">
        <f t="shared" si="13"/>
        <v>0.65789473684210531</v>
      </c>
    </row>
    <row r="141" spans="2:34" x14ac:dyDescent="0.25">
      <c r="B141" t="s">
        <v>1264</v>
      </c>
      <c r="C141" t="s">
        <v>1046</v>
      </c>
      <c r="D141">
        <v>30</v>
      </c>
      <c r="E141">
        <v>26</v>
      </c>
      <c r="F141">
        <v>23</v>
      </c>
      <c r="G141">
        <v>23</v>
      </c>
      <c r="H141">
        <v>22</v>
      </c>
      <c r="I141">
        <v>26</v>
      </c>
      <c r="J141">
        <v>25</v>
      </c>
      <c r="K141">
        <v>17</v>
      </c>
      <c r="L141">
        <v>22</v>
      </c>
      <c r="M141">
        <v>14</v>
      </c>
      <c r="N141">
        <v>21</v>
      </c>
      <c r="O141">
        <v>18</v>
      </c>
      <c r="P141">
        <v>17</v>
      </c>
      <c r="Q141">
        <v>20</v>
      </c>
      <c r="S141" t="s">
        <v>1264</v>
      </c>
      <c r="T141" t="s">
        <v>1046</v>
      </c>
      <c r="U141" s="13">
        <v>1</v>
      </c>
      <c r="V141" s="13">
        <f t="shared" si="1"/>
        <v>0.8666666666666667</v>
      </c>
      <c r="W141" s="13">
        <f t="shared" si="2"/>
        <v>0.76666666666666672</v>
      </c>
      <c r="X141" s="13">
        <f t="shared" si="3"/>
        <v>0.76666666666666672</v>
      </c>
      <c r="Y141" s="13">
        <f t="shared" si="4"/>
        <v>0.73333333333333328</v>
      </c>
      <c r="Z141" s="13">
        <f t="shared" si="5"/>
        <v>0.8666666666666667</v>
      </c>
      <c r="AA141" s="13">
        <f t="shared" si="6"/>
        <v>0.83333333333333337</v>
      </c>
      <c r="AB141" s="13">
        <f t="shared" si="7"/>
        <v>0.56666666666666665</v>
      </c>
      <c r="AC141" s="13">
        <f t="shared" si="8"/>
        <v>0.73333333333333328</v>
      </c>
      <c r="AD141" s="13">
        <f t="shared" si="9"/>
        <v>0.46666666666666667</v>
      </c>
      <c r="AE141" s="13">
        <f t="shared" si="10"/>
        <v>0.7</v>
      </c>
      <c r="AF141" s="13">
        <f t="shared" si="11"/>
        <v>0.6</v>
      </c>
      <c r="AG141" s="13">
        <f t="shared" si="12"/>
        <v>0.56666666666666665</v>
      </c>
      <c r="AH141" s="13">
        <f t="shared" si="13"/>
        <v>0.66666666666666663</v>
      </c>
    </row>
    <row r="142" spans="2:34" x14ac:dyDescent="0.25">
      <c r="C142" t="s">
        <v>1102</v>
      </c>
      <c r="D142" t="s">
        <v>1279</v>
      </c>
      <c r="E142" t="s">
        <v>1279</v>
      </c>
      <c r="F142" t="s">
        <v>1279</v>
      </c>
      <c r="G142" t="s">
        <v>1279</v>
      </c>
      <c r="H142" t="s">
        <v>1279</v>
      </c>
      <c r="I142" t="s">
        <v>1279</v>
      </c>
      <c r="J142" t="s">
        <v>1279</v>
      </c>
      <c r="K142" t="s">
        <v>1279</v>
      </c>
      <c r="L142" t="s">
        <v>1279</v>
      </c>
      <c r="M142" t="s">
        <v>1279</v>
      </c>
      <c r="N142" t="s">
        <v>1279</v>
      </c>
      <c r="O142" t="s">
        <v>1279</v>
      </c>
      <c r="P142">
        <v>295</v>
      </c>
      <c r="Q142">
        <v>287</v>
      </c>
      <c r="T142" t="s">
        <v>1102</v>
      </c>
      <c r="U142" t="s">
        <v>1279</v>
      </c>
      <c r="V142" t="s">
        <v>1279</v>
      </c>
      <c r="W142" t="s">
        <v>1279</v>
      </c>
      <c r="X142" t="s">
        <v>1279</v>
      </c>
      <c r="Y142" t="s">
        <v>1279</v>
      </c>
      <c r="Z142" t="s">
        <v>1279</v>
      </c>
      <c r="AA142" t="s">
        <v>1279</v>
      </c>
      <c r="AB142" t="s">
        <v>1279</v>
      </c>
      <c r="AC142" t="s">
        <v>1279</v>
      </c>
      <c r="AD142" t="s">
        <v>1279</v>
      </c>
      <c r="AE142" t="s">
        <v>1279</v>
      </c>
      <c r="AF142" t="s">
        <v>1279</v>
      </c>
      <c r="AG142" t="s">
        <v>1279</v>
      </c>
      <c r="AH142" t="s">
        <v>1279</v>
      </c>
    </row>
    <row r="143" spans="2:34" x14ac:dyDescent="0.25">
      <c r="C143" t="s">
        <v>1104</v>
      </c>
      <c r="D143" t="s">
        <v>1279</v>
      </c>
      <c r="E143" t="s">
        <v>1279</v>
      </c>
      <c r="F143" t="s">
        <v>1279</v>
      </c>
      <c r="G143" t="s">
        <v>1279</v>
      </c>
      <c r="H143" t="s">
        <v>1279</v>
      </c>
      <c r="I143" t="s">
        <v>1279</v>
      </c>
      <c r="J143" t="s">
        <v>1279</v>
      </c>
      <c r="K143" t="s">
        <v>1279</v>
      </c>
      <c r="L143" t="s">
        <v>1279</v>
      </c>
      <c r="M143" t="s">
        <v>1279</v>
      </c>
      <c r="N143" t="s">
        <v>1279</v>
      </c>
      <c r="O143" t="s">
        <v>1279</v>
      </c>
      <c r="P143">
        <v>45</v>
      </c>
      <c r="Q143">
        <v>43</v>
      </c>
      <c r="T143" t="s">
        <v>1104</v>
      </c>
      <c r="U143" t="s">
        <v>1279</v>
      </c>
      <c r="V143" t="s">
        <v>1279</v>
      </c>
      <c r="W143" t="s">
        <v>1279</v>
      </c>
      <c r="X143" t="s">
        <v>1279</v>
      </c>
      <c r="Y143" t="s">
        <v>1279</v>
      </c>
      <c r="Z143" t="s">
        <v>1279</v>
      </c>
      <c r="AA143" t="s">
        <v>1279</v>
      </c>
      <c r="AB143" t="s">
        <v>1279</v>
      </c>
      <c r="AC143" t="s">
        <v>1279</v>
      </c>
      <c r="AD143" t="s">
        <v>1279</v>
      </c>
      <c r="AE143" t="s">
        <v>1279</v>
      </c>
      <c r="AF143" t="s">
        <v>1279</v>
      </c>
      <c r="AG143" t="s">
        <v>1279</v>
      </c>
      <c r="AH143" t="s">
        <v>1279</v>
      </c>
    </row>
    <row r="144" spans="2:34" x14ac:dyDescent="0.25">
      <c r="C144" t="s">
        <v>1110</v>
      </c>
      <c r="D144" t="s">
        <v>1279</v>
      </c>
      <c r="E144" t="s">
        <v>1279</v>
      </c>
      <c r="F144" t="s">
        <v>1279</v>
      </c>
      <c r="G144" t="s">
        <v>1279</v>
      </c>
      <c r="H144" t="s">
        <v>1279</v>
      </c>
      <c r="I144" t="s">
        <v>1279</v>
      </c>
      <c r="J144" t="s">
        <v>1279</v>
      </c>
      <c r="K144" t="s">
        <v>1279</v>
      </c>
      <c r="L144" t="s">
        <v>1279</v>
      </c>
      <c r="M144" t="s">
        <v>1279</v>
      </c>
      <c r="N144" t="s">
        <v>1279</v>
      </c>
      <c r="O144" t="s">
        <v>1279</v>
      </c>
      <c r="P144">
        <v>315</v>
      </c>
      <c r="Q144">
        <v>303</v>
      </c>
      <c r="T144" t="s">
        <v>1110</v>
      </c>
      <c r="U144" t="s">
        <v>1279</v>
      </c>
      <c r="V144" t="s">
        <v>1279</v>
      </c>
      <c r="W144" t="s">
        <v>1279</v>
      </c>
      <c r="X144" t="s">
        <v>1279</v>
      </c>
      <c r="Y144" t="s">
        <v>1279</v>
      </c>
      <c r="Z144" t="s">
        <v>1279</v>
      </c>
      <c r="AA144" t="s">
        <v>1279</v>
      </c>
      <c r="AB144" t="s">
        <v>1279</v>
      </c>
      <c r="AC144" t="s">
        <v>1279</v>
      </c>
      <c r="AD144" t="s">
        <v>1279</v>
      </c>
      <c r="AE144" t="s">
        <v>1279</v>
      </c>
      <c r="AF144" t="s">
        <v>1279</v>
      </c>
      <c r="AG144" t="s">
        <v>1279</v>
      </c>
      <c r="AH144" t="s">
        <v>1279</v>
      </c>
    </row>
    <row r="145" spans="2:34" x14ac:dyDescent="0.25">
      <c r="C145" t="s">
        <v>1114</v>
      </c>
      <c r="D145">
        <v>127</v>
      </c>
      <c r="E145">
        <v>116</v>
      </c>
      <c r="F145">
        <v>113</v>
      </c>
      <c r="G145">
        <v>110</v>
      </c>
      <c r="H145">
        <v>102</v>
      </c>
      <c r="I145">
        <v>96</v>
      </c>
      <c r="J145">
        <v>89</v>
      </c>
      <c r="K145">
        <v>90</v>
      </c>
      <c r="L145">
        <v>96</v>
      </c>
      <c r="M145">
        <v>89</v>
      </c>
      <c r="N145">
        <v>86</v>
      </c>
      <c r="O145">
        <v>76</v>
      </c>
      <c r="P145">
        <v>70</v>
      </c>
      <c r="Q145">
        <v>61</v>
      </c>
      <c r="T145" t="s">
        <v>1114</v>
      </c>
      <c r="U145" s="13">
        <v>1</v>
      </c>
      <c r="V145" s="13">
        <f t="shared" si="1"/>
        <v>0.91338582677165359</v>
      </c>
      <c r="W145" s="13">
        <f t="shared" si="2"/>
        <v>0.88976377952755903</v>
      </c>
      <c r="X145" s="13">
        <f t="shared" si="3"/>
        <v>0.86614173228346458</v>
      </c>
      <c r="Y145" s="13">
        <f t="shared" si="4"/>
        <v>0.80314960629921262</v>
      </c>
      <c r="Z145" s="13">
        <f t="shared" si="5"/>
        <v>0.75590551181102361</v>
      </c>
      <c r="AA145" s="13">
        <f t="shared" si="6"/>
        <v>0.70078740157480313</v>
      </c>
      <c r="AB145" s="13">
        <f t="shared" si="7"/>
        <v>0.70866141732283461</v>
      </c>
      <c r="AC145" s="13">
        <f t="shared" si="8"/>
        <v>0.75590551181102361</v>
      </c>
      <c r="AD145" s="13">
        <f t="shared" si="9"/>
        <v>0.70078740157480313</v>
      </c>
      <c r="AE145" s="13">
        <f t="shared" si="10"/>
        <v>0.67716535433070868</v>
      </c>
      <c r="AF145" s="13">
        <f t="shared" si="11"/>
        <v>0.59842519685039375</v>
      </c>
      <c r="AG145" s="13">
        <f t="shared" si="12"/>
        <v>0.55118110236220474</v>
      </c>
      <c r="AH145" s="13">
        <f t="shared" si="13"/>
        <v>0.48031496062992124</v>
      </c>
    </row>
    <row r="146" spans="2:34" x14ac:dyDescent="0.25">
      <c r="C146" t="s">
        <v>1062</v>
      </c>
      <c r="D146">
        <v>104</v>
      </c>
      <c r="E146">
        <v>109</v>
      </c>
      <c r="F146">
        <v>104</v>
      </c>
      <c r="G146">
        <v>85</v>
      </c>
      <c r="H146">
        <v>88</v>
      </c>
      <c r="I146">
        <v>90</v>
      </c>
      <c r="J146">
        <v>88</v>
      </c>
      <c r="K146">
        <v>86</v>
      </c>
      <c r="L146">
        <v>85</v>
      </c>
      <c r="M146">
        <v>86</v>
      </c>
      <c r="N146">
        <v>83</v>
      </c>
      <c r="O146">
        <v>78</v>
      </c>
      <c r="P146">
        <v>74</v>
      </c>
      <c r="Q146">
        <v>78</v>
      </c>
      <c r="T146" t="s">
        <v>1062</v>
      </c>
      <c r="U146" s="13">
        <v>1</v>
      </c>
      <c r="V146" s="13">
        <f t="shared" si="1"/>
        <v>1.0480769230769231</v>
      </c>
      <c r="W146" s="13">
        <f t="shared" si="2"/>
        <v>1</v>
      </c>
      <c r="X146" s="13">
        <f t="shared" si="3"/>
        <v>0.81730769230769229</v>
      </c>
      <c r="Y146" s="13">
        <f t="shared" si="4"/>
        <v>0.84615384615384615</v>
      </c>
      <c r="Z146" s="13">
        <f t="shared" si="5"/>
        <v>0.86538461538461542</v>
      </c>
      <c r="AA146" s="13">
        <f t="shared" si="6"/>
        <v>0.84615384615384615</v>
      </c>
      <c r="AB146" s="13">
        <f t="shared" si="7"/>
        <v>0.82692307692307687</v>
      </c>
      <c r="AC146" s="13">
        <f t="shared" si="8"/>
        <v>0.81730769230769229</v>
      </c>
      <c r="AD146" s="13">
        <f t="shared" si="9"/>
        <v>0.82692307692307687</v>
      </c>
      <c r="AE146" s="13">
        <f t="shared" si="10"/>
        <v>0.79807692307692313</v>
      </c>
      <c r="AF146" s="13">
        <f t="shared" si="11"/>
        <v>0.75</v>
      </c>
      <c r="AG146" s="13">
        <f t="shared" si="12"/>
        <v>0.71153846153846156</v>
      </c>
      <c r="AH146" s="13">
        <f t="shared" si="13"/>
        <v>0.75</v>
      </c>
    </row>
    <row r="147" spans="2:34" x14ac:dyDescent="0.25">
      <c r="B147" t="s">
        <v>1040</v>
      </c>
      <c r="D147">
        <v>498</v>
      </c>
      <c r="E147">
        <v>555</v>
      </c>
      <c r="F147">
        <v>451</v>
      </c>
      <c r="G147">
        <v>293</v>
      </c>
      <c r="H147">
        <v>289</v>
      </c>
      <c r="I147">
        <v>288</v>
      </c>
      <c r="J147">
        <v>307</v>
      </c>
      <c r="K147">
        <v>285</v>
      </c>
      <c r="L147">
        <v>300</v>
      </c>
      <c r="M147">
        <v>299</v>
      </c>
      <c r="N147">
        <v>289</v>
      </c>
      <c r="O147">
        <v>282</v>
      </c>
      <c r="P147">
        <v>297</v>
      </c>
      <c r="Q147">
        <v>274</v>
      </c>
      <c r="S147" t="s">
        <v>1040</v>
      </c>
      <c r="U147" s="13">
        <v>1</v>
      </c>
      <c r="V147" s="13">
        <f t="shared" si="1"/>
        <v>1.1144578313253013</v>
      </c>
      <c r="W147" s="13">
        <f t="shared" si="2"/>
        <v>0.90562248995983941</v>
      </c>
      <c r="X147" s="13">
        <f t="shared" si="3"/>
        <v>0.58835341365461846</v>
      </c>
      <c r="Y147" s="13">
        <f t="shared" si="4"/>
        <v>0.58032128514056225</v>
      </c>
      <c r="Z147" s="13">
        <f t="shared" si="5"/>
        <v>0.57831325301204817</v>
      </c>
      <c r="AA147" s="13">
        <f t="shared" si="6"/>
        <v>0.61646586345381527</v>
      </c>
      <c r="AB147" s="13">
        <f t="shared" si="7"/>
        <v>0.57228915662650603</v>
      </c>
      <c r="AC147" s="13">
        <f t="shared" si="8"/>
        <v>0.60240963855421692</v>
      </c>
      <c r="AD147" s="13">
        <f t="shared" si="9"/>
        <v>0.60040160642570284</v>
      </c>
      <c r="AE147" s="13">
        <f t="shared" si="10"/>
        <v>0.58032128514056225</v>
      </c>
      <c r="AF147" s="13">
        <f t="shared" si="11"/>
        <v>0.5662650602409639</v>
      </c>
      <c r="AG147" s="13">
        <f t="shared" si="12"/>
        <v>0.59638554216867468</v>
      </c>
      <c r="AH147" s="13">
        <f t="shared" si="13"/>
        <v>0.55020080321285136</v>
      </c>
    </row>
    <row r="148" spans="2:34" x14ac:dyDescent="0.25">
      <c r="B148" t="s">
        <v>1266</v>
      </c>
      <c r="C148" t="s">
        <v>1056</v>
      </c>
      <c r="D148">
        <v>89</v>
      </c>
      <c r="E148">
        <v>100</v>
      </c>
      <c r="F148">
        <v>89</v>
      </c>
      <c r="G148">
        <v>79</v>
      </c>
      <c r="H148">
        <v>70</v>
      </c>
      <c r="I148">
        <v>75</v>
      </c>
      <c r="J148">
        <v>67</v>
      </c>
      <c r="K148">
        <v>63</v>
      </c>
      <c r="L148">
        <v>62</v>
      </c>
      <c r="M148">
        <v>49</v>
      </c>
      <c r="N148">
        <v>42</v>
      </c>
      <c r="O148">
        <v>50</v>
      </c>
      <c r="P148">
        <v>54</v>
      </c>
      <c r="Q148">
        <v>56</v>
      </c>
      <c r="S148" t="s">
        <v>1266</v>
      </c>
      <c r="T148" t="s">
        <v>1056</v>
      </c>
      <c r="U148" s="13">
        <v>1</v>
      </c>
      <c r="V148" s="13">
        <f t="shared" si="1"/>
        <v>1.1235955056179776</v>
      </c>
      <c r="W148" s="13">
        <f t="shared" si="2"/>
        <v>1</v>
      </c>
      <c r="X148" s="13">
        <f t="shared" si="3"/>
        <v>0.88764044943820219</v>
      </c>
      <c r="Y148" s="13">
        <f t="shared" si="4"/>
        <v>0.7865168539325843</v>
      </c>
      <c r="Z148" s="13">
        <f t="shared" si="5"/>
        <v>0.84269662921348309</v>
      </c>
      <c r="AA148" s="13">
        <f t="shared" si="6"/>
        <v>0.7528089887640449</v>
      </c>
      <c r="AB148" s="13">
        <f t="shared" si="7"/>
        <v>0.7078651685393258</v>
      </c>
      <c r="AC148" s="13">
        <f t="shared" si="8"/>
        <v>0.6966292134831461</v>
      </c>
      <c r="AD148" s="13">
        <f t="shared" si="9"/>
        <v>0.550561797752809</v>
      </c>
      <c r="AE148" s="13">
        <f t="shared" si="10"/>
        <v>0.47191011235955055</v>
      </c>
      <c r="AF148" s="13">
        <f t="shared" si="11"/>
        <v>0.5617977528089888</v>
      </c>
      <c r="AG148" s="13">
        <f t="shared" si="12"/>
        <v>0.6067415730337079</v>
      </c>
      <c r="AH148" s="13">
        <f t="shared" si="13"/>
        <v>0.6292134831460674</v>
      </c>
    </row>
    <row r="149" spans="2:34" x14ac:dyDescent="0.25">
      <c r="C149" t="s">
        <v>1060</v>
      </c>
      <c r="D149">
        <v>352</v>
      </c>
      <c r="E149">
        <v>326</v>
      </c>
      <c r="F149">
        <v>301</v>
      </c>
      <c r="G149">
        <v>299</v>
      </c>
      <c r="H149">
        <v>290</v>
      </c>
      <c r="I149">
        <v>259</v>
      </c>
      <c r="J149">
        <v>266</v>
      </c>
      <c r="K149">
        <v>237</v>
      </c>
      <c r="L149">
        <v>253</v>
      </c>
      <c r="M149">
        <v>261</v>
      </c>
      <c r="N149">
        <v>243</v>
      </c>
      <c r="O149">
        <v>221</v>
      </c>
      <c r="P149">
        <v>226</v>
      </c>
      <c r="Q149">
        <v>229</v>
      </c>
      <c r="T149" t="s">
        <v>1060</v>
      </c>
      <c r="U149" s="13">
        <v>1</v>
      </c>
      <c r="V149" s="13">
        <f t="shared" si="1"/>
        <v>0.92613636363636365</v>
      </c>
      <c r="W149" s="13">
        <f t="shared" si="2"/>
        <v>0.85511363636363635</v>
      </c>
      <c r="X149" s="13">
        <f t="shared" si="3"/>
        <v>0.84943181818181823</v>
      </c>
      <c r="Y149" s="13">
        <f t="shared" si="4"/>
        <v>0.82386363636363635</v>
      </c>
      <c r="Z149" s="13">
        <f t="shared" si="5"/>
        <v>0.73579545454545459</v>
      </c>
      <c r="AA149" s="13">
        <f t="shared" si="6"/>
        <v>0.75568181818181823</v>
      </c>
      <c r="AB149" s="13">
        <f t="shared" si="7"/>
        <v>0.67329545454545459</v>
      </c>
      <c r="AC149" s="13">
        <f t="shared" si="8"/>
        <v>0.71875</v>
      </c>
      <c r="AD149" s="13">
        <f t="shared" si="9"/>
        <v>0.74147727272727271</v>
      </c>
      <c r="AE149" s="13">
        <f t="shared" si="10"/>
        <v>0.69034090909090906</v>
      </c>
      <c r="AF149" s="13">
        <f t="shared" si="11"/>
        <v>0.62784090909090906</v>
      </c>
      <c r="AG149" s="13">
        <f t="shared" si="12"/>
        <v>0.64204545454545459</v>
      </c>
      <c r="AH149" s="13">
        <f t="shared" si="13"/>
        <v>0.65056818181818177</v>
      </c>
    </row>
    <row r="150" spans="2:34" x14ac:dyDescent="0.25">
      <c r="C150" t="s">
        <v>1058</v>
      </c>
      <c r="D150">
        <v>401</v>
      </c>
      <c r="E150">
        <v>373</v>
      </c>
      <c r="F150">
        <v>357</v>
      </c>
      <c r="G150">
        <v>337</v>
      </c>
      <c r="H150">
        <v>296</v>
      </c>
      <c r="I150">
        <v>301</v>
      </c>
      <c r="J150">
        <v>288</v>
      </c>
      <c r="K150">
        <v>279</v>
      </c>
      <c r="L150">
        <v>283</v>
      </c>
      <c r="M150">
        <v>270</v>
      </c>
      <c r="N150">
        <v>270</v>
      </c>
      <c r="O150">
        <v>255</v>
      </c>
      <c r="P150">
        <v>235</v>
      </c>
      <c r="Q150">
        <v>239</v>
      </c>
      <c r="T150" t="s">
        <v>1058</v>
      </c>
      <c r="U150" s="13">
        <v>1</v>
      </c>
      <c r="V150" s="13">
        <f t="shared" si="1"/>
        <v>0.93017456359102246</v>
      </c>
      <c r="W150" s="13">
        <f t="shared" si="2"/>
        <v>0.89027431421446379</v>
      </c>
      <c r="X150" s="13">
        <f t="shared" si="3"/>
        <v>0.84039900249376553</v>
      </c>
      <c r="Y150" s="13">
        <f t="shared" si="4"/>
        <v>0.73815461346633415</v>
      </c>
      <c r="Z150" s="13">
        <f t="shared" si="5"/>
        <v>0.75062344139650872</v>
      </c>
      <c r="AA150" s="13">
        <f t="shared" si="6"/>
        <v>0.71820448877805487</v>
      </c>
      <c r="AB150" s="13">
        <f t="shared" si="7"/>
        <v>0.69576059850374061</v>
      </c>
      <c r="AC150" s="13">
        <f t="shared" si="8"/>
        <v>0.70573566084788031</v>
      </c>
      <c r="AD150" s="13">
        <f t="shared" si="9"/>
        <v>0.67331670822942646</v>
      </c>
      <c r="AE150" s="13">
        <f t="shared" si="10"/>
        <v>0.67331670822942646</v>
      </c>
      <c r="AF150" s="13">
        <f t="shared" si="11"/>
        <v>0.63591022443890277</v>
      </c>
      <c r="AG150" s="13">
        <f t="shared" si="12"/>
        <v>0.58603491271820451</v>
      </c>
      <c r="AH150" s="13">
        <f t="shared" si="13"/>
        <v>0.5960099750623441</v>
      </c>
    </row>
    <row r="151" spans="2:34" x14ac:dyDescent="0.25">
      <c r="C151" t="s">
        <v>1050</v>
      </c>
      <c r="D151">
        <v>395</v>
      </c>
      <c r="E151">
        <v>362</v>
      </c>
      <c r="F151">
        <v>349</v>
      </c>
      <c r="G151">
        <v>357</v>
      </c>
      <c r="H151">
        <v>317</v>
      </c>
      <c r="I151">
        <v>327</v>
      </c>
      <c r="J151">
        <v>298</v>
      </c>
      <c r="K151">
        <v>294</v>
      </c>
      <c r="L151">
        <v>282</v>
      </c>
      <c r="M151">
        <v>276</v>
      </c>
      <c r="N151">
        <v>264</v>
      </c>
      <c r="O151">
        <v>268</v>
      </c>
      <c r="P151">
        <v>250</v>
      </c>
      <c r="Q151">
        <v>234</v>
      </c>
      <c r="T151" t="s">
        <v>1050</v>
      </c>
      <c r="U151" s="13">
        <v>1</v>
      </c>
      <c r="V151" s="13">
        <f t="shared" si="1"/>
        <v>0.91645569620253164</v>
      </c>
      <c r="W151" s="13">
        <f t="shared" si="2"/>
        <v>0.8835443037974684</v>
      </c>
      <c r="X151" s="13">
        <f t="shared" si="3"/>
        <v>0.90379746835443042</v>
      </c>
      <c r="Y151" s="13">
        <f t="shared" si="4"/>
        <v>0.8025316455696202</v>
      </c>
      <c r="Z151" s="13">
        <f t="shared" si="5"/>
        <v>0.82784810126582276</v>
      </c>
      <c r="AA151" s="13">
        <f t="shared" si="6"/>
        <v>0.75443037974683547</v>
      </c>
      <c r="AB151" s="13">
        <f t="shared" si="7"/>
        <v>0.7443037974683544</v>
      </c>
      <c r="AC151" s="13">
        <f t="shared" si="8"/>
        <v>0.71392405063291142</v>
      </c>
      <c r="AD151" s="13">
        <f t="shared" si="9"/>
        <v>0.69873417721518982</v>
      </c>
      <c r="AE151" s="13">
        <f t="shared" si="10"/>
        <v>0.66835443037974684</v>
      </c>
      <c r="AF151" s="13">
        <f t="shared" si="11"/>
        <v>0.6784810126582278</v>
      </c>
      <c r="AG151" s="13">
        <f t="shared" si="12"/>
        <v>0.63291139240506333</v>
      </c>
      <c r="AH151" s="13">
        <f t="shared" si="13"/>
        <v>0.59240506329113929</v>
      </c>
    </row>
    <row r="152" spans="2:34" x14ac:dyDescent="0.25">
      <c r="C152" t="s">
        <v>1052</v>
      </c>
      <c r="D152">
        <v>307</v>
      </c>
      <c r="E152">
        <v>315</v>
      </c>
      <c r="F152">
        <v>305</v>
      </c>
      <c r="G152">
        <v>279</v>
      </c>
      <c r="H152">
        <v>272</v>
      </c>
      <c r="I152">
        <v>249</v>
      </c>
      <c r="J152">
        <v>267</v>
      </c>
      <c r="K152">
        <v>229</v>
      </c>
      <c r="L152">
        <v>210</v>
      </c>
      <c r="M152">
        <v>211</v>
      </c>
      <c r="N152">
        <v>173</v>
      </c>
      <c r="O152">
        <v>192</v>
      </c>
      <c r="P152">
        <v>191</v>
      </c>
      <c r="Q152">
        <v>193</v>
      </c>
      <c r="T152" t="s">
        <v>1052</v>
      </c>
      <c r="U152" s="13">
        <v>1</v>
      </c>
      <c r="V152" s="13">
        <f t="shared" si="1"/>
        <v>1.0260586319218241</v>
      </c>
      <c r="W152" s="13">
        <f t="shared" si="2"/>
        <v>0.99348534201954397</v>
      </c>
      <c r="X152" s="13">
        <f t="shared" si="3"/>
        <v>0.90879478827361559</v>
      </c>
      <c r="Y152" s="13">
        <f t="shared" si="4"/>
        <v>0.88599348534201949</v>
      </c>
      <c r="Z152" s="13">
        <f t="shared" si="5"/>
        <v>0.81107491856677527</v>
      </c>
      <c r="AA152" s="13">
        <f t="shared" si="6"/>
        <v>0.86970684039087953</v>
      </c>
      <c r="AB152" s="13">
        <f t="shared" si="7"/>
        <v>0.74592833876221498</v>
      </c>
      <c r="AC152" s="13">
        <f t="shared" si="8"/>
        <v>0.68403908794788271</v>
      </c>
      <c r="AD152" s="13">
        <f t="shared" si="9"/>
        <v>0.68729641693811072</v>
      </c>
      <c r="AE152" s="13">
        <f t="shared" si="10"/>
        <v>0.56351791530944628</v>
      </c>
      <c r="AF152" s="13">
        <f t="shared" si="11"/>
        <v>0.62540716612377845</v>
      </c>
      <c r="AG152" s="13">
        <f t="shared" si="12"/>
        <v>0.62214983713355054</v>
      </c>
      <c r="AH152" s="13">
        <f t="shared" si="13"/>
        <v>0.62866449511400646</v>
      </c>
    </row>
    <row r="153" spans="2:34" x14ac:dyDescent="0.25">
      <c r="C153" t="s">
        <v>1054</v>
      </c>
      <c r="D153">
        <v>211</v>
      </c>
      <c r="E153">
        <v>195</v>
      </c>
      <c r="F153">
        <v>202</v>
      </c>
      <c r="G153">
        <v>192</v>
      </c>
      <c r="H153">
        <v>167</v>
      </c>
      <c r="I153">
        <v>174</v>
      </c>
      <c r="J153">
        <v>155</v>
      </c>
      <c r="K153">
        <v>147</v>
      </c>
      <c r="L153">
        <v>162</v>
      </c>
      <c r="M153">
        <v>153</v>
      </c>
      <c r="N153">
        <v>139</v>
      </c>
      <c r="O153">
        <v>147</v>
      </c>
      <c r="P153">
        <v>139</v>
      </c>
      <c r="Q153">
        <v>129</v>
      </c>
      <c r="T153" t="s">
        <v>1054</v>
      </c>
      <c r="U153" s="13">
        <v>1</v>
      </c>
      <c r="V153" s="13">
        <f t="shared" si="1"/>
        <v>0.92417061611374407</v>
      </c>
      <c r="W153" s="13">
        <f t="shared" si="2"/>
        <v>0.95734597156398105</v>
      </c>
      <c r="X153" s="13">
        <f t="shared" si="3"/>
        <v>0.90995260663507105</v>
      </c>
      <c r="Y153" s="13">
        <f t="shared" si="4"/>
        <v>0.79146919431279616</v>
      </c>
      <c r="Z153" s="13">
        <f t="shared" si="5"/>
        <v>0.82464454976303314</v>
      </c>
      <c r="AA153" s="13">
        <f t="shared" si="6"/>
        <v>0.7345971563981043</v>
      </c>
      <c r="AB153" s="13">
        <f t="shared" si="7"/>
        <v>0.69668246445497628</v>
      </c>
      <c r="AC153" s="13">
        <f t="shared" si="8"/>
        <v>0.76777251184834128</v>
      </c>
      <c r="AD153" s="13">
        <f t="shared" si="9"/>
        <v>0.72511848341232232</v>
      </c>
      <c r="AE153" s="13">
        <f t="shared" si="10"/>
        <v>0.65876777251184837</v>
      </c>
      <c r="AF153" s="13">
        <f t="shared" si="11"/>
        <v>0.69668246445497628</v>
      </c>
      <c r="AG153" s="13">
        <f t="shared" si="12"/>
        <v>0.65876777251184837</v>
      </c>
      <c r="AH153" s="13">
        <f t="shared" si="13"/>
        <v>0.61137440758293837</v>
      </c>
    </row>
    <row r="154" spans="2:34" x14ac:dyDescent="0.25">
      <c r="B154" t="s">
        <v>1267</v>
      </c>
      <c r="C154" t="s">
        <v>1074</v>
      </c>
      <c r="D154">
        <v>261</v>
      </c>
      <c r="E154">
        <v>250</v>
      </c>
      <c r="F154">
        <v>274</v>
      </c>
      <c r="G154">
        <v>236</v>
      </c>
      <c r="H154">
        <v>199</v>
      </c>
      <c r="I154">
        <v>196</v>
      </c>
      <c r="J154">
        <v>188</v>
      </c>
      <c r="K154">
        <v>170</v>
      </c>
      <c r="L154">
        <v>161</v>
      </c>
      <c r="M154">
        <v>187</v>
      </c>
      <c r="N154">
        <v>177</v>
      </c>
      <c r="O154">
        <v>182</v>
      </c>
      <c r="P154">
        <v>197</v>
      </c>
      <c r="Q154">
        <v>178</v>
      </c>
      <c r="S154" t="s">
        <v>1267</v>
      </c>
      <c r="T154" t="s">
        <v>1074</v>
      </c>
      <c r="U154" s="13">
        <v>1</v>
      </c>
      <c r="V154" s="13">
        <f t="shared" si="1"/>
        <v>0.95785440613026818</v>
      </c>
      <c r="W154" s="13">
        <f t="shared" si="2"/>
        <v>1.0498084291187739</v>
      </c>
      <c r="X154" s="13">
        <f t="shared" si="3"/>
        <v>0.90421455938697315</v>
      </c>
      <c r="Y154" s="13">
        <f t="shared" si="4"/>
        <v>0.76245210727969348</v>
      </c>
      <c r="Z154" s="13">
        <f t="shared" si="5"/>
        <v>0.75095785440613028</v>
      </c>
      <c r="AA154" s="13">
        <f t="shared" si="6"/>
        <v>0.72030651340996166</v>
      </c>
      <c r="AB154" s="13">
        <f t="shared" si="7"/>
        <v>0.65134099616858232</v>
      </c>
      <c r="AC154" s="13">
        <f t="shared" si="8"/>
        <v>0.61685823754789271</v>
      </c>
      <c r="AD154" s="13">
        <f t="shared" si="9"/>
        <v>0.71647509578544066</v>
      </c>
      <c r="AE154" s="13">
        <f t="shared" si="10"/>
        <v>0.67816091954022983</v>
      </c>
      <c r="AF154" s="13">
        <f t="shared" si="11"/>
        <v>0.69731800766283525</v>
      </c>
      <c r="AG154" s="13">
        <f t="shared" si="12"/>
        <v>0.75478927203065138</v>
      </c>
      <c r="AH154" s="13">
        <f t="shared" si="13"/>
        <v>0.68199233716475094</v>
      </c>
    </row>
    <row r="155" spans="2:34" x14ac:dyDescent="0.25">
      <c r="C155" t="s">
        <v>1064</v>
      </c>
      <c r="D155">
        <v>58</v>
      </c>
      <c r="E155">
        <v>61</v>
      </c>
      <c r="F155">
        <v>55</v>
      </c>
      <c r="G155">
        <v>45</v>
      </c>
      <c r="H155">
        <v>50</v>
      </c>
      <c r="I155">
        <v>51</v>
      </c>
      <c r="J155">
        <v>48</v>
      </c>
      <c r="K155">
        <v>44</v>
      </c>
      <c r="L155">
        <v>53</v>
      </c>
      <c r="M155">
        <v>55</v>
      </c>
      <c r="N155">
        <v>64</v>
      </c>
      <c r="O155">
        <v>56</v>
      </c>
      <c r="P155">
        <v>63</v>
      </c>
      <c r="Q155">
        <v>50</v>
      </c>
      <c r="T155" t="s">
        <v>1064</v>
      </c>
      <c r="U155" s="13">
        <v>1</v>
      </c>
      <c r="V155" s="13">
        <f t="shared" si="1"/>
        <v>1.0517241379310345</v>
      </c>
      <c r="W155" s="13">
        <f t="shared" si="2"/>
        <v>0.94827586206896552</v>
      </c>
      <c r="X155" s="13">
        <f t="shared" si="3"/>
        <v>0.77586206896551724</v>
      </c>
      <c r="Y155" s="13">
        <f t="shared" si="4"/>
        <v>0.86206896551724133</v>
      </c>
      <c r="Z155" s="13">
        <f t="shared" si="5"/>
        <v>0.87931034482758619</v>
      </c>
      <c r="AA155" s="13">
        <f t="shared" si="6"/>
        <v>0.82758620689655171</v>
      </c>
      <c r="AB155" s="13">
        <f t="shared" si="7"/>
        <v>0.75862068965517238</v>
      </c>
      <c r="AC155" s="13">
        <f t="shared" si="8"/>
        <v>0.91379310344827591</v>
      </c>
      <c r="AD155" s="13">
        <f t="shared" si="9"/>
        <v>0.94827586206896552</v>
      </c>
      <c r="AE155" s="13">
        <f t="shared" si="10"/>
        <v>1.103448275862069</v>
      </c>
      <c r="AF155" s="13">
        <f t="shared" si="11"/>
        <v>0.96551724137931039</v>
      </c>
      <c r="AG155" s="13">
        <f t="shared" si="12"/>
        <v>1.0862068965517242</v>
      </c>
      <c r="AH155" s="13">
        <f t="shared" si="13"/>
        <v>0.86206896551724133</v>
      </c>
    </row>
    <row r="156" spans="2:34" x14ac:dyDescent="0.25">
      <c r="C156" t="s">
        <v>1070</v>
      </c>
      <c r="D156">
        <v>60</v>
      </c>
      <c r="E156">
        <v>62</v>
      </c>
      <c r="F156">
        <v>58</v>
      </c>
      <c r="G156">
        <v>62</v>
      </c>
      <c r="H156">
        <v>69</v>
      </c>
      <c r="I156">
        <v>65</v>
      </c>
      <c r="J156">
        <v>64</v>
      </c>
      <c r="K156">
        <v>62</v>
      </c>
      <c r="L156">
        <v>63</v>
      </c>
      <c r="M156">
        <v>61</v>
      </c>
      <c r="N156">
        <v>64</v>
      </c>
      <c r="O156">
        <v>61</v>
      </c>
      <c r="P156">
        <v>64</v>
      </c>
      <c r="Q156">
        <v>56</v>
      </c>
      <c r="T156" t="s">
        <v>1070</v>
      </c>
      <c r="U156" s="13">
        <v>1</v>
      </c>
      <c r="V156" s="13">
        <f t="shared" si="1"/>
        <v>1.0333333333333334</v>
      </c>
      <c r="W156" s="13">
        <f t="shared" si="2"/>
        <v>0.96666666666666667</v>
      </c>
      <c r="X156" s="13">
        <f t="shared" si="3"/>
        <v>1.0333333333333334</v>
      </c>
      <c r="Y156" s="13">
        <f t="shared" si="4"/>
        <v>1.1499999999999999</v>
      </c>
      <c r="Z156" s="13">
        <f t="shared" si="5"/>
        <v>1.0833333333333333</v>
      </c>
      <c r="AA156" s="13">
        <f t="shared" si="6"/>
        <v>1.0666666666666667</v>
      </c>
      <c r="AB156" s="13">
        <f t="shared" si="7"/>
        <v>1.0333333333333334</v>
      </c>
      <c r="AC156" s="13">
        <f t="shared" si="8"/>
        <v>1.05</v>
      </c>
      <c r="AD156" s="13">
        <f t="shared" si="9"/>
        <v>1.0166666666666666</v>
      </c>
      <c r="AE156" s="13">
        <f t="shared" si="10"/>
        <v>1.0666666666666667</v>
      </c>
      <c r="AF156" s="13">
        <f t="shared" si="11"/>
        <v>1.0166666666666666</v>
      </c>
      <c r="AG156" s="13">
        <f t="shared" si="12"/>
        <v>1.0666666666666667</v>
      </c>
      <c r="AH156" s="13">
        <f t="shared" si="13"/>
        <v>0.93333333333333335</v>
      </c>
    </row>
    <row r="157" spans="2:34" x14ac:dyDescent="0.25">
      <c r="C157" t="s">
        <v>1066</v>
      </c>
      <c r="D157">
        <v>237</v>
      </c>
      <c r="E157">
        <v>238</v>
      </c>
      <c r="F157">
        <v>230</v>
      </c>
      <c r="G157">
        <v>227</v>
      </c>
      <c r="H157">
        <v>199</v>
      </c>
      <c r="I157">
        <v>206</v>
      </c>
      <c r="J157">
        <v>193</v>
      </c>
      <c r="K157">
        <v>191</v>
      </c>
      <c r="L157">
        <v>184</v>
      </c>
      <c r="M157">
        <v>175</v>
      </c>
      <c r="N157">
        <v>170</v>
      </c>
      <c r="O157">
        <v>162</v>
      </c>
      <c r="P157">
        <v>161</v>
      </c>
      <c r="Q157">
        <v>154</v>
      </c>
      <c r="T157" t="s">
        <v>1066</v>
      </c>
      <c r="U157" s="13">
        <v>1</v>
      </c>
      <c r="V157" s="13">
        <f t="shared" si="1"/>
        <v>1.0042194092827004</v>
      </c>
      <c r="W157" s="13">
        <f t="shared" si="2"/>
        <v>0.97046413502109707</v>
      </c>
      <c r="X157" s="13">
        <f t="shared" si="3"/>
        <v>0.95780590717299574</v>
      </c>
      <c r="Y157" s="13">
        <f t="shared" si="4"/>
        <v>0.83966244725738393</v>
      </c>
      <c r="Z157" s="13">
        <f t="shared" si="5"/>
        <v>0.86919831223628696</v>
      </c>
      <c r="AA157" s="13">
        <f t="shared" si="6"/>
        <v>0.81434599156118148</v>
      </c>
      <c r="AB157" s="13">
        <f t="shared" si="7"/>
        <v>0.80590717299578063</v>
      </c>
      <c r="AC157" s="13">
        <f t="shared" si="8"/>
        <v>0.77637130801687759</v>
      </c>
      <c r="AD157" s="13">
        <f t="shared" si="9"/>
        <v>0.73839662447257381</v>
      </c>
      <c r="AE157" s="13">
        <f t="shared" si="10"/>
        <v>0.71729957805907174</v>
      </c>
      <c r="AF157" s="13">
        <f t="shared" si="11"/>
        <v>0.68354430379746833</v>
      </c>
      <c r="AG157" s="13">
        <f t="shared" si="12"/>
        <v>0.67932489451476796</v>
      </c>
      <c r="AH157" s="13">
        <f t="shared" si="13"/>
        <v>0.64978902953586493</v>
      </c>
    </row>
    <row r="158" spans="2:34" x14ac:dyDescent="0.25">
      <c r="C158" t="s">
        <v>1072</v>
      </c>
      <c r="D158">
        <v>366</v>
      </c>
      <c r="E158">
        <v>348</v>
      </c>
      <c r="F158">
        <v>317</v>
      </c>
      <c r="G158">
        <v>319</v>
      </c>
      <c r="H158">
        <v>319</v>
      </c>
      <c r="I158">
        <v>312</v>
      </c>
      <c r="J158">
        <v>321</v>
      </c>
      <c r="K158">
        <v>296</v>
      </c>
      <c r="L158">
        <v>292</v>
      </c>
      <c r="M158">
        <v>285</v>
      </c>
      <c r="N158">
        <v>280</v>
      </c>
      <c r="O158">
        <v>275</v>
      </c>
      <c r="P158">
        <v>272</v>
      </c>
      <c r="Q158">
        <v>273</v>
      </c>
      <c r="T158" t="s">
        <v>1072</v>
      </c>
      <c r="U158" s="13">
        <v>1</v>
      </c>
      <c r="V158" s="13">
        <f t="shared" si="1"/>
        <v>0.95081967213114749</v>
      </c>
      <c r="W158" s="13">
        <f t="shared" si="2"/>
        <v>0.86612021857923494</v>
      </c>
      <c r="X158" s="13">
        <f t="shared" si="3"/>
        <v>0.87158469945355188</v>
      </c>
      <c r="Y158" s="13">
        <f t="shared" si="4"/>
        <v>0.87158469945355188</v>
      </c>
      <c r="Z158" s="13">
        <f t="shared" si="5"/>
        <v>0.85245901639344257</v>
      </c>
      <c r="AA158" s="13">
        <f t="shared" si="6"/>
        <v>0.87704918032786883</v>
      </c>
      <c r="AB158" s="13">
        <f t="shared" si="7"/>
        <v>0.80874316939890711</v>
      </c>
      <c r="AC158" s="13">
        <f t="shared" si="8"/>
        <v>0.79781420765027322</v>
      </c>
      <c r="AD158" s="13">
        <f t="shared" si="9"/>
        <v>0.77868852459016391</v>
      </c>
      <c r="AE158" s="13">
        <f t="shared" si="10"/>
        <v>0.76502732240437155</v>
      </c>
      <c r="AF158" s="13">
        <f t="shared" si="11"/>
        <v>0.75136612021857918</v>
      </c>
      <c r="AG158" s="13">
        <f t="shared" si="12"/>
        <v>0.74316939890710387</v>
      </c>
      <c r="AH158" s="13">
        <f t="shared" si="13"/>
        <v>0.74590163934426235</v>
      </c>
    </row>
    <row r="159" spans="2:34" x14ac:dyDescent="0.25">
      <c r="C159" t="s">
        <v>1068</v>
      </c>
      <c r="D159">
        <v>70</v>
      </c>
      <c r="E159">
        <v>61</v>
      </c>
      <c r="F159">
        <v>59</v>
      </c>
      <c r="G159">
        <v>54</v>
      </c>
      <c r="H159">
        <v>53</v>
      </c>
      <c r="I159">
        <v>48</v>
      </c>
      <c r="J159">
        <v>42</v>
      </c>
      <c r="K159">
        <v>47</v>
      </c>
      <c r="L159">
        <v>48</v>
      </c>
      <c r="M159">
        <v>42</v>
      </c>
      <c r="N159">
        <v>44</v>
      </c>
      <c r="O159">
        <v>41</v>
      </c>
      <c r="P159">
        <v>39</v>
      </c>
      <c r="Q159">
        <v>37</v>
      </c>
      <c r="T159" t="s">
        <v>1068</v>
      </c>
      <c r="U159" s="13">
        <v>1</v>
      </c>
      <c r="V159" s="13">
        <f t="shared" si="1"/>
        <v>0.87142857142857144</v>
      </c>
      <c r="W159" s="13">
        <f t="shared" si="2"/>
        <v>0.84285714285714286</v>
      </c>
      <c r="X159" s="13">
        <f t="shared" si="3"/>
        <v>0.77142857142857146</v>
      </c>
      <c r="Y159" s="13">
        <f t="shared" si="4"/>
        <v>0.75714285714285712</v>
      </c>
      <c r="Z159" s="13">
        <f t="shared" si="5"/>
        <v>0.68571428571428572</v>
      </c>
      <c r="AA159" s="13">
        <f t="shared" si="6"/>
        <v>0.6</v>
      </c>
      <c r="AB159" s="13">
        <f t="shared" si="7"/>
        <v>0.67142857142857137</v>
      </c>
      <c r="AC159" s="13">
        <f t="shared" si="8"/>
        <v>0.68571428571428572</v>
      </c>
      <c r="AD159" s="13">
        <f t="shared" si="9"/>
        <v>0.6</v>
      </c>
      <c r="AE159" s="13">
        <f t="shared" si="10"/>
        <v>0.62857142857142856</v>
      </c>
      <c r="AF159" s="13">
        <f t="shared" si="11"/>
        <v>0.58571428571428574</v>
      </c>
      <c r="AG159" s="13">
        <f t="shared" si="12"/>
        <v>0.55714285714285716</v>
      </c>
      <c r="AH159" s="13">
        <f t="shared" si="13"/>
        <v>0.52857142857142858</v>
      </c>
    </row>
    <row r="160" spans="2:34" x14ac:dyDescent="0.25">
      <c r="B160" t="s">
        <v>1283</v>
      </c>
      <c r="D160">
        <v>8800</v>
      </c>
      <c r="E160">
        <v>8482</v>
      </c>
      <c r="F160">
        <v>8138</v>
      </c>
      <c r="G160">
        <v>7532</v>
      </c>
      <c r="H160">
        <v>7030</v>
      </c>
      <c r="I160">
        <v>6819</v>
      </c>
      <c r="J160">
        <v>6743</v>
      </c>
      <c r="K160">
        <v>6494</v>
      </c>
      <c r="L160">
        <v>6504</v>
      </c>
      <c r="M160">
        <v>6285</v>
      </c>
      <c r="N160">
        <v>6080</v>
      </c>
      <c r="O160">
        <v>5974</v>
      </c>
      <c r="P160">
        <v>6471</v>
      </c>
      <c r="Q160">
        <v>6294</v>
      </c>
      <c r="S160" t="s">
        <v>1283</v>
      </c>
      <c r="U160" s="13">
        <v>1</v>
      </c>
      <c r="V160" s="13">
        <f t="shared" si="1"/>
        <v>0.96386363636363637</v>
      </c>
      <c r="W160" s="13">
        <f t="shared" si="2"/>
        <v>0.9247727272727273</v>
      </c>
      <c r="X160" s="13">
        <f t="shared" si="3"/>
        <v>0.85590909090909095</v>
      </c>
      <c r="Y160" s="13">
        <f t="shared" si="4"/>
        <v>0.79886363636363633</v>
      </c>
      <c r="Z160" s="13">
        <f t="shared" si="5"/>
        <v>0.77488636363636365</v>
      </c>
      <c r="AA160" s="13">
        <f t="shared" si="6"/>
        <v>0.76624999999999999</v>
      </c>
      <c r="AB160" s="13">
        <f t="shared" si="7"/>
        <v>0.73795454545454542</v>
      </c>
      <c r="AC160" s="13">
        <f t="shared" si="8"/>
        <v>0.73909090909090913</v>
      </c>
      <c r="AD160" s="13">
        <f t="shared" si="9"/>
        <v>0.71420454545454548</v>
      </c>
      <c r="AE160" s="13">
        <f t="shared" si="10"/>
        <v>0.69090909090909092</v>
      </c>
      <c r="AF160" s="13">
        <f t="shared" si="11"/>
        <v>0.67886363636363634</v>
      </c>
      <c r="AG160" s="13">
        <f t="shared" si="12"/>
        <v>0.7353409090909091</v>
      </c>
      <c r="AH160" s="13">
        <f t="shared" si="13"/>
        <v>0.71522727272727271</v>
      </c>
    </row>
    <row r="180" spans="20:32" x14ac:dyDescent="0.25">
      <c r="U180" t="s">
        <v>480</v>
      </c>
      <c r="V180" t="s" vm="12">
        <v>4</v>
      </c>
      <c r="W180" t="s" vm="11">
        <v>5</v>
      </c>
      <c r="X180" t="s" vm="10">
        <v>6</v>
      </c>
      <c r="Y180" t="s" vm="9">
        <v>7</v>
      </c>
      <c r="Z180" t="s" vm="8">
        <v>8</v>
      </c>
      <c r="AA180" t="s" vm="7">
        <v>9</v>
      </c>
      <c r="AB180" t="s" vm="6">
        <v>10</v>
      </c>
      <c r="AC180" t="s" vm="5">
        <v>11</v>
      </c>
      <c r="AD180" t="s" vm="4">
        <v>12</v>
      </c>
      <c r="AE180" t="s" vm="3">
        <v>13</v>
      </c>
      <c r="AF180" t="s" vm="2">
        <v>14</v>
      </c>
    </row>
    <row r="181" spans="20:32" hidden="1" x14ac:dyDescent="0.25">
      <c r="T181" t="s">
        <v>1265</v>
      </c>
      <c r="V181">
        <v>953</v>
      </c>
      <c r="W181">
        <v>900</v>
      </c>
      <c r="X181">
        <v>829</v>
      </c>
      <c r="Y181">
        <v>791</v>
      </c>
      <c r="Z181">
        <v>763</v>
      </c>
      <c r="AA181">
        <v>804</v>
      </c>
      <c r="AB181">
        <v>764</v>
      </c>
      <c r="AC181">
        <v>727</v>
      </c>
      <c r="AD181">
        <v>731</v>
      </c>
      <c r="AE181">
        <v>686</v>
      </c>
      <c r="AF181">
        <v>664</v>
      </c>
    </row>
    <row r="182" spans="20:32" x14ac:dyDescent="0.25">
      <c r="U182" t="s">
        <v>1100</v>
      </c>
      <c r="V182">
        <v>403</v>
      </c>
      <c r="W182">
        <v>368</v>
      </c>
      <c r="X182">
        <v>344</v>
      </c>
      <c r="Y182">
        <v>321</v>
      </c>
      <c r="Z182">
        <v>336</v>
      </c>
      <c r="AA182">
        <v>336</v>
      </c>
      <c r="AB182">
        <v>311</v>
      </c>
      <c r="AC182">
        <v>276</v>
      </c>
      <c r="AD182">
        <v>255</v>
      </c>
      <c r="AE182">
        <v>269</v>
      </c>
      <c r="AF182">
        <v>259</v>
      </c>
    </row>
    <row r="183" spans="20:32" x14ac:dyDescent="0.25">
      <c r="U183" t="s">
        <v>1048</v>
      </c>
      <c r="V183">
        <v>36</v>
      </c>
      <c r="W183">
        <v>41</v>
      </c>
      <c r="X183">
        <v>37</v>
      </c>
      <c r="Y183">
        <v>34</v>
      </c>
      <c r="Z183">
        <v>31</v>
      </c>
      <c r="AA183">
        <v>34</v>
      </c>
      <c r="AB183">
        <v>31</v>
      </c>
      <c r="AC183">
        <v>27</v>
      </c>
      <c r="AD183">
        <v>34</v>
      </c>
      <c r="AE183">
        <v>30</v>
      </c>
      <c r="AF183">
        <v>29</v>
      </c>
    </row>
    <row r="184" spans="20:32" x14ac:dyDescent="0.25">
      <c r="U184" t="s">
        <v>1106</v>
      </c>
      <c r="V184">
        <v>292</v>
      </c>
      <c r="W184">
        <v>278</v>
      </c>
      <c r="X184">
        <v>232</v>
      </c>
      <c r="Y184">
        <v>229</v>
      </c>
      <c r="Z184">
        <v>185</v>
      </c>
      <c r="AA184">
        <v>227</v>
      </c>
      <c r="AB184">
        <v>211</v>
      </c>
      <c r="AC184">
        <v>204</v>
      </c>
      <c r="AD184">
        <v>219</v>
      </c>
      <c r="AE184">
        <v>201</v>
      </c>
      <c r="AF184">
        <v>201</v>
      </c>
    </row>
    <row r="185" spans="20:32" x14ac:dyDescent="0.25">
      <c r="U185" t="s">
        <v>1108</v>
      </c>
      <c r="V185">
        <v>222</v>
      </c>
      <c r="W185">
        <v>213</v>
      </c>
      <c r="X185">
        <v>216</v>
      </c>
      <c r="Y185">
        <v>207</v>
      </c>
      <c r="Z185">
        <v>211</v>
      </c>
      <c r="AA185">
        <v>207</v>
      </c>
      <c r="AB185">
        <v>211</v>
      </c>
      <c r="AC185">
        <v>220</v>
      </c>
      <c r="AD185">
        <v>223</v>
      </c>
      <c r="AE185">
        <v>186</v>
      </c>
      <c r="AF185">
        <v>175</v>
      </c>
    </row>
    <row r="186" spans="20:32" hidden="1" x14ac:dyDescent="0.25">
      <c r="T186" t="s">
        <v>1262</v>
      </c>
      <c r="V186">
        <v>2254</v>
      </c>
      <c r="W186">
        <v>2054</v>
      </c>
      <c r="X186">
        <v>1987</v>
      </c>
      <c r="Y186">
        <v>1975</v>
      </c>
      <c r="Z186">
        <v>1979</v>
      </c>
      <c r="AA186">
        <v>1930</v>
      </c>
      <c r="AB186">
        <v>1871</v>
      </c>
      <c r="AC186">
        <v>1825</v>
      </c>
      <c r="AD186">
        <v>1825</v>
      </c>
      <c r="AE186">
        <v>1729</v>
      </c>
      <c r="AF186">
        <v>1712</v>
      </c>
    </row>
    <row r="187" spans="20:32" x14ac:dyDescent="0.25">
      <c r="U187" t="s">
        <v>1098</v>
      </c>
      <c r="V187">
        <v>292</v>
      </c>
      <c r="W187">
        <v>259</v>
      </c>
      <c r="X187">
        <v>236</v>
      </c>
      <c r="Y187">
        <v>228</v>
      </c>
      <c r="Z187">
        <v>240</v>
      </c>
      <c r="AA187">
        <v>240</v>
      </c>
      <c r="AB187">
        <v>226</v>
      </c>
      <c r="AC187">
        <v>233</v>
      </c>
      <c r="AD187">
        <v>248</v>
      </c>
      <c r="AE187">
        <v>225</v>
      </c>
      <c r="AF187">
        <v>219</v>
      </c>
    </row>
    <row r="188" spans="20:32" x14ac:dyDescent="0.25">
      <c r="U188" t="s">
        <v>1076</v>
      </c>
      <c r="V188">
        <v>633</v>
      </c>
      <c r="W188">
        <v>568</v>
      </c>
      <c r="X188">
        <v>529</v>
      </c>
      <c r="Y188">
        <v>538</v>
      </c>
      <c r="Z188">
        <v>548</v>
      </c>
      <c r="AA188">
        <v>531</v>
      </c>
      <c r="AB188">
        <v>532</v>
      </c>
      <c r="AC188">
        <v>512</v>
      </c>
      <c r="AD188">
        <v>533</v>
      </c>
      <c r="AE188">
        <v>516</v>
      </c>
      <c r="AF188">
        <v>511</v>
      </c>
    </row>
    <row r="189" spans="20:32" x14ac:dyDescent="0.25">
      <c r="U189" t="s">
        <v>1080</v>
      </c>
      <c r="V189">
        <v>213</v>
      </c>
      <c r="W189">
        <v>185</v>
      </c>
      <c r="X189">
        <v>194</v>
      </c>
      <c r="Y189">
        <v>190</v>
      </c>
      <c r="Z189">
        <v>169</v>
      </c>
      <c r="AA189">
        <v>179</v>
      </c>
      <c r="AB189">
        <v>161</v>
      </c>
      <c r="AC189">
        <v>140</v>
      </c>
      <c r="AD189">
        <v>132</v>
      </c>
      <c r="AE189">
        <v>101</v>
      </c>
      <c r="AF189">
        <v>109</v>
      </c>
    </row>
    <row r="190" spans="20:32" x14ac:dyDescent="0.25">
      <c r="U190" t="s">
        <v>1042</v>
      </c>
      <c r="V190">
        <v>726</v>
      </c>
      <c r="W190">
        <v>687</v>
      </c>
      <c r="X190">
        <v>682</v>
      </c>
      <c r="Y190">
        <v>683</v>
      </c>
      <c r="Z190">
        <v>650</v>
      </c>
      <c r="AA190">
        <v>665</v>
      </c>
      <c r="AB190">
        <v>630</v>
      </c>
      <c r="AC190">
        <v>632</v>
      </c>
      <c r="AD190">
        <v>595</v>
      </c>
      <c r="AE190">
        <v>593</v>
      </c>
      <c r="AF190">
        <v>572</v>
      </c>
    </row>
    <row r="191" spans="20:32" x14ac:dyDescent="0.25">
      <c r="U191" t="s">
        <v>1078</v>
      </c>
      <c r="V191">
        <v>390</v>
      </c>
      <c r="W191">
        <v>355</v>
      </c>
      <c r="X191">
        <v>346</v>
      </c>
      <c r="Y191">
        <v>336</v>
      </c>
      <c r="Z191">
        <v>372</v>
      </c>
      <c r="AA191">
        <v>315</v>
      </c>
      <c r="AB191">
        <v>322</v>
      </c>
      <c r="AC191">
        <v>308</v>
      </c>
      <c r="AD191">
        <v>317</v>
      </c>
      <c r="AE191">
        <v>294</v>
      </c>
      <c r="AF191">
        <v>301</v>
      </c>
    </row>
    <row r="192" spans="20:32" hidden="1" x14ac:dyDescent="0.25">
      <c r="T192" t="s">
        <v>1263</v>
      </c>
      <c r="V192">
        <v>1328</v>
      </c>
      <c r="W192">
        <v>1274</v>
      </c>
      <c r="X192">
        <v>1240</v>
      </c>
      <c r="Y192">
        <v>1271</v>
      </c>
      <c r="Z192">
        <v>1215</v>
      </c>
      <c r="AA192">
        <v>1214</v>
      </c>
      <c r="AB192">
        <v>1137</v>
      </c>
      <c r="AC192">
        <v>1119</v>
      </c>
      <c r="AD192">
        <v>1054</v>
      </c>
      <c r="AE192">
        <v>1052</v>
      </c>
      <c r="AF192">
        <v>1024</v>
      </c>
    </row>
    <row r="193" spans="20:32" x14ac:dyDescent="0.25">
      <c r="U193" t="s">
        <v>1094</v>
      </c>
      <c r="V193">
        <v>41</v>
      </c>
      <c r="W193">
        <v>51</v>
      </c>
      <c r="X193">
        <v>40</v>
      </c>
      <c r="Y193">
        <v>40</v>
      </c>
      <c r="Z193">
        <v>35</v>
      </c>
      <c r="AA193">
        <v>37</v>
      </c>
      <c r="AB193">
        <v>33</v>
      </c>
      <c r="AC193">
        <v>31</v>
      </c>
      <c r="AD193">
        <v>30</v>
      </c>
      <c r="AE193">
        <v>30</v>
      </c>
      <c r="AF193">
        <v>31</v>
      </c>
    </row>
    <row r="194" spans="20:32" x14ac:dyDescent="0.25">
      <c r="U194" t="s">
        <v>1088</v>
      </c>
      <c r="V194">
        <v>100</v>
      </c>
      <c r="W194">
        <v>90</v>
      </c>
      <c r="X194">
        <v>102</v>
      </c>
      <c r="Y194">
        <v>95</v>
      </c>
      <c r="Z194">
        <v>104</v>
      </c>
      <c r="AA194">
        <v>101</v>
      </c>
      <c r="AB194">
        <v>92</v>
      </c>
      <c r="AC194">
        <v>80</v>
      </c>
      <c r="AD194">
        <v>80</v>
      </c>
      <c r="AE194">
        <v>77</v>
      </c>
      <c r="AF194">
        <v>151</v>
      </c>
    </row>
    <row r="195" spans="20:32" x14ac:dyDescent="0.25">
      <c r="U195" t="s">
        <v>1090</v>
      </c>
      <c r="V195">
        <v>88</v>
      </c>
      <c r="W195">
        <v>77</v>
      </c>
      <c r="X195">
        <v>77</v>
      </c>
      <c r="Y195">
        <v>73</v>
      </c>
      <c r="Z195">
        <v>89</v>
      </c>
      <c r="AA195">
        <v>75</v>
      </c>
      <c r="AB195">
        <v>76</v>
      </c>
      <c r="AC195">
        <v>77</v>
      </c>
      <c r="AD195">
        <v>71</v>
      </c>
      <c r="AE195">
        <v>66</v>
      </c>
      <c r="AF195">
        <v>61</v>
      </c>
    </row>
    <row r="196" spans="20:32" x14ac:dyDescent="0.25">
      <c r="U196" t="s">
        <v>1096</v>
      </c>
      <c r="V196">
        <v>68</v>
      </c>
      <c r="W196">
        <v>66</v>
      </c>
      <c r="X196">
        <v>61</v>
      </c>
      <c r="Y196">
        <v>63</v>
      </c>
      <c r="Z196">
        <v>51</v>
      </c>
      <c r="AA196">
        <v>55</v>
      </c>
      <c r="AB196">
        <v>49</v>
      </c>
      <c r="AC196">
        <v>46</v>
      </c>
      <c r="AD196">
        <v>51</v>
      </c>
      <c r="AE196">
        <v>55</v>
      </c>
      <c r="AF196">
        <v>51</v>
      </c>
    </row>
    <row r="197" spans="20:32" x14ac:dyDescent="0.25">
      <c r="U197" t="s">
        <v>1082</v>
      </c>
      <c r="V197">
        <v>107</v>
      </c>
      <c r="W197">
        <v>114</v>
      </c>
      <c r="X197">
        <v>105</v>
      </c>
      <c r="Y197">
        <v>105</v>
      </c>
      <c r="Z197">
        <v>103</v>
      </c>
      <c r="AA197">
        <v>105</v>
      </c>
      <c r="AB197">
        <v>102</v>
      </c>
      <c r="AC197">
        <v>96</v>
      </c>
      <c r="AD197">
        <v>80</v>
      </c>
      <c r="AE197">
        <v>93</v>
      </c>
      <c r="AF197">
        <v>88</v>
      </c>
    </row>
    <row r="198" spans="20:32" x14ac:dyDescent="0.25">
      <c r="U198" t="s">
        <v>1044</v>
      </c>
      <c r="V198">
        <v>272</v>
      </c>
      <c r="W198">
        <v>276</v>
      </c>
      <c r="X198">
        <v>256</v>
      </c>
      <c r="Y198">
        <v>295</v>
      </c>
      <c r="Z198">
        <v>281</v>
      </c>
      <c r="AA198">
        <v>292</v>
      </c>
      <c r="AB198">
        <v>279</v>
      </c>
      <c r="AC198">
        <v>276</v>
      </c>
      <c r="AD198">
        <v>249</v>
      </c>
      <c r="AE198">
        <v>257</v>
      </c>
      <c r="AF198">
        <v>246</v>
      </c>
    </row>
    <row r="199" spans="20:32" x14ac:dyDescent="0.25">
      <c r="U199" t="s">
        <v>1086</v>
      </c>
      <c r="V199">
        <v>37</v>
      </c>
      <c r="W199">
        <v>41</v>
      </c>
      <c r="X199">
        <v>40</v>
      </c>
      <c r="Y199">
        <v>44</v>
      </c>
      <c r="Z199">
        <v>47</v>
      </c>
      <c r="AA199">
        <v>45</v>
      </c>
      <c r="AB199">
        <v>31</v>
      </c>
      <c r="AC199">
        <v>33</v>
      </c>
      <c r="AD199">
        <v>30</v>
      </c>
      <c r="AE199">
        <v>29</v>
      </c>
      <c r="AF199">
        <v>32</v>
      </c>
    </row>
    <row r="200" spans="20:32" x14ac:dyDescent="0.25">
      <c r="U200" t="s">
        <v>1112</v>
      </c>
      <c r="V200">
        <v>266</v>
      </c>
      <c r="W200">
        <v>252</v>
      </c>
      <c r="X200">
        <v>258</v>
      </c>
      <c r="Y200">
        <v>256</v>
      </c>
      <c r="Z200">
        <v>212</v>
      </c>
      <c r="AA200">
        <v>219</v>
      </c>
      <c r="AB200">
        <v>201</v>
      </c>
      <c r="AC200">
        <v>195</v>
      </c>
      <c r="AD200">
        <v>184</v>
      </c>
      <c r="AE200">
        <v>180</v>
      </c>
      <c r="AF200">
        <v>170</v>
      </c>
    </row>
    <row r="201" spans="20:32" x14ac:dyDescent="0.25">
      <c r="U201" t="s">
        <v>1092</v>
      </c>
      <c r="V201">
        <v>313</v>
      </c>
      <c r="W201">
        <v>271</v>
      </c>
      <c r="X201">
        <v>268</v>
      </c>
      <c r="Y201">
        <v>268</v>
      </c>
      <c r="Z201">
        <v>256</v>
      </c>
      <c r="AA201">
        <v>250</v>
      </c>
      <c r="AB201">
        <v>244</v>
      </c>
      <c r="AC201">
        <v>256</v>
      </c>
      <c r="AD201">
        <v>252</v>
      </c>
      <c r="AE201">
        <v>240</v>
      </c>
      <c r="AF201">
        <v>169</v>
      </c>
    </row>
    <row r="202" spans="20:32" x14ac:dyDescent="0.25">
      <c r="U202" t="s">
        <v>1084</v>
      </c>
      <c r="V202">
        <v>36</v>
      </c>
      <c r="W202">
        <v>36</v>
      </c>
      <c r="X202">
        <v>33</v>
      </c>
      <c r="Y202">
        <v>32</v>
      </c>
      <c r="Z202">
        <v>37</v>
      </c>
      <c r="AA202">
        <v>35</v>
      </c>
      <c r="AB202">
        <v>30</v>
      </c>
      <c r="AC202">
        <v>29</v>
      </c>
      <c r="AD202">
        <v>27</v>
      </c>
      <c r="AE202">
        <v>25</v>
      </c>
      <c r="AF202">
        <v>25</v>
      </c>
    </row>
    <row r="203" spans="20:32" hidden="1" x14ac:dyDescent="0.25">
      <c r="T203" t="s">
        <v>1264</v>
      </c>
      <c r="V203">
        <v>218</v>
      </c>
      <c r="W203">
        <v>212</v>
      </c>
      <c r="X203">
        <v>212</v>
      </c>
      <c r="Y203">
        <v>202</v>
      </c>
      <c r="Z203">
        <v>193</v>
      </c>
      <c r="AA203">
        <v>203</v>
      </c>
      <c r="AB203">
        <v>189</v>
      </c>
      <c r="AC203">
        <v>190</v>
      </c>
      <c r="AD203">
        <v>172</v>
      </c>
      <c r="AE203">
        <v>816</v>
      </c>
      <c r="AF203">
        <v>792</v>
      </c>
    </row>
    <row r="204" spans="20:32" x14ac:dyDescent="0.25">
      <c r="U204" t="s">
        <v>1046</v>
      </c>
      <c r="V204">
        <v>23</v>
      </c>
      <c r="W204">
        <v>22</v>
      </c>
      <c r="X204">
        <v>26</v>
      </c>
      <c r="Y204">
        <v>25</v>
      </c>
      <c r="Z204">
        <v>17</v>
      </c>
      <c r="AA204">
        <v>22</v>
      </c>
      <c r="AB204">
        <v>14</v>
      </c>
      <c r="AC204">
        <v>21</v>
      </c>
      <c r="AD204">
        <v>18</v>
      </c>
      <c r="AE204">
        <v>17</v>
      </c>
      <c r="AF204">
        <v>20</v>
      </c>
    </row>
    <row r="205" spans="20:32" x14ac:dyDescent="0.25">
      <c r="U205" t="s">
        <v>1102</v>
      </c>
      <c r="V205" t="s">
        <v>1279</v>
      </c>
      <c r="W205" t="s">
        <v>1279</v>
      </c>
      <c r="X205" t="s">
        <v>1279</v>
      </c>
      <c r="Y205" t="s">
        <v>1279</v>
      </c>
      <c r="Z205" t="s">
        <v>1279</v>
      </c>
      <c r="AA205" t="s">
        <v>1279</v>
      </c>
      <c r="AB205" t="s">
        <v>1279</v>
      </c>
      <c r="AC205" t="s">
        <v>1279</v>
      </c>
      <c r="AD205" t="s">
        <v>1279</v>
      </c>
      <c r="AE205">
        <v>295</v>
      </c>
      <c r="AF205">
        <v>287</v>
      </c>
    </row>
    <row r="206" spans="20:32" x14ac:dyDescent="0.25">
      <c r="U206" t="s">
        <v>1104</v>
      </c>
      <c r="V206" t="s">
        <v>1279</v>
      </c>
      <c r="W206" t="s">
        <v>1279</v>
      </c>
      <c r="X206" t="s">
        <v>1279</v>
      </c>
      <c r="Y206" t="s">
        <v>1279</v>
      </c>
      <c r="Z206" t="s">
        <v>1279</v>
      </c>
      <c r="AA206" t="s">
        <v>1279</v>
      </c>
      <c r="AB206" t="s">
        <v>1279</v>
      </c>
      <c r="AC206" t="s">
        <v>1279</v>
      </c>
      <c r="AD206" t="s">
        <v>1279</v>
      </c>
      <c r="AE206">
        <v>45</v>
      </c>
      <c r="AF206">
        <v>43</v>
      </c>
    </row>
    <row r="207" spans="20:32" x14ac:dyDescent="0.25">
      <c r="U207" t="s">
        <v>1110</v>
      </c>
      <c r="V207" t="s">
        <v>1279</v>
      </c>
      <c r="W207" t="s">
        <v>1279</v>
      </c>
      <c r="X207" t="s">
        <v>1279</v>
      </c>
      <c r="Y207" t="s">
        <v>1279</v>
      </c>
      <c r="Z207" t="s">
        <v>1279</v>
      </c>
      <c r="AA207" t="s">
        <v>1279</v>
      </c>
      <c r="AB207" t="s">
        <v>1279</v>
      </c>
      <c r="AC207" t="s">
        <v>1279</v>
      </c>
      <c r="AD207" t="s">
        <v>1279</v>
      </c>
      <c r="AE207">
        <v>315</v>
      </c>
      <c r="AF207">
        <v>303</v>
      </c>
    </row>
    <row r="208" spans="20:32" x14ac:dyDescent="0.25">
      <c r="U208" t="s">
        <v>1114</v>
      </c>
      <c r="V208">
        <v>110</v>
      </c>
      <c r="W208">
        <v>102</v>
      </c>
      <c r="X208">
        <v>96</v>
      </c>
      <c r="Y208">
        <v>89</v>
      </c>
      <c r="Z208">
        <v>90</v>
      </c>
      <c r="AA208">
        <v>96</v>
      </c>
      <c r="AB208">
        <v>89</v>
      </c>
      <c r="AC208">
        <v>86</v>
      </c>
      <c r="AD208">
        <v>76</v>
      </c>
      <c r="AE208">
        <v>70</v>
      </c>
      <c r="AF208">
        <v>61</v>
      </c>
    </row>
    <row r="209" spans="20:32" x14ac:dyDescent="0.25">
      <c r="U209" t="s">
        <v>1062</v>
      </c>
      <c r="V209">
        <v>85</v>
      </c>
      <c r="W209">
        <v>88</v>
      </c>
      <c r="X209">
        <v>90</v>
      </c>
      <c r="Y209">
        <v>88</v>
      </c>
      <c r="Z209">
        <v>86</v>
      </c>
      <c r="AA209">
        <v>85</v>
      </c>
      <c r="AB209">
        <v>86</v>
      </c>
      <c r="AC209">
        <v>83</v>
      </c>
      <c r="AD209">
        <v>78</v>
      </c>
      <c r="AE209">
        <v>74</v>
      </c>
      <c r="AF209">
        <v>78</v>
      </c>
    </row>
    <row r="210" spans="20:32" hidden="1" x14ac:dyDescent="0.25">
      <c r="T210" t="s">
        <v>1040</v>
      </c>
      <c r="V210">
        <v>293</v>
      </c>
      <c r="W210">
        <v>289</v>
      </c>
      <c r="X210">
        <v>288</v>
      </c>
      <c r="Y210">
        <v>307</v>
      </c>
      <c r="Z210">
        <v>285</v>
      </c>
      <c r="AA210">
        <v>300</v>
      </c>
      <c r="AB210">
        <v>299</v>
      </c>
      <c r="AC210">
        <v>289</v>
      </c>
      <c r="AD210">
        <v>282</v>
      </c>
      <c r="AE210">
        <v>297</v>
      </c>
      <c r="AF210">
        <v>274</v>
      </c>
    </row>
    <row r="211" spans="20:32" hidden="1" x14ac:dyDescent="0.25">
      <c r="T211" t="s">
        <v>1266</v>
      </c>
      <c r="V211">
        <v>1543</v>
      </c>
      <c r="W211">
        <v>1412</v>
      </c>
      <c r="X211">
        <v>1385</v>
      </c>
      <c r="Y211">
        <v>1341</v>
      </c>
      <c r="Z211">
        <v>1249</v>
      </c>
      <c r="AA211">
        <v>1252</v>
      </c>
      <c r="AB211">
        <v>1220</v>
      </c>
      <c r="AC211">
        <v>1131</v>
      </c>
      <c r="AD211">
        <v>1133</v>
      </c>
      <c r="AE211">
        <v>1095</v>
      </c>
      <c r="AF211">
        <v>1080</v>
      </c>
    </row>
    <row r="212" spans="20:32" x14ac:dyDescent="0.25">
      <c r="U212" t="s">
        <v>1056</v>
      </c>
      <c r="V212">
        <v>79</v>
      </c>
      <c r="W212">
        <v>70</v>
      </c>
      <c r="X212">
        <v>75</v>
      </c>
      <c r="Y212">
        <v>67</v>
      </c>
      <c r="Z212">
        <v>63</v>
      </c>
      <c r="AA212">
        <v>62</v>
      </c>
      <c r="AB212">
        <v>49</v>
      </c>
      <c r="AC212">
        <v>42</v>
      </c>
      <c r="AD212">
        <v>50</v>
      </c>
      <c r="AE212">
        <v>54</v>
      </c>
      <c r="AF212">
        <v>56</v>
      </c>
    </row>
    <row r="213" spans="20:32" x14ac:dyDescent="0.25">
      <c r="U213" t="s">
        <v>1060</v>
      </c>
      <c r="V213">
        <v>299</v>
      </c>
      <c r="W213">
        <v>290</v>
      </c>
      <c r="X213">
        <v>259</v>
      </c>
      <c r="Y213">
        <v>266</v>
      </c>
      <c r="Z213">
        <v>237</v>
      </c>
      <c r="AA213">
        <v>253</v>
      </c>
      <c r="AB213">
        <v>261</v>
      </c>
      <c r="AC213">
        <v>243</v>
      </c>
      <c r="AD213">
        <v>221</v>
      </c>
      <c r="AE213">
        <v>226</v>
      </c>
      <c r="AF213">
        <v>229</v>
      </c>
    </row>
    <row r="214" spans="20:32" x14ac:dyDescent="0.25">
      <c r="U214" t="s">
        <v>1058</v>
      </c>
      <c r="V214">
        <v>337</v>
      </c>
      <c r="W214">
        <v>296</v>
      </c>
      <c r="X214">
        <v>301</v>
      </c>
      <c r="Y214">
        <v>288</v>
      </c>
      <c r="Z214">
        <v>279</v>
      </c>
      <c r="AA214">
        <v>283</v>
      </c>
      <c r="AB214">
        <v>270</v>
      </c>
      <c r="AC214">
        <v>270</v>
      </c>
      <c r="AD214">
        <v>255</v>
      </c>
      <c r="AE214">
        <v>235</v>
      </c>
      <c r="AF214">
        <v>239</v>
      </c>
    </row>
    <row r="215" spans="20:32" x14ac:dyDescent="0.25">
      <c r="U215" t="s">
        <v>1050</v>
      </c>
      <c r="V215">
        <v>357</v>
      </c>
      <c r="W215">
        <v>317</v>
      </c>
      <c r="X215">
        <v>327</v>
      </c>
      <c r="Y215">
        <v>298</v>
      </c>
      <c r="Z215">
        <v>294</v>
      </c>
      <c r="AA215">
        <v>282</v>
      </c>
      <c r="AB215">
        <v>276</v>
      </c>
      <c r="AC215">
        <v>264</v>
      </c>
      <c r="AD215">
        <v>268</v>
      </c>
      <c r="AE215">
        <v>250</v>
      </c>
      <c r="AF215">
        <v>234</v>
      </c>
    </row>
    <row r="216" spans="20:32" x14ac:dyDescent="0.25">
      <c r="U216" t="s">
        <v>1052</v>
      </c>
      <c r="V216">
        <v>279</v>
      </c>
      <c r="W216">
        <v>272</v>
      </c>
      <c r="X216">
        <v>249</v>
      </c>
      <c r="Y216">
        <v>267</v>
      </c>
      <c r="Z216">
        <v>229</v>
      </c>
      <c r="AA216">
        <v>210</v>
      </c>
      <c r="AB216">
        <v>211</v>
      </c>
      <c r="AC216">
        <v>173</v>
      </c>
      <c r="AD216">
        <v>192</v>
      </c>
      <c r="AE216">
        <v>191</v>
      </c>
      <c r="AF216">
        <v>193</v>
      </c>
    </row>
    <row r="217" spans="20:32" x14ac:dyDescent="0.25">
      <c r="U217" t="s">
        <v>1054</v>
      </c>
      <c r="V217">
        <v>192</v>
      </c>
      <c r="W217">
        <v>167</v>
      </c>
      <c r="X217">
        <v>174</v>
      </c>
      <c r="Y217">
        <v>155</v>
      </c>
      <c r="Z217">
        <v>147</v>
      </c>
      <c r="AA217">
        <v>162</v>
      </c>
      <c r="AB217">
        <v>153</v>
      </c>
      <c r="AC217">
        <v>139</v>
      </c>
      <c r="AD217">
        <v>147</v>
      </c>
      <c r="AE217">
        <v>139</v>
      </c>
      <c r="AF217">
        <v>129</v>
      </c>
    </row>
    <row r="218" spans="20:32" hidden="1" x14ac:dyDescent="0.25">
      <c r="T218" t="s">
        <v>1267</v>
      </c>
      <c r="V218">
        <v>943</v>
      </c>
      <c r="W218">
        <v>889</v>
      </c>
      <c r="X218">
        <v>878</v>
      </c>
      <c r="Y218">
        <v>856</v>
      </c>
      <c r="Z218">
        <v>810</v>
      </c>
      <c r="AA218">
        <v>801</v>
      </c>
      <c r="AB218">
        <v>805</v>
      </c>
      <c r="AC218">
        <v>799</v>
      </c>
      <c r="AD218">
        <v>777</v>
      </c>
      <c r="AE218">
        <v>796</v>
      </c>
      <c r="AF218">
        <v>748</v>
      </c>
    </row>
    <row r="219" spans="20:32" x14ac:dyDescent="0.25">
      <c r="U219" t="s">
        <v>1074</v>
      </c>
      <c r="V219">
        <v>236</v>
      </c>
      <c r="W219">
        <v>199</v>
      </c>
      <c r="X219">
        <v>196</v>
      </c>
      <c r="Y219">
        <v>188</v>
      </c>
      <c r="Z219">
        <v>170</v>
      </c>
      <c r="AA219">
        <v>161</v>
      </c>
      <c r="AB219">
        <v>187</v>
      </c>
      <c r="AC219">
        <v>177</v>
      </c>
      <c r="AD219">
        <v>182</v>
      </c>
      <c r="AE219">
        <v>197</v>
      </c>
      <c r="AF219">
        <v>178</v>
      </c>
    </row>
    <row r="220" spans="20:32" x14ac:dyDescent="0.25">
      <c r="U220" t="s">
        <v>1064</v>
      </c>
      <c r="V220">
        <v>45</v>
      </c>
      <c r="W220">
        <v>50</v>
      </c>
      <c r="X220">
        <v>51</v>
      </c>
      <c r="Y220">
        <v>48</v>
      </c>
      <c r="Z220">
        <v>44</v>
      </c>
      <c r="AA220">
        <v>53</v>
      </c>
      <c r="AB220">
        <v>55</v>
      </c>
      <c r="AC220">
        <v>64</v>
      </c>
      <c r="AD220">
        <v>56</v>
      </c>
      <c r="AE220">
        <v>63</v>
      </c>
      <c r="AF220">
        <v>50</v>
      </c>
    </row>
    <row r="221" spans="20:32" x14ac:dyDescent="0.25">
      <c r="U221" t="s">
        <v>1070</v>
      </c>
      <c r="V221">
        <v>62</v>
      </c>
      <c r="W221">
        <v>69</v>
      </c>
      <c r="X221">
        <v>65</v>
      </c>
      <c r="Y221">
        <v>64</v>
      </c>
      <c r="Z221">
        <v>62</v>
      </c>
      <c r="AA221">
        <v>63</v>
      </c>
      <c r="AB221">
        <v>61</v>
      </c>
      <c r="AC221">
        <v>64</v>
      </c>
      <c r="AD221">
        <v>61</v>
      </c>
      <c r="AE221">
        <v>64</v>
      </c>
      <c r="AF221">
        <v>56</v>
      </c>
    </row>
    <row r="222" spans="20:32" x14ac:dyDescent="0.25">
      <c r="U222" t="s">
        <v>1066</v>
      </c>
      <c r="V222">
        <v>227</v>
      </c>
      <c r="W222">
        <v>199</v>
      </c>
      <c r="X222">
        <v>206</v>
      </c>
      <c r="Y222">
        <v>193</v>
      </c>
      <c r="Z222">
        <v>191</v>
      </c>
      <c r="AA222">
        <v>184</v>
      </c>
      <c r="AB222">
        <v>175</v>
      </c>
      <c r="AC222">
        <v>170</v>
      </c>
      <c r="AD222">
        <v>162</v>
      </c>
      <c r="AE222">
        <v>161</v>
      </c>
      <c r="AF222">
        <v>154</v>
      </c>
    </row>
    <row r="223" spans="20:32" x14ac:dyDescent="0.25">
      <c r="U223" t="s">
        <v>1072</v>
      </c>
      <c r="V223">
        <v>319</v>
      </c>
      <c r="W223">
        <v>319</v>
      </c>
      <c r="X223">
        <v>312</v>
      </c>
      <c r="Y223">
        <v>321</v>
      </c>
      <c r="Z223">
        <v>296</v>
      </c>
      <c r="AA223">
        <v>292</v>
      </c>
      <c r="AB223">
        <v>285</v>
      </c>
      <c r="AC223">
        <v>280</v>
      </c>
      <c r="AD223">
        <v>275</v>
      </c>
      <c r="AE223">
        <v>272</v>
      </c>
      <c r="AF223">
        <v>273</v>
      </c>
    </row>
    <row r="224" spans="20:32" x14ac:dyDescent="0.25">
      <c r="U224" t="s">
        <v>1068</v>
      </c>
      <c r="V224">
        <v>54</v>
      </c>
      <c r="W224">
        <v>53</v>
      </c>
      <c r="X224">
        <v>48</v>
      </c>
      <c r="Y224">
        <v>42</v>
      </c>
      <c r="Z224">
        <v>47</v>
      </c>
      <c r="AA224">
        <v>48</v>
      </c>
      <c r="AB224">
        <v>42</v>
      </c>
      <c r="AC224">
        <v>44</v>
      </c>
      <c r="AD224">
        <v>41</v>
      </c>
      <c r="AE224">
        <v>39</v>
      </c>
      <c r="AF224">
        <v>37</v>
      </c>
    </row>
    <row r="225" spans="20:32" hidden="1" x14ac:dyDescent="0.25">
      <c r="T225" t="s">
        <v>1280</v>
      </c>
      <c r="V225">
        <v>7532</v>
      </c>
      <c r="W225">
        <v>7030</v>
      </c>
      <c r="X225">
        <v>6819</v>
      </c>
      <c r="Y225">
        <v>6743</v>
      </c>
      <c r="Z225">
        <v>6494</v>
      </c>
      <c r="AA225">
        <v>6504</v>
      </c>
      <c r="AB225">
        <v>6285</v>
      </c>
      <c r="AC225">
        <v>6080</v>
      </c>
      <c r="AD225">
        <v>5974</v>
      </c>
      <c r="AE225">
        <v>6471</v>
      </c>
      <c r="AF225">
        <v>6294</v>
      </c>
    </row>
  </sheetData>
  <conditionalFormatting sqref="U122:AH160">
    <cfRule type="colorScale" priority="1">
      <colorScale>
        <cfvo type="min"/>
        <cfvo type="max"/>
        <color rgb="FFFCFCFF"/>
        <color rgb="FF63BE7B"/>
      </colorScale>
    </cfRule>
  </conditionalFormatting>
  <pageMargins left="0.7" right="0.7" top="0.75" bottom="0.75" header="0.3" footer="0.3"/>
  <tableParts count="1">
    <tablePart r:id="rId2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D3720-2337-456F-BA37-A557A4476CD8}">
  <sheetPr>
    <tabColor rgb="FFFF0000"/>
  </sheetPr>
  <dimension ref="B2:N91"/>
  <sheetViews>
    <sheetView topLeftCell="A28" workbookViewId="0">
      <selection activeCell="B9" sqref="B9"/>
    </sheetView>
  </sheetViews>
  <sheetFormatPr baseColWidth="10" defaultRowHeight="15" x14ac:dyDescent="0.25"/>
  <cols>
    <col min="2" max="5" width="30.42578125" customWidth="1"/>
    <col min="6" max="6" width="36.7109375" customWidth="1"/>
    <col min="7" max="7" width="46.28515625" customWidth="1"/>
    <col min="8" max="8" width="48.28515625" customWidth="1"/>
    <col min="14" max="14" width="26.7109375" customWidth="1"/>
  </cols>
  <sheetData>
    <row r="2" spans="2:14" x14ac:dyDescent="0.25">
      <c r="B2" t="s">
        <v>1220</v>
      </c>
      <c r="C2" t="s">
        <v>1271</v>
      </c>
      <c r="D2" t="s">
        <v>1272</v>
      </c>
      <c r="E2" t="s">
        <v>1273</v>
      </c>
      <c r="F2" t="s">
        <v>1240</v>
      </c>
      <c r="G2" t="s">
        <v>1239</v>
      </c>
      <c r="H2" t="s">
        <v>1256</v>
      </c>
      <c r="I2" t="s">
        <v>1274</v>
      </c>
      <c r="J2" t="s">
        <v>1275</v>
      </c>
    </row>
    <row r="3" spans="2:14" x14ac:dyDescent="0.25">
      <c r="B3" t="s">
        <v>1229</v>
      </c>
      <c r="C3" t="s">
        <v>1270</v>
      </c>
      <c r="D3" t="s">
        <v>1270</v>
      </c>
      <c r="E3" t="s">
        <v>1270</v>
      </c>
      <c r="F3" t="s">
        <v>1229</v>
      </c>
      <c r="G3" s="3" t="s">
        <v>1223</v>
      </c>
      <c r="H3" s="3" t="s">
        <v>17</v>
      </c>
      <c r="I3" t="s">
        <v>1276</v>
      </c>
      <c r="J3" t="s">
        <v>1277</v>
      </c>
    </row>
    <row r="4" spans="2:14" x14ac:dyDescent="0.25">
      <c r="B4" t="s">
        <v>1271</v>
      </c>
      <c r="C4" t="s">
        <v>1271</v>
      </c>
      <c r="D4" t="s">
        <v>1221</v>
      </c>
      <c r="E4" t="s">
        <v>1221</v>
      </c>
      <c r="F4" t="s">
        <v>1221</v>
      </c>
      <c r="G4" s="3" t="s">
        <v>1224</v>
      </c>
      <c r="H4" s="3" t="s">
        <v>18</v>
      </c>
      <c r="I4" t="s">
        <v>1276</v>
      </c>
      <c r="J4" t="s">
        <v>1277</v>
      </c>
      <c r="N4" t="s">
        <v>1205</v>
      </c>
    </row>
    <row r="5" spans="2:14" x14ac:dyDescent="0.25">
      <c r="B5" t="s">
        <v>1271</v>
      </c>
      <c r="C5" t="s">
        <v>1271</v>
      </c>
      <c r="D5" t="s">
        <v>1222</v>
      </c>
      <c r="E5" t="s">
        <v>1222</v>
      </c>
      <c r="F5" t="s">
        <v>1222</v>
      </c>
      <c r="G5" s="3" t="s">
        <v>1225</v>
      </c>
      <c r="H5" s="3" t="s">
        <v>19</v>
      </c>
      <c r="I5" t="s">
        <v>1276</v>
      </c>
      <c r="J5" t="s">
        <v>1277</v>
      </c>
      <c r="N5" t="s">
        <v>1206</v>
      </c>
    </row>
    <row r="6" spans="2:14" x14ac:dyDescent="0.25">
      <c r="B6" t="s">
        <v>1230</v>
      </c>
      <c r="C6" t="s">
        <v>1270</v>
      </c>
      <c r="D6" t="s">
        <v>1270</v>
      </c>
      <c r="E6" t="s">
        <v>1230</v>
      </c>
      <c r="F6" t="s">
        <v>1230</v>
      </c>
      <c r="G6" s="3" t="s">
        <v>1226</v>
      </c>
      <c r="H6" s="3" t="s">
        <v>20</v>
      </c>
      <c r="I6" t="s">
        <v>1276</v>
      </c>
      <c r="J6" t="s">
        <v>1277</v>
      </c>
      <c r="N6" t="s">
        <v>1207</v>
      </c>
    </row>
    <row r="7" spans="2:14" x14ac:dyDescent="0.25">
      <c r="B7" t="s">
        <v>1231</v>
      </c>
      <c r="C7" t="s">
        <v>1270</v>
      </c>
      <c r="D7" t="s">
        <v>1270</v>
      </c>
      <c r="E7" t="s">
        <v>1270</v>
      </c>
      <c r="F7" t="s">
        <v>1241</v>
      </c>
      <c r="G7" s="3" t="s">
        <v>1207</v>
      </c>
      <c r="H7" s="3" t="s">
        <v>21</v>
      </c>
      <c r="I7" t="s">
        <v>1276</v>
      </c>
      <c r="J7" t="s">
        <v>1277</v>
      </c>
      <c r="N7" t="s">
        <v>1208</v>
      </c>
    </row>
    <row r="8" spans="2:14" x14ac:dyDescent="0.25">
      <c r="B8" t="s">
        <v>1231</v>
      </c>
      <c r="C8" t="s">
        <v>1270</v>
      </c>
      <c r="D8" t="s">
        <v>1270</v>
      </c>
      <c r="E8" t="s">
        <v>1270</v>
      </c>
      <c r="F8" t="s">
        <v>1241</v>
      </c>
      <c r="G8" t="s">
        <v>1207</v>
      </c>
      <c r="H8" t="s">
        <v>22</v>
      </c>
      <c r="I8" t="s">
        <v>1276</v>
      </c>
      <c r="J8" t="s">
        <v>1277</v>
      </c>
      <c r="N8" t="s">
        <v>1209</v>
      </c>
    </row>
    <row r="9" spans="2:14" x14ac:dyDescent="0.25">
      <c r="B9" t="s">
        <v>1231</v>
      </c>
      <c r="C9" t="s">
        <v>1270</v>
      </c>
      <c r="D9" t="s">
        <v>1270</v>
      </c>
      <c r="E9" t="s">
        <v>1270</v>
      </c>
      <c r="F9" t="s">
        <v>1241</v>
      </c>
      <c r="G9" t="s">
        <v>1207</v>
      </c>
      <c r="H9" t="s">
        <v>23</v>
      </c>
      <c r="I9" t="s">
        <v>1276</v>
      </c>
      <c r="J9" t="s">
        <v>1277</v>
      </c>
      <c r="N9" t="s">
        <v>1210</v>
      </c>
    </row>
    <row r="10" spans="2:14" x14ac:dyDescent="0.25">
      <c r="B10" t="s">
        <v>1231</v>
      </c>
      <c r="C10" t="s">
        <v>1270</v>
      </c>
      <c r="D10" t="s">
        <v>1270</v>
      </c>
      <c r="E10" t="s">
        <v>1270</v>
      </c>
      <c r="F10" t="s">
        <v>1241</v>
      </c>
      <c r="G10" t="s">
        <v>1207</v>
      </c>
      <c r="H10" t="s">
        <v>24</v>
      </c>
      <c r="I10" t="s">
        <v>1276</v>
      </c>
      <c r="J10" t="s">
        <v>1277</v>
      </c>
      <c r="N10" t="s">
        <v>1211</v>
      </c>
    </row>
    <row r="11" spans="2:14" x14ac:dyDescent="0.25">
      <c r="B11" t="s">
        <v>1231</v>
      </c>
      <c r="C11" t="s">
        <v>1270</v>
      </c>
      <c r="D11" t="s">
        <v>1270</v>
      </c>
      <c r="E11" t="s">
        <v>1270</v>
      </c>
      <c r="F11" t="s">
        <v>1241</v>
      </c>
      <c r="G11" t="s">
        <v>1207</v>
      </c>
      <c r="H11" t="s">
        <v>25</v>
      </c>
      <c r="I11" t="s">
        <v>1276</v>
      </c>
      <c r="J11" t="s">
        <v>1277</v>
      </c>
      <c r="N11" t="s">
        <v>1212</v>
      </c>
    </row>
    <row r="12" spans="2:14" x14ac:dyDescent="0.25">
      <c r="B12" t="s">
        <v>1231</v>
      </c>
      <c r="C12" t="s">
        <v>1270</v>
      </c>
      <c r="D12" t="s">
        <v>1270</v>
      </c>
      <c r="E12" t="s">
        <v>1270</v>
      </c>
      <c r="F12" t="s">
        <v>1242</v>
      </c>
      <c r="G12" s="3" t="s">
        <v>1208</v>
      </c>
      <c r="H12" s="3" t="s">
        <v>26</v>
      </c>
      <c r="I12" t="s">
        <v>1276</v>
      </c>
      <c r="J12" t="s">
        <v>1277</v>
      </c>
      <c r="N12" t="s">
        <v>1213</v>
      </c>
    </row>
    <row r="13" spans="2:14" x14ac:dyDescent="0.25">
      <c r="B13" t="s">
        <v>1231</v>
      </c>
      <c r="C13" t="s">
        <v>1270</v>
      </c>
      <c r="D13" t="s">
        <v>1270</v>
      </c>
      <c r="E13" t="s">
        <v>1270</v>
      </c>
      <c r="F13" t="s">
        <v>1242</v>
      </c>
      <c r="G13" t="s">
        <v>1208</v>
      </c>
      <c r="H13" t="s">
        <v>27</v>
      </c>
      <c r="I13" t="s">
        <v>1276</v>
      </c>
      <c r="J13" t="s">
        <v>1277</v>
      </c>
      <c r="N13" t="s">
        <v>1214</v>
      </c>
    </row>
    <row r="14" spans="2:14" x14ac:dyDescent="0.25">
      <c r="B14" t="s">
        <v>1231</v>
      </c>
      <c r="C14" t="s">
        <v>1270</v>
      </c>
      <c r="D14" t="s">
        <v>1270</v>
      </c>
      <c r="E14" t="s">
        <v>1270</v>
      </c>
      <c r="F14" t="s">
        <v>1242</v>
      </c>
      <c r="G14" t="s">
        <v>1208</v>
      </c>
      <c r="H14" t="s">
        <v>28</v>
      </c>
      <c r="I14" t="s">
        <v>1276</v>
      </c>
      <c r="J14" t="s">
        <v>1277</v>
      </c>
      <c r="N14" t="s">
        <v>1215</v>
      </c>
    </row>
    <row r="15" spans="2:14" x14ac:dyDescent="0.25">
      <c r="B15" t="s">
        <v>1231</v>
      </c>
      <c r="C15" t="s">
        <v>1270</v>
      </c>
      <c r="D15" t="s">
        <v>1270</v>
      </c>
      <c r="E15" t="s">
        <v>1270</v>
      </c>
      <c r="F15" t="s">
        <v>1242</v>
      </c>
      <c r="G15" t="s">
        <v>1208</v>
      </c>
      <c r="H15" t="s">
        <v>29</v>
      </c>
      <c r="I15" t="s">
        <v>1276</v>
      </c>
      <c r="J15" t="s">
        <v>1277</v>
      </c>
      <c r="N15" t="s">
        <v>1216</v>
      </c>
    </row>
    <row r="16" spans="2:14" x14ac:dyDescent="0.25">
      <c r="B16" t="s">
        <v>1231</v>
      </c>
      <c r="C16" t="s">
        <v>1270</v>
      </c>
      <c r="D16" t="s">
        <v>1270</v>
      </c>
      <c r="E16" t="s">
        <v>1270</v>
      </c>
      <c r="F16" t="s">
        <v>1242</v>
      </c>
      <c r="G16" t="s">
        <v>1208</v>
      </c>
      <c r="H16" t="s">
        <v>30</v>
      </c>
      <c r="I16" t="s">
        <v>1276</v>
      </c>
      <c r="J16" t="s">
        <v>1277</v>
      </c>
      <c r="N16" t="s">
        <v>1217</v>
      </c>
    </row>
    <row r="17" spans="2:14" x14ac:dyDescent="0.25">
      <c r="B17" t="s">
        <v>1231</v>
      </c>
      <c r="C17" t="s">
        <v>1270</v>
      </c>
      <c r="D17" t="s">
        <v>1270</v>
      </c>
      <c r="E17" t="s">
        <v>1270</v>
      </c>
      <c r="F17" t="s">
        <v>1242</v>
      </c>
      <c r="G17" t="s">
        <v>1208</v>
      </c>
      <c r="H17" t="s">
        <v>31</v>
      </c>
      <c r="I17" t="s">
        <v>1276</v>
      </c>
      <c r="J17" t="s">
        <v>1277</v>
      </c>
      <c r="N17" t="s">
        <v>91</v>
      </c>
    </row>
    <row r="18" spans="2:14" x14ac:dyDescent="0.25">
      <c r="B18" t="s">
        <v>1231</v>
      </c>
      <c r="C18" t="s">
        <v>1270</v>
      </c>
      <c r="D18" t="s">
        <v>1270</v>
      </c>
      <c r="E18" t="s">
        <v>1270</v>
      </c>
      <c r="F18" t="s">
        <v>1242</v>
      </c>
      <c r="G18" t="s">
        <v>1208</v>
      </c>
      <c r="H18" t="s">
        <v>32</v>
      </c>
      <c r="I18" t="s">
        <v>1276</v>
      </c>
      <c r="J18" t="s">
        <v>1277</v>
      </c>
      <c r="N18" t="s">
        <v>92</v>
      </c>
    </row>
    <row r="19" spans="2:14" x14ac:dyDescent="0.25">
      <c r="B19" t="s">
        <v>1231</v>
      </c>
      <c r="C19" t="s">
        <v>1270</v>
      </c>
      <c r="D19" t="s">
        <v>1270</v>
      </c>
      <c r="E19" t="s">
        <v>1270</v>
      </c>
      <c r="F19" t="s">
        <v>1242</v>
      </c>
      <c r="G19" t="s">
        <v>1208</v>
      </c>
      <c r="H19" t="s">
        <v>33</v>
      </c>
      <c r="I19" t="s">
        <v>1276</v>
      </c>
      <c r="J19" t="s">
        <v>1277</v>
      </c>
      <c r="N19" t="s">
        <v>1218</v>
      </c>
    </row>
    <row r="20" spans="2:14" x14ac:dyDescent="0.25">
      <c r="B20" t="s">
        <v>1231</v>
      </c>
      <c r="C20" t="s">
        <v>1270</v>
      </c>
      <c r="D20" t="s">
        <v>1270</v>
      </c>
      <c r="E20" t="s">
        <v>1270</v>
      </c>
      <c r="F20" t="s">
        <v>1242</v>
      </c>
      <c r="G20" t="s">
        <v>1208</v>
      </c>
      <c r="H20" t="s">
        <v>34</v>
      </c>
      <c r="I20" t="s">
        <v>1276</v>
      </c>
      <c r="J20" t="s">
        <v>1277</v>
      </c>
      <c r="N20" t="s">
        <v>1219</v>
      </c>
    </row>
    <row r="21" spans="2:14" x14ac:dyDescent="0.25">
      <c r="B21" t="s">
        <v>1231</v>
      </c>
      <c r="C21" t="s">
        <v>1270</v>
      </c>
      <c r="D21" t="s">
        <v>1270</v>
      </c>
      <c r="E21" t="s">
        <v>1270</v>
      </c>
      <c r="F21" t="s">
        <v>1242</v>
      </c>
      <c r="G21" t="s">
        <v>1208</v>
      </c>
      <c r="H21" t="s">
        <v>35</v>
      </c>
      <c r="I21" t="s">
        <v>1276</v>
      </c>
      <c r="J21" t="s">
        <v>1277</v>
      </c>
      <c r="N21" t="s">
        <v>17</v>
      </c>
    </row>
    <row r="22" spans="2:14" x14ac:dyDescent="0.25">
      <c r="B22" t="s">
        <v>1231</v>
      </c>
      <c r="C22" t="s">
        <v>1270</v>
      </c>
      <c r="D22" t="s">
        <v>1270</v>
      </c>
      <c r="E22" t="s">
        <v>1270</v>
      </c>
      <c r="F22" t="s">
        <v>1242</v>
      </c>
      <c r="G22" t="s">
        <v>1208</v>
      </c>
      <c r="H22" t="s">
        <v>36</v>
      </c>
      <c r="I22" t="s">
        <v>1276</v>
      </c>
      <c r="J22" t="s">
        <v>1277</v>
      </c>
    </row>
    <row r="23" spans="2:14" x14ac:dyDescent="0.25">
      <c r="B23" t="s">
        <v>1231</v>
      </c>
      <c r="C23" t="s">
        <v>1270</v>
      </c>
      <c r="D23" t="s">
        <v>1270</v>
      </c>
      <c r="E23" t="s">
        <v>1270</v>
      </c>
      <c r="F23" t="s">
        <v>1242</v>
      </c>
      <c r="G23" t="s">
        <v>1208</v>
      </c>
      <c r="H23" t="s">
        <v>37</v>
      </c>
      <c r="I23" t="s">
        <v>1276</v>
      </c>
      <c r="J23" t="s">
        <v>1277</v>
      </c>
    </row>
    <row r="24" spans="2:14" x14ac:dyDescent="0.25">
      <c r="B24" t="s">
        <v>1231</v>
      </c>
      <c r="C24" t="s">
        <v>1270</v>
      </c>
      <c r="D24" t="s">
        <v>1270</v>
      </c>
      <c r="E24" t="s">
        <v>1270</v>
      </c>
      <c r="F24" t="s">
        <v>1242</v>
      </c>
      <c r="G24" t="s">
        <v>1208</v>
      </c>
      <c r="H24" t="s">
        <v>38</v>
      </c>
      <c r="I24" t="s">
        <v>1276</v>
      </c>
      <c r="J24" t="s">
        <v>1277</v>
      </c>
    </row>
    <row r="25" spans="2:14" x14ac:dyDescent="0.25">
      <c r="B25" t="s">
        <v>1231</v>
      </c>
      <c r="C25" t="s">
        <v>1270</v>
      </c>
      <c r="D25" t="s">
        <v>1270</v>
      </c>
      <c r="E25" t="s">
        <v>1270</v>
      </c>
      <c r="F25" t="s">
        <v>1242</v>
      </c>
      <c r="G25" t="s">
        <v>1208</v>
      </c>
      <c r="H25" t="s">
        <v>39</v>
      </c>
      <c r="I25" t="s">
        <v>1276</v>
      </c>
      <c r="J25" t="s">
        <v>1277</v>
      </c>
    </row>
    <row r="26" spans="2:14" x14ac:dyDescent="0.25">
      <c r="B26" t="s">
        <v>1231</v>
      </c>
      <c r="C26" t="s">
        <v>1270</v>
      </c>
      <c r="D26" t="s">
        <v>1270</v>
      </c>
      <c r="E26" t="s">
        <v>1270</v>
      </c>
      <c r="F26" t="s">
        <v>1242</v>
      </c>
      <c r="G26" t="s">
        <v>1208</v>
      </c>
      <c r="H26" t="s">
        <v>40</v>
      </c>
      <c r="I26" t="s">
        <v>1276</v>
      </c>
      <c r="J26" t="s">
        <v>1277</v>
      </c>
    </row>
    <row r="27" spans="2:14" x14ac:dyDescent="0.25">
      <c r="B27" t="s">
        <v>1231</v>
      </c>
      <c r="C27" t="s">
        <v>1270</v>
      </c>
      <c r="D27" t="s">
        <v>1270</v>
      </c>
      <c r="E27" t="s">
        <v>1270</v>
      </c>
      <c r="F27" t="s">
        <v>1242</v>
      </c>
      <c r="G27" t="s">
        <v>1208</v>
      </c>
      <c r="H27" t="s">
        <v>41</v>
      </c>
      <c r="I27" t="s">
        <v>1276</v>
      </c>
      <c r="J27" t="s">
        <v>1277</v>
      </c>
    </row>
    <row r="28" spans="2:14" x14ac:dyDescent="0.25">
      <c r="B28" t="s">
        <v>1231</v>
      </c>
      <c r="C28" t="s">
        <v>1270</v>
      </c>
      <c r="D28" t="s">
        <v>1270</v>
      </c>
      <c r="E28" t="s">
        <v>1270</v>
      </c>
      <c r="F28" t="s">
        <v>1242</v>
      </c>
      <c r="G28" t="s">
        <v>1208</v>
      </c>
      <c r="H28" t="s">
        <v>42</v>
      </c>
      <c r="I28" t="s">
        <v>1276</v>
      </c>
      <c r="J28" t="s">
        <v>1277</v>
      </c>
    </row>
    <row r="29" spans="2:14" x14ac:dyDescent="0.25">
      <c r="B29" t="s">
        <v>1231</v>
      </c>
      <c r="C29" t="s">
        <v>1270</v>
      </c>
      <c r="D29" t="s">
        <v>1270</v>
      </c>
      <c r="E29" t="s">
        <v>1270</v>
      </c>
      <c r="F29" t="s">
        <v>1242</v>
      </c>
      <c r="G29" t="s">
        <v>1208</v>
      </c>
      <c r="H29" t="s">
        <v>43</v>
      </c>
      <c r="I29" t="s">
        <v>1276</v>
      </c>
      <c r="J29" t="s">
        <v>1277</v>
      </c>
    </row>
    <row r="30" spans="2:14" x14ac:dyDescent="0.25">
      <c r="B30" t="s">
        <v>1231</v>
      </c>
      <c r="C30" t="s">
        <v>1270</v>
      </c>
      <c r="D30" t="s">
        <v>1270</v>
      </c>
      <c r="E30" t="s">
        <v>1270</v>
      </c>
      <c r="F30" t="s">
        <v>1242</v>
      </c>
      <c r="G30" t="s">
        <v>1208</v>
      </c>
      <c r="H30" t="s">
        <v>44</v>
      </c>
      <c r="I30" t="s">
        <v>1276</v>
      </c>
      <c r="J30" t="s">
        <v>1277</v>
      </c>
    </row>
    <row r="31" spans="2:14" x14ac:dyDescent="0.25">
      <c r="B31" t="s">
        <v>1231</v>
      </c>
      <c r="C31" t="s">
        <v>1270</v>
      </c>
      <c r="D31" t="s">
        <v>1270</v>
      </c>
      <c r="E31" t="s">
        <v>1270</v>
      </c>
      <c r="F31" t="s">
        <v>1242</v>
      </c>
      <c r="G31" t="s">
        <v>1208</v>
      </c>
      <c r="H31" t="s">
        <v>45</v>
      </c>
      <c r="I31" t="s">
        <v>1276</v>
      </c>
      <c r="J31" t="s">
        <v>1277</v>
      </c>
    </row>
    <row r="32" spans="2:14" x14ac:dyDescent="0.25">
      <c r="B32" t="s">
        <v>1231</v>
      </c>
      <c r="C32" t="s">
        <v>1270</v>
      </c>
      <c r="D32" t="s">
        <v>1270</v>
      </c>
      <c r="E32" t="s">
        <v>1270</v>
      </c>
      <c r="F32" t="s">
        <v>1242</v>
      </c>
      <c r="G32" t="s">
        <v>1208</v>
      </c>
      <c r="H32" t="s">
        <v>46</v>
      </c>
      <c r="I32" t="s">
        <v>1276</v>
      </c>
      <c r="J32" t="s">
        <v>1277</v>
      </c>
    </row>
    <row r="33" spans="2:10" x14ac:dyDescent="0.25">
      <c r="B33" t="s">
        <v>1231</v>
      </c>
      <c r="C33" t="s">
        <v>1270</v>
      </c>
      <c r="D33" t="s">
        <v>1270</v>
      </c>
      <c r="E33" t="s">
        <v>1270</v>
      </c>
      <c r="F33" t="s">
        <v>1242</v>
      </c>
      <c r="G33" t="s">
        <v>1208</v>
      </c>
      <c r="H33" t="s">
        <v>47</v>
      </c>
      <c r="I33" t="s">
        <v>1276</v>
      </c>
      <c r="J33" t="s">
        <v>1277</v>
      </c>
    </row>
    <row r="34" spans="2:10" x14ac:dyDescent="0.25">
      <c r="B34" t="s">
        <v>1231</v>
      </c>
      <c r="C34" t="s">
        <v>1270</v>
      </c>
      <c r="D34" t="s">
        <v>1270</v>
      </c>
      <c r="E34" t="s">
        <v>1270</v>
      </c>
      <c r="F34" t="s">
        <v>1242</v>
      </c>
      <c r="G34" t="s">
        <v>1208</v>
      </c>
      <c r="H34" t="s">
        <v>48</v>
      </c>
      <c r="I34" t="s">
        <v>1276</v>
      </c>
      <c r="J34" t="s">
        <v>1277</v>
      </c>
    </row>
    <row r="35" spans="2:10" x14ac:dyDescent="0.25">
      <c r="B35" t="s">
        <v>1231</v>
      </c>
      <c r="C35" t="s">
        <v>1270</v>
      </c>
      <c r="D35" t="s">
        <v>1270</v>
      </c>
      <c r="E35" t="s">
        <v>1270</v>
      </c>
      <c r="F35" t="s">
        <v>1242</v>
      </c>
      <c r="G35" t="s">
        <v>1208</v>
      </c>
      <c r="H35" t="s">
        <v>49</v>
      </c>
      <c r="I35" t="s">
        <v>1276</v>
      </c>
      <c r="J35" t="s">
        <v>1277</v>
      </c>
    </row>
    <row r="36" spans="2:10" x14ac:dyDescent="0.25">
      <c r="B36" t="s">
        <v>1232</v>
      </c>
      <c r="C36" t="s">
        <v>1270</v>
      </c>
      <c r="D36" t="s">
        <v>1270</v>
      </c>
      <c r="E36" t="s">
        <v>1270</v>
      </c>
      <c r="F36" t="s">
        <v>1243</v>
      </c>
      <c r="G36" s="3" t="s">
        <v>1209</v>
      </c>
      <c r="H36" s="3" t="s">
        <v>50</v>
      </c>
      <c r="I36" t="s">
        <v>1276</v>
      </c>
      <c r="J36" t="s">
        <v>1277</v>
      </c>
    </row>
    <row r="37" spans="2:10" x14ac:dyDescent="0.25">
      <c r="B37" t="s">
        <v>1232</v>
      </c>
      <c r="C37" t="s">
        <v>1270</v>
      </c>
      <c r="D37" t="s">
        <v>1270</v>
      </c>
      <c r="E37" t="s">
        <v>1270</v>
      </c>
      <c r="F37" t="s">
        <v>1243</v>
      </c>
      <c r="G37" t="s">
        <v>1209</v>
      </c>
      <c r="H37" t="s">
        <v>51</v>
      </c>
      <c r="I37" t="s">
        <v>1276</v>
      </c>
      <c r="J37" t="s">
        <v>1277</v>
      </c>
    </row>
    <row r="38" spans="2:10" x14ac:dyDescent="0.25">
      <c r="B38" t="s">
        <v>1232</v>
      </c>
      <c r="C38" t="s">
        <v>1270</v>
      </c>
      <c r="D38" t="s">
        <v>1270</v>
      </c>
      <c r="E38" t="s">
        <v>1270</v>
      </c>
      <c r="F38" t="s">
        <v>1243</v>
      </c>
      <c r="G38" t="s">
        <v>1209</v>
      </c>
      <c r="H38" t="s">
        <v>52</v>
      </c>
      <c r="I38" t="s">
        <v>1276</v>
      </c>
      <c r="J38" t="s">
        <v>1277</v>
      </c>
    </row>
    <row r="39" spans="2:10" x14ac:dyDescent="0.25">
      <c r="B39" t="s">
        <v>1232</v>
      </c>
      <c r="C39" t="s">
        <v>1270</v>
      </c>
      <c r="D39" t="s">
        <v>1270</v>
      </c>
      <c r="E39" t="s">
        <v>1270</v>
      </c>
      <c r="F39" t="s">
        <v>1243</v>
      </c>
      <c r="G39" t="s">
        <v>1209</v>
      </c>
      <c r="H39" t="s">
        <v>53</v>
      </c>
      <c r="I39" t="s">
        <v>1276</v>
      </c>
      <c r="J39" t="s">
        <v>1277</v>
      </c>
    </row>
    <row r="40" spans="2:10" x14ac:dyDescent="0.25">
      <c r="B40" t="s">
        <v>1232</v>
      </c>
      <c r="C40" t="s">
        <v>1270</v>
      </c>
      <c r="D40" t="s">
        <v>1270</v>
      </c>
      <c r="E40" t="s">
        <v>1270</v>
      </c>
      <c r="F40" t="s">
        <v>1243</v>
      </c>
      <c r="G40" t="s">
        <v>1209</v>
      </c>
      <c r="H40" t="s">
        <v>54</v>
      </c>
      <c r="I40" t="s">
        <v>1276</v>
      </c>
      <c r="J40" t="s">
        <v>1277</v>
      </c>
    </row>
    <row r="41" spans="2:10" x14ac:dyDescent="0.25">
      <c r="B41" t="s">
        <v>1232</v>
      </c>
      <c r="C41" t="s">
        <v>1270</v>
      </c>
      <c r="D41" t="s">
        <v>1270</v>
      </c>
      <c r="E41" t="s">
        <v>1270</v>
      </c>
      <c r="F41" t="s">
        <v>1244</v>
      </c>
      <c r="G41" s="3" t="s">
        <v>1210</v>
      </c>
      <c r="H41" s="3" t="s">
        <v>55</v>
      </c>
      <c r="I41" t="s">
        <v>1276</v>
      </c>
      <c r="J41" t="s">
        <v>1277</v>
      </c>
    </row>
    <row r="42" spans="2:10" x14ac:dyDescent="0.25">
      <c r="B42" t="s">
        <v>1232</v>
      </c>
      <c r="C42" t="s">
        <v>1270</v>
      </c>
      <c r="D42" t="s">
        <v>1270</v>
      </c>
      <c r="E42" t="s">
        <v>1270</v>
      </c>
      <c r="F42" t="s">
        <v>1244</v>
      </c>
      <c r="G42" t="s">
        <v>1210</v>
      </c>
      <c r="H42" t="s">
        <v>56</v>
      </c>
      <c r="I42" t="s">
        <v>1276</v>
      </c>
      <c r="J42" t="s">
        <v>1277</v>
      </c>
    </row>
    <row r="43" spans="2:10" x14ac:dyDescent="0.25">
      <c r="B43" t="s">
        <v>1232</v>
      </c>
      <c r="C43" t="s">
        <v>1270</v>
      </c>
      <c r="D43" t="s">
        <v>1270</v>
      </c>
      <c r="E43" t="s">
        <v>1270</v>
      </c>
      <c r="F43" t="s">
        <v>1244</v>
      </c>
      <c r="G43" t="s">
        <v>1210</v>
      </c>
      <c r="H43" t="s">
        <v>57</v>
      </c>
      <c r="I43" t="s">
        <v>1276</v>
      </c>
      <c r="J43" t="s">
        <v>1277</v>
      </c>
    </row>
    <row r="44" spans="2:10" x14ac:dyDescent="0.25">
      <c r="B44" t="s">
        <v>1233</v>
      </c>
      <c r="C44" t="s">
        <v>1270</v>
      </c>
      <c r="D44" t="s">
        <v>1270</v>
      </c>
      <c r="E44" t="s">
        <v>1270</v>
      </c>
      <c r="F44" t="s">
        <v>1245</v>
      </c>
      <c r="G44" s="3" t="s">
        <v>1211</v>
      </c>
      <c r="H44" s="3" t="s">
        <v>58</v>
      </c>
      <c r="I44" t="s">
        <v>1276</v>
      </c>
      <c r="J44" t="s">
        <v>1277</v>
      </c>
    </row>
    <row r="45" spans="2:10" x14ac:dyDescent="0.25">
      <c r="B45" t="s">
        <v>1233</v>
      </c>
      <c r="C45" t="s">
        <v>1270</v>
      </c>
      <c r="D45" t="s">
        <v>1270</v>
      </c>
      <c r="E45" t="s">
        <v>1270</v>
      </c>
      <c r="F45" t="s">
        <v>1245</v>
      </c>
      <c r="G45" t="s">
        <v>1211</v>
      </c>
      <c r="H45" t="s">
        <v>59</v>
      </c>
      <c r="I45" t="s">
        <v>1276</v>
      </c>
      <c r="J45" t="s">
        <v>1277</v>
      </c>
    </row>
    <row r="46" spans="2:10" x14ac:dyDescent="0.25">
      <c r="B46" t="s">
        <v>1233</v>
      </c>
      <c r="C46" t="s">
        <v>1270</v>
      </c>
      <c r="D46" t="s">
        <v>1270</v>
      </c>
      <c r="E46" t="s">
        <v>1270</v>
      </c>
      <c r="F46" t="s">
        <v>1245</v>
      </c>
      <c r="G46" t="s">
        <v>1211</v>
      </c>
      <c r="H46" t="s">
        <v>60</v>
      </c>
      <c r="I46" t="s">
        <v>1276</v>
      </c>
      <c r="J46" t="s">
        <v>1277</v>
      </c>
    </row>
    <row r="47" spans="2:10" x14ac:dyDescent="0.25">
      <c r="B47" t="s">
        <v>1233</v>
      </c>
      <c r="C47" t="s">
        <v>1270</v>
      </c>
      <c r="D47" t="s">
        <v>1270</v>
      </c>
      <c r="E47" t="s">
        <v>1270</v>
      </c>
      <c r="F47" t="s">
        <v>1245</v>
      </c>
      <c r="G47" t="s">
        <v>1211</v>
      </c>
      <c r="H47" t="s">
        <v>61</v>
      </c>
      <c r="I47" t="s">
        <v>1276</v>
      </c>
      <c r="J47" t="s">
        <v>1277</v>
      </c>
    </row>
    <row r="48" spans="2:10" x14ac:dyDescent="0.25">
      <c r="B48" t="s">
        <v>1233</v>
      </c>
      <c r="C48" t="s">
        <v>1270</v>
      </c>
      <c r="D48" t="s">
        <v>1270</v>
      </c>
      <c r="E48" t="s">
        <v>1270</v>
      </c>
      <c r="F48" t="s">
        <v>1245</v>
      </c>
      <c r="G48" t="s">
        <v>1211</v>
      </c>
      <c r="H48" t="s">
        <v>62</v>
      </c>
      <c r="I48" t="s">
        <v>1276</v>
      </c>
      <c r="J48" t="s">
        <v>1277</v>
      </c>
    </row>
    <row r="49" spans="2:10" x14ac:dyDescent="0.25">
      <c r="B49" t="s">
        <v>1233</v>
      </c>
      <c r="C49" t="s">
        <v>1270</v>
      </c>
      <c r="D49" t="s">
        <v>1270</v>
      </c>
      <c r="E49" t="s">
        <v>1270</v>
      </c>
      <c r="F49" t="s">
        <v>1245</v>
      </c>
      <c r="G49" t="s">
        <v>1211</v>
      </c>
      <c r="H49" t="s">
        <v>63</v>
      </c>
      <c r="I49" t="s">
        <v>1276</v>
      </c>
      <c r="J49" t="s">
        <v>1277</v>
      </c>
    </row>
    <row r="50" spans="2:10" x14ac:dyDescent="0.25">
      <c r="B50" t="s">
        <v>1233</v>
      </c>
      <c r="C50" t="s">
        <v>1270</v>
      </c>
      <c r="D50" t="s">
        <v>1270</v>
      </c>
      <c r="E50" t="s">
        <v>1270</v>
      </c>
      <c r="F50" t="s">
        <v>1246</v>
      </c>
      <c r="G50" s="3" t="s">
        <v>1212</v>
      </c>
      <c r="H50" s="3" t="s">
        <v>64</v>
      </c>
      <c r="I50" t="s">
        <v>1276</v>
      </c>
      <c r="J50" t="s">
        <v>1277</v>
      </c>
    </row>
    <row r="51" spans="2:10" x14ac:dyDescent="0.25">
      <c r="B51" t="s">
        <v>1233</v>
      </c>
      <c r="C51" t="s">
        <v>1270</v>
      </c>
      <c r="D51" t="s">
        <v>1270</v>
      </c>
      <c r="E51" t="s">
        <v>1270</v>
      </c>
      <c r="F51" t="s">
        <v>1246</v>
      </c>
      <c r="G51" t="s">
        <v>1212</v>
      </c>
      <c r="H51" t="s">
        <v>65</v>
      </c>
      <c r="I51" t="s">
        <v>1276</v>
      </c>
      <c r="J51" t="s">
        <v>1277</v>
      </c>
    </row>
    <row r="52" spans="2:10" x14ac:dyDescent="0.25">
      <c r="B52" t="s">
        <v>1233</v>
      </c>
      <c r="C52" t="s">
        <v>1270</v>
      </c>
      <c r="D52" t="s">
        <v>1270</v>
      </c>
      <c r="E52" t="s">
        <v>1270</v>
      </c>
      <c r="F52" t="s">
        <v>1247</v>
      </c>
      <c r="G52" s="3" t="s">
        <v>1213</v>
      </c>
      <c r="H52" s="3" t="s">
        <v>66</v>
      </c>
      <c r="I52" t="s">
        <v>1276</v>
      </c>
      <c r="J52" t="s">
        <v>1277</v>
      </c>
    </row>
    <row r="53" spans="2:10" x14ac:dyDescent="0.25">
      <c r="B53" t="s">
        <v>1233</v>
      </c>
      <c r="C53" t="s">
        <v>1270</v>
      </c>
      <c r="D53" t="s">
        <v>1270</v>
      </c>
      <c r="E53" t="s">
        <v>1270</v>
      </c>
      <c r="F53" t="s">
        <v>1247</v>
      </c>
      <c r="G53" t="s">
        <v>1213</v>
      </c>
      <c r="H53" t="s">
        <v>67</v>
      </c>
      <c r="I53" t="s">
        <v>1276</v>
      </c>
      <c r="J53" t="s">
        <v>1277</v>
      </c>
    </row>
    <row r="54" spans="2:10" x14ac:dyDescent="0.25">
      <c r="B54" t="s">
        <v>1233</v>
      </c>
      <c r="C54" t="s">
        <v>1270</v>
      </c>
      <c r="D54" t="s">
        <v>1270</v>
      </c>
      <c r="E54" t="s">
        <v>1270</v>
      </c>
      <c r="F54" t="s">
        <v>1248</v>
      </c>
      <c r="G54" s="3" t="s">
        <v>1214</v>
      </c>
      <c r="H54" s="3" t="s">
        <v>68</v>
      </c>
      <c r="I54" t="s">
        <v>1276</v>
      </c>
      <c r="J54" t="s">
        <v>1277</v>
      </c>
    </row>
    <row r="55" spans="2:10" x14ac:dyDescent="0.25">
      <c r="B55" t="s">
        <v>1233</v>
      </c>
      <c r="C55" t="s">
        <v>1270</v>
      </c>
      <c r="D55" t="s">
        <v>1270</v>
      </c>
      <c r="E55" t="s">
        <v>1270</v>
      </c>
      <c r="F55" t="s">
        <v>1248</v>
      </c>
      <c r="G55" t="s">
        <v>1214</v>
      </c>
      <c r="H55" t="s">
        <v>69</v>
      </c>
      <c r="I55" t="s">
        <v>1276</v>
      </c>
      <c r="J55" t="s">
        <v>1277</v>
      </c>
    </row>
    <row r="56" spans="2:10" x14ac:dyDescent="0.25">
      <c r="B56" t="s">
        <v>1233</v>
      </c>
      <c r="C56" t="s">
        <v>1270</v>
      </c>
      <c r="D56" t="s">
        <v>1270</v>
      </c>
      <c r="E56" t="s">
        <v>1270</v>
      </c>
      <c r="F56" t="s">
        <v>1248</v>
      </c>
      <c r="G56" t="s">
        <v>1214</v>
      </c>
      <c r="H56" t="s">
        <v>70</v>
      </c>
      <c r="I56" t="s">
        <v>1276</v>
      </c>
      <c r="J56" t="s">
        <v>1277</v>
      </c>
    </row>
    <row r="57" spans="2:10" x14ac:dyDescent="0.25">
      <c r="B57" t="s">
        <v>1233</v>
      </c>
      <c r="C57" t="s">
        <v>1270</v>
      </c>
      <c r="D57" t="s">
        <v>1270</v>
      </c>
      <c r="E57" t="s">
        <v>1270</v>
      </c>
      <c r="F57" t="s">
        <v>1248</v>
      </c>
      <c r="G57" t="s">
        <v>1214</v>
      </c>
      <c r="H57" t="s">
        <v>71</v>
      </c>
      <c r="I57" t="s">
        <v>1276</v>
      </c>
      <c r="J57" t="s">
        <v>1277</v>
      </c>
    </row>
    <row r="58" spans="2:10" x14ac:dyDescent="0.25">
      <c r="B58" t="s">
        <v>1233</v>
      </c>
      <c r="C58" t="s">
        <v>1270</v>
      </c>
      <c r="D58" t="s">
        <v>1270</v>
      </c>
      <c r="E58" t="s">
        <v>1270</v>
      </c>
      <c r="F58" t="s">
        <v>1248</v>
      </c>
      <c r="G58" t="s">
        <v>1214</v>
      </c>
      <c r="H58" t="s">
        <v>72</v>
      </c>
      <c r="I58" t="s">
        <v>1276</v>
      </c>
      <c r="J58" t="s">
        <v>1277</v>
      </c>
    </row>
    <row r="59" spans="2:10" x14ac:dyDescent="0.25">
      <c r="B59" t="s">
        <v>1233</v>
      </c>
      <c r="C59" t="s">
        <v>1270</v>
      </c>
      <c r="D59" t="s">
        <v>1270</v>
      </c>
      <c r="E59" t="s">
        <v>1270</v>
      </c>
      <c r="F59" t="s">
        <v>1248</v>
      </c>
      <c r="G59" t="s">
        <v>1214</v>
      </c>
      <c r="H59" t="s">
        <v>73</v>
      </c>
      <c r="I59" t="s">
        <v>1276</v>
      </c>
      <c r="J59" t="s">
        <v>1277</v>
      </c>
    </row>
    <row r="60" spans="2:10" x14ac:dyDescent="0.25">
      <c r="B60" t="s">
        <v>1238</v>
      </c>
      <c r="C60" t="s">
        <v>1270</v>
      </c>
      <c r="D60" t="s">
        <v>1270</v>
      </c>
      <c r="E60" t="s">
        <v>1270</v>
      </c>
      <c r="F60" t="s">
        <v>1249</v>
      </c>
      <c r="G60" s="3" t="s">
        <v>1215</v>
      </c>
      <c r="H60" s="3" t="s">
        <v>74</v>
      </c>
      <c r="I60" t="s">
        <v>1276</v>
      </c>
      <c r="J60" t="s">
        <v>1277</v>
      </c>
    </row>
    <row r="61" spans="2:10" x14ac:dyDescent="0.25">
      <c r="B61" t="s">
        <v>1238</v>
      </c>
      <c r="C61" t="s">
        <v>1270</v>
      </c>
      <c r="D61" t="s">
        <v>1270</v>
      </c>
      <c r="E61" t="s">
        <v>1270</v>
      </c>
      <c r="F61" t="s">
        <v>1249</v>
      </c>
      <c r="G61" t="s">
        <v>1215</v>
      </c>
      <c r="H61" t="s">
        <v>75</v>
      </c>
      <c r="I61" t="s">
        <v>1276</v>
      </c>
      <c r="J61" t="s">
        <v>1277</v>
      </c>
    </row>
    <row r="62" spans="2:10" x14ac:dyDescent="0.25">
      <c r="B62" t="s">
        <v>1238</v>
      </c>
      <c r="C62" t="s">
        <v>1270</v>
      </c>
      <c r="D62" t="s">
        <v>1270</v>
      </c>
      <c r="E62" t="s">
        <v>1270</v>
      </c>
      <c r="F62" t="s">
        <v>1249</v>
      </c>
      <c r="G62" t="s">
        <v>1215</v>
      </c>
      <c r="H62" t="s">
        <v>76</v>
      </c>
      <c r="I62" t="s">
        <v>1276</v>
      </c>
      <c r="J62" t="s">
        <v>1277</v>
      </c>
    </row>
    <row r="63" spans="2:10" x14ac:dyDescent="0.25">
      <c r="B63" t="s">
        <v>1238</v>
      </c>
      <c r="C63" t="s">
        <v>1270</v>
      </c>
      <c r="D63" t="s">
        <v>1270</v>
      </c>
      <c r="E63" t="s">
        <v>1270</v>
      </c>
      <c r="F63" t="s">
        <v>1250</v>
      </c>
      <c r="G63" s="3" t="s">
        <v>1216</v>
      </c>
      <c r="H63" s="3" t="s">
        <v>77</v>
      </c>
      <c r="I63" t="s">
        <v>1276</v>
      </c>
      <c r="J63" t="s">
        <v>1277</v>
      </c>
    </row>
    <row r="64" spans="2:10" x14ac:dyDescent="0.25">
      <c r="B64" t="s">
        <v>1238</v>
      </c>
      <c r="C64" t="s">
        <v>1270</v>
      </c>
      <c r="D64" t="s">
        <v>1270</v>
      </c>
      <c r="E64" t="s">
        <v>1270</v>
      </c>
      <c r="F64" t="s">
        <v>1250</v>
      </c>
      <c r="G64" t="s">
        <v>1216</v>
      </c>
      <c r="H64" t="s">
        <v>78</v>
      </c>
      <c r="I64" t="s">
        <v>1276</v>
      </c>
      <c r="J64" t="s">
        <v>1277</v>
      </c>
    </row>
    <row r="65" spans="2:10" x14ac:dyDescent="0.25">
      <c r="B65" t="s">
        <v>1238</v>
      </c>
      <c r="C65" t="s">
        <v>1270</v>
      </c>
      <c r="D65" t="s">
        <v>1270</v>
      </c>
      <c r="E65" t="s">
        <v>1270</v>
      </c>
      <c r="F65" t="s">
        <v>1250</v>
      </c>
      <c r="G65" t="s">
        <v>1216</v>
      </c>
      <c r="H65" t="s">
        <v>79</v>
      </c>
      <c r="I65" t="s">
        <v>1276</v>
      </c>
      <c r="J65" t="s">
        <v>1277</v>
      </c>
    </row>
    <row r="66" spans="2:10" x14ac:dyDescent="0.25">
      <c r="B66" t="s">
        <v>1238</v>
      </c>
      <c r="C66" t="s">
        <v>1270</v>
      </c>
      <c r="D66" t="s">
        <v>1270</v>
      </c>
      <c r="E66" t="s">
        <v>1270</v>
      </c>
      <c r="F66" t="s">
        <v>1250</v>
      </c>
      <c r="G66" t="s">
        <v>1216</v>
      </c>
      <c r="H66" t="s">
        <v>80</v>
      </c>
      <c r="I66" t="s">
        <v>1276</v>
      </c>
      <c r="J66" t="s">
        <v>1277</v>
      </c>
    </row>
    <row r="67" spans="2:10" x14ac:dyDescent="0.25">
      <c r="B67" t="s">
        <v>1238</v>
      </c>
      <c r="C67" t="s">
        <v>1270</v>
      </c>
      <c r="D67" t="s">
        <v>1270</v>
      </c>
      <c r="E67" t="s">
        <v>1270</v>
      </c>
      <c r="F67" t="s">
        <v>1250</v>
      </c>
      <c r="G67" t="s">
        <v>1216</v>
      </c>
      <c r="H67" t="s">
        <v>81</v>
      </c>
      <c r="I67" t="s">
        <v>1276</v>
      </c>
      <c r="J67" t="s">
        <v>1277</v>
      </c>
    </row>
    <row r="68" spans="2:10" x14ac:dyDescent="0.25">
      <c r="B68" t="s">
        <v>1238</v>
      </c>
      <c r="C68" t="s">
        <v>1270</v>
      </c>
      <c r="D68" t="s">
        <v>1270</v>
      </c>
      <c r="E68" t="s">
        <v>1270</v>
      </c>
      <c r="F68" t="s">
        <v>1250</v>
      </c>
      <c r="G68" t="s">
        <v>1216</v>
      </c>
      <c r="H68" t="s">
        <v>82</v>
      </c>
      <c r="I68" t="s">
        <v>1276</v>
      </c>
      <c r="J68" t="s">
        <v>1277</v>
      </c>
    </row>
    <row r="69" spans="2:10" x14ac:dyDescent="0.25">
      <c r="B69" t="s">
        <v>1238</v>
      </c>
      <c r="C69" t="s">
        <v>1270</v>
      </c>
      <c r="D69" t="s">
        <v>1270</v>
      </c>
      <c r="E69" t="s">
        <v>1270</v>
      </c>
      <c r="F69" t="s">
        <v>1250</v>
      </c>
      <c r="G69" t="s">
        <v>1216</v>
      </c>
      <c r="H69" t="s">
        <v>83</v>
      </c>
      <c r="I69" t="s">
        <v>1276</v>
      </c>
      <c r="J69" t="s">
        <v>1277</v>
      </c>
    </row>
    <row r="70" spans="2:10" x14ac:dyDescent="0.25">
      <c r="B70" t="s">
        <v>1238</v>
      </c>
      <c r="C70" t="s">
        <v>1270</v>
      </c>
      <c r="D70" t="s">
        <v>1270</v>
      </c>
      <c r="E70" t="s">
        <v>1270</v>
      </c>
      <c r="F70" t="s">
        <v>1250</v>
      </c>
      <c r="G70" t="s">
        <v>1216</v>
      </c>
      <c r="H70" t="s">
        <v>84</v>
      </c>
      <c r="I70" t="s">
        <v>1276</v>
      </c>
      <c r="J70" t="s">
        <v>1277</v>
      </c>
    </row>
    <row r="71" spans="2:10" x14ac:dyDescent="0.25">
      <c r="B71" t="s">
        <v>1238</v>
      </c>
      <c r="C71" t="s">
        <v>1270</v>
      </c>
      <c r="D71" t="s">
        <v>1270</v>
      </c>
      <c r="E71" t="s">
        <v>1270</v>
      </c>
      <c r="F71" t="s">
        <v>1251</v>
      </c>
      <c r="G71" s="3" t="s">
        <v>1217</v>
      </c>
      <c r="H71" s="3" t="s">
        <v>85</v>
      </c>
      <c r="I71" t="s">
        <v>1276</v>
      </c>
      <c r="J71" t="s">
        <v>1277</v>
      </c>
    </row>
    <row r="72" spans="2:10" x14ac:dyDescent="0.25">
      <c r="B72" t="s">
        <v>1238</v>
      </c>
      <c r="C72" t="s">
        <v>1270</v>
      </c>
      <c r="D72" t="s">
        <v>1270</v>
      </c>
      <c r="E72" t="s">
        <v>1270</v>
      </c>
      <c r="F72" t="s">
        <v>1251</v>
      </c>
      <c r="G72" t="s">
        <v>1217</v>
      </c>
      <c r="H72" t="s">
        <v>86</v>
      </c>
      <c r="I72" t="s">
        <v>1276</v>
      </c>
      <c r="J72" t="s">
        <v>1277</v>
      </c>
    </row>
    <row r="73" spans="2:10" x14ac:dyDescent="0.25">
      <c r="B73" t="s">
        <v>1238</v>
      </c>
      <c r="C73" t="s">
        <v>1270</v>
      </c>
      <c r="D73" t="s">
        <v>1270</v>
      </c>
      <c r="E73" t="s">
        <v>1270</v>
      </c>
      <c r="F73" t="s">
        <v>1251</v>
      </c>
      <c r="G73" t="s">
        <v>1217</v>
      </c>
      <c r="H73" t="s">
        <v>87</v>
      </c>
      <c r="I73" t="s">
        <v>1276</v>
      </c>
      <c r="J73" t="s">
        <v>1277</v>
      </c>
    </row>
    <row r="74" spans="2:10" x14ac:dyDescent="0.25">
      <c r="B74" t="s">
        <v>1238</v>
      </c>
      <c r="C74" t="s">
        <v>1270</v>
      </c>
      <c r="D74" t="s">
        <v>1270</v>
      </c>
      <c r="E74" t="s">
        <v>1270</v>
      </c>
      <c r="F74" t="s">
        <v>1251</v>
      </c>
      <c r="G74" t="s">
        <v>1217</v>
      </c>
      <c r="H74" t="s">
        <v>88</v>
      </c>
      <c r="I74" t="s">
        <v>1276</v>
      </c>
      <c r="J74" t="s">
        <v>1277</v>
      </c>
    </row>
    <row r="75" spans="2:10" x14ac:dyDescent="0.25">
      <c r="B75" t="s">
        <v>1238</v>
      </c>
      <c r="C75" t="s">
        <v>1270</v>
      </c>
      <c r="D75" t="s">
        <v>1270</v>
      </c>
      <c r="E75" t="s">
        <v>1270</v>
      </c>
      <c r="F75" t="s">
        <v>1251</v>
      </c>
      <c r="G75" t="s">
        <v>1217</v>
      </c>
      <c r="H75" t="s">
        <v>89</v>
      </c>
      <c r="I75" t="s">
        <v>1276</v>
      </c>
      <c r="J75" t="s">
        <v>1277</v>
      </c>
    </row>
    <row r="76" spans="2:10" x14ac:dyDescent="0.25">
      <c r="B76" t="s">
        <v>1238</v>
      </c>
      <c r="C76" t="s">
        <v>1270</v>
      </c>
      <c r="D76" t="s">
        <v>1270</v>
      </c>
      <c r="E76" t="s">
        <v>1270</v>
      </c>
      <c r="F76" t="s">
        <v>1251</v>
      </c>
      <c r="G76" t="s">
        <v>1217</v>
      </c>
      <c r="H76" t="s">
        <v>90</v>
      </c>
      <c r="I76" t="s">
        <v>1276</v>
      </c>
      <c r="J76" t="s">
        <v>1277</v>
      </c>
    </row>
    <row r="77" spans="2:10" x14ac:dyDescent="0.25">
      <c r="B77" t="s">
        <v>1237</v>
      </c>
      <c r="C77" t="s">
        <v>1270</v>
      </c>
      <c r="D77" t="s">
        <v>1270</v>
      </c>
      <c r="E77" t="s">
        <v>1270</v>
      </c>
      <c r="F77" t="s">
        <v>1252</v>
      </c>
      <c r="G77" s="3" t="s">
        <v>91</v>
      </c>
      <c r="H77" s="3" t="s">
        <v>91</v>
      </c>
      <c r="I77" t="s">
        <v>1276</v>
      </c>
      <c r="J77" t="s">
        <v>1277</v>
      </c>
    </row>
    <row r="78" spans="2:10" x14ac:dyDescent="0.25">
      <c r="B78" t="s">
        <v>1234</v>
      </c>
      <c r="C78" t="s">
        <v>1270</v>
      </c>
      <c r="D78" t="s">
        <v>1270</v>
      </c>
      <c r="E78" t="s">
        <v>1270</v>
      </c>
      <c r="F78" t="s">
        <v>1234</v>
      </c>
      <c r="G78" s="3" t="s">
        <v>1227</v>
      </c>
      <c r="H78" s="3" t="s">
        <v>92</v>
      </c>
      <c r="I78" t="s">
        <v>1276</v>
      </c>
      <c r="J78" t="s">
        <v>1277</v>
      </c>
    </row>
    <row r="79" spans="2:10" x14ac:dyDescent="0.25">
      <c r="B79" t="s">
        <v>1235</v>
      </c>
      <c r="C79" t="s">
        <v>1270</v>
      </c>
      <c r="D79" t="s">
        <v>1270</v>
      </c>
      <c r="E79" t="s">
        <v>1270</v>
      </c>
      <c r="F79" t="s">
        <v>1253</v>
      </c>
      <c r="G79" s="3" t="s">
        <v>1218</v>
      </c>
      <c r="H79" s="3" t="s">
        <v>93</v>
      </c>
      <c r="I79" t="s">
        <v>1276</v>
      </c>
      <c r="J79" t="s">
        <v>1277</v>
      </c>
    </row>
    <row r="80" spans="2:10" x14ac:dyDescent="0.25">
      <c r="B80" t="s">
        <v>1235</v>
      </c>
      <c r="C80" t="s">
        <v>1270</v>
      </c>
      <c r="D80" t="s">
        <v>1270</v>
      </c>
      <c r="E80" t="s">
        <v>1270</v>
      </c>
      <c r="F80" t="s">
        <v>1253</v>
      </c>
      <c r="G80" t="s">
        <v>1218</v>
      </c>
      <c r="H80" t="s">
        <v>94</v>
      </c>
      <c r="I80" t="s">
        <v>1276</v>
      </c>
      <c r="J80" t="s">
        <v>1277</v>
      </c>
    </row>
    <row r="81" spans="2:10" x14ac:dyDescent="0.25">
      <c r="B81" t="s">
        <v>1235</v>
      </c>
      <c r="C81" t="s">
        <v>1270</v>
      </c>
      <c r="D81" t="s">
        <v>1270</v>
      </c>
      <c r="E81" t="s">
        <v>1270</v>
      </c>
      <c r="F81" t="s">
        <v>1253</v>
      </c>
      <c r="G81" t="s">
        <v>1218</v>
      </c>
      <c r="H81" t="s">
        <v>95</v>
      </c>
      <c r="I81" t="s">
        <v>1276</v>
      </c>
      <c r="J81" t="s">
        <v>1277</v>
      </c>
    </row>
    <row r="82" spans="2:10" x14ac:dyDescent="0.25">
      <c r="B82" t="s">
        <v>1236</v>
      </c>
      <c r="C82" t="s">
        <v>1270</v>
      </c>
      <c r="D82" t="s">
        <v>1270</v>
      </c>
      <c r="E82" t="s">
        <v>1270</v>
      </c>
      <c r="F82" t="s">
        <v>1254</v>
      </c>
      <c r="G82" s="3" t="s">
        <v>1219</v>
      </c>
      <c r="H82" s="3" t="s">
        <v>96</v>
      </c>
      <c r="I82" t="s">
        <v>1276</v>
      </c>
      <c r="J82" t="s">
        <v>1277</v>
      </c>
    </row>
    <row r="83" spans="2:10" x14ac:dyDescent="0.25">
      <c r="B83" t="s">
        <v>1236</v>
      </c>
      <c r="C83" t="s">
        <v>1270</v>
      </c>
      <c r="D83" t="s">
        <v>1270</v>
      </c>
      <c r="E83" t="s">
        <v>1270</v>
      </c>
      <c r="F83" t="s">
        <v>1254</v>
      </c>
      <c r="G83" t="s">
        <v>1219</v>
      </c>
      <c r="H83" t="s">
        <v>97</v>
      </c>
      <c r="I83" t="s">
        <v>1276</v>
      </c>
      <c r="J83" t="s">
        <v>1277</v>
      </c>
    </row>
    <row r="84" spans="2:10" x14ac:dyDescent="0.25">
      <c r="B84" t="s">
        <v>1236</v>
      </c>
      <c r="C84" t="s">
        <v>1270</v>
      </c>
      <c r="D84" t="s">
        <v>1270</v>
      </c>
      <c r="E84" t="s">
        <v>1270</v>
      </c>
      <c r="F84" t="s">
        <v>1254</v>
      </c>
      <c r="G84" t="s">
        <v>1219</v>
      </c>
      <c r="H84" t="s">
        <v>98</v>
      </c>
      <c r="I84" t="s">
        <v>1276</v>
      </c>
      <c r="J84" t="s">
        <v>1277</v>
      </c>
    </row>
    <row r="85" spans="2:10" x14ac:dyDescent="0.25">
      <c r="B85" t="s">
        <v>1236</v>
      </c>
      <c r="C85" t="s">
        <v>1270</v>
      </c>
      <c r="D85" t="s">
        <v>1270</v>
      </c>
      <c r="E85" t="s">
        <v>1270</v>
      </c>
      <c r="F85" t="s">
        <v>1254</v>
      </c>
      <c r="G85" t="s">
        <v>1219</v>
      </c>
      <c r="H85" t="s">
        <v>99</v>
      </c>
      <c r="I85" t="s">
        <v>1276</v>
      </c>
      <c r="J85" t="s">
        <v>1277</v>
      </c>
    </row>
    <row r="86" spans="2:10" x14ac:dyDescent="0.25">
      <c r="B86" t="s">
        <v>1236</v>
      </c>
      <c r="C86" t="s">
        <v>1270</v>
      </c>
      <c r="D86" t="s">
        <v>1270</v>
      </c>
      <c r="E86" t="s">
        <v>1270</v>
      </c>
      <c r="F86" t="s">
        <v>1254</v>
      </c>
      <c r="G86" t="s">
        <v>1219</v>
      </c>
      <c r="H86" t="s">
        <v>100</v>
      </c>
      <c r="I86" t="s">
        <v>1276</v>
      </c>
      <c r="J86" t="s">
        <v>1277</v>
      </c>
    </row>
    <row r="87" spans="2:10" x14ac:dyDescent="0.25">
      <c r="B87" t="s">
        <v>1236</v>
      </c>
      <c r="C87" t="s">
        <v>1270</v>
      </c>
      <c r="D87" t="s">
        <v>1270</v>
      </c>
      <c r="E87" t="s">
        <v>1270</v>
      </c>
      <c r="F87" t="s">
        <v>1254</v>
      </c>
      <c r="G87" t="s">
        <v>1219</v>
      </c>
      <c r="H87" t="s">
        <v>101</v>
      </c>
      <c r="I87" t="s">
        <v>1276</v>
      </c>
      <c r="J87" t="s">
        <v>1277</v>
      </c>
    </row>
    <row r="88" spans="2:10" x14ac:dyDescent="0.25">
      <c r="B88" t="s">
        <v>1236</v>
      </c>
      <c r="C88" t="s">
        <v>1270</v>
      </c>
      <c r="D88" t="s">
        <v>1270</v>
      </c>
      <c r="E88" t="s">
        <v>1270</v>
      </c>
      <c r="F88" t="s">
        <v>1254</v>
      </c>
      <c r="G88" t="s">
        <v>1219</v>
      </c>
      <c r="H88" t="s">
        <v>102</v>
      </c>
      <c r="I88" t="s">
        <v>1276</v>
      </c>
      <c r="J88" t="s">
        <v>1277</v>
      </c>
    </row>
    <row r="89" spans="2:10" x14ac:dyDescent="0.25">
      <c r="B89" t="s">
        <v>1236</v>
      </c>
      <c r="C89" t="s">
        <v>1270</v>
      </c>
      <c r="D89" t="s">
        <v>1270</v>
      </c>
      <c r="E89" t="s">
        <v>1270</v>
      </c>
      <c r="F89" t="s">
        <v>1254</v>
      </c>
      <c r="G89" t="s">
        <v>1219</v>
      </c>
      <c r="H89" t="s">
        <v>103</v>
      </c>
      <c r="I89" t="s">
        <v>1276</v>
      </c>
      <c r="J89" t="s">
        <v>1277</v>
      </c>
    </row>
    <row r="90" spans="2:10" x14ac:dyDescent="0.25">
      <c r="B90" t="s">
        <v>1236</v>
      </c>
      <c r="C90" t="s">
        <v>1270</v>
      </c>
      <c r="D90" t="s">
        <v>1270</v>
      </c>
      <c r="E90" t="s">
        <v>1270</v>
      </c>
      <c r="F90" t="s">
        <v>1254</v>
      </c>
      <c r="G90" t="s">
        <v>1219</v>
      </c>
      <c r="H90" t="s">
        <v>104</v>
      </c>
      <c r="I90" t="s">
        <v>1276</v>
      </c>
      <c r="J90" t="s">
        <v>1277</v>
      </c>
    </row>
    <row r="91" spans="2:10" x14ac:dyDescent="0.25">
      <c r="F91" t="s">
        <v>1255</v>
      </c>
      <c r="H91" t="s">
        <v>1228</v>
      </c>
    </row>
  </sheetData>
  <phoneticPr fontId="1"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0826E-2FF8-4F1A-BFB2-4CA3EC4C9755}">
  <sheetPr>
    <tabColor theme="5" tint="0.39997558519241921"/>
  </sheetPr>
  <dimension ref="B1:AM362"/>
  <sheetViews>
    <sheetView showGridLines="0" topLeftCell="A3" workbookViewId="0">
      <selection activeCell="A55" sqref="A55"/>
    </sheetView>
  </sheetViews>
  <sheetFormatPr baseColWidth="10" defaultRowHeight="15.75" x14ac:dyDescent="0.25"/>
  <cols>
    <col min="2" max="2" width="11.42578125" style="96"/>
    <col min="3" max="3" width="16.85546875" style="96" customWidth="1"/>
    <col min="4" max="4" width="13" style="96" customWidth="1"/>
    <col min="8" max="8" width="15.140625" customWidth="1"/>
    <col min="11" max="11" width="11.42578125" style="96"/>
    <col min="12" max="12" width="16.5703125" style="96" customWidth="1"/>
    <col min="13" max="13" width="14.42578125" style="96" customWidth="1"/>
    <col min="16" max="16" width="5.7109375" customWidth="1"/>
    <col min="17" max="17" width="15.140625" bestFit="1" customWidth="1"/>
    <col min="18" max="18" width="14.42578125" customWidth="1"/>
    <col min="19" max="20" width="9.140625" bestFit="1" customWidth="1"/>
    <col min="22" max="22" width="15.140625" bestFit="1" customWidth="1"/>
    <col min="23" max="23" width="18.7109375" bestFit="1" customWidth="1"/>
    <col min="24" max="24" width="15" bestFit="1" customWidth="1"/>
    <col min="25" max="25" width="15" customWidth="1"/>
    <col min="26" max="26" width="5.85546875" style="71" customWidth="1"/>
    <col min="27" max="27" width="5.140625" style="71" customWidth="1"/>
    <col min="28" max="28" width="15.85546875" style="71" customWidth="1"/>
    <col min="29" max="29" width="12.28515625" style="88" customWidth="1"/>
    <col min="30" max="30" width="11.42578125" style="71"/>
    <col min="31" max="31" width="6.140625" style="71" customWidth="1"/>
    <col min="32" max="32" width="16.85546875" style="71" customWidth="1"/>
    <col min="33" max="33" width="11.42578125" style="71"/>
  </cols>
  <sheetData>
    <row r="1" spans="2:33" x14ac:dyDescent="0.25">
      <c r="H1" s="124" t="s">
        <v>1194</v>
      </c>
      <c r="I1" s="61" t="s" vm="13">
        <v>1281</v>
      </c>
      <c r="Q1" s="126" t="s">
        <v>1194</v>
      </c>
      <c r="R1" s="127" t="s" vm="13">
        <v>1281</v>
      </c>
      <c r="V1" s="1" t="s">
        <v>1194</v>
      </c>
      <c r="W1" t="s" vm="13">
        <v>1281</v>
      </c>
    </row>
    <row r="2" spans="2:33" x14ac:dyDescent="0.25">
      <c r="H2" s="124" t="s">
        <v>1278</v>
      </c>
      <c r="I2" s="61" t="s" vm="15">
        <v>1</v>
      </c>
      <c r="Q2" s="126" t="s">
        <v>1278</v>
      </c>
      <c r="R2" s="127" t="s" vm="2">
        <v>14</v>
      </c>
      <c r="V2" s="1" t="s">
        <v>1278</v>
      </c>
      <c r="W2" t="s" vm="15">
        <v>1</v>
      </c>
      <c r="AB2" s="71">
        <v>2021</v>
      </c>
    </row>
    <row r="4" spans="2:33" ht="28.5" customHeight="1" x14ac:dyDescent="0.25">
      <c r="B4" s="190" t="s">
        <v>1305</v>
      </c>
      <c r="C4" s="190"/>
      <c r="D4" s="190"/>
      <c r="G4" s="71" t="s">
        <v>1302</v>
      </c>
      <c r="H4" s="125" t="s">
        <v>1257</v>
      </c>
      <c r="I4" s="60"/>
      <c r="K4" s="190" t="s">
        <v>1304</v>
      </c>
      <c r="L4" s="190"/>
      <c r="M4" s="190"/>
      <c r="P4" s="71"/>
      <c r="Q4" s="125" t="s">
        <v>1257</v>
      </c>
      <c r="R4" s="72"/>
      <c r="V4" s="1" t="s">
        <v>1257</v>
      </c>
      <c r="W4" s="1" t="s">
        <v>0</v>
      </c>
      <c r="AA4" s="191" t="s">
        <v>1299</v>
      </c>
      <c r="AB4" s="191"/>
      <c r="AC4" s="191"/>
      <c r="AE4" s="191" t="s">
        <v>1300</v>
      </c>
      <c r="AF4" s="191"/>
      <c r="AG4" s="191"/>
    </row>
    <row r="5" spans="2:33" x14ac:dyDescent="0.25">
      <c r="B5" s="106" t="s">
        <v>1288</v>
      </c>
      <c r="C5" s="107" t="s">
        <v>480</v>
      </c>
      <c r="D5" s="106" t="s">
        <v>1301</v>
      </c>
      <c r="G5" s="71" t="s">
        <v>1303</v>
      </c>
      <c r="H5" s="70"/>
      <c r="I5" s="74" t="s">
        <v>1271</v>
      </c>
      <c r="K5" s="104" t="s">
        <v>1288</v>
      </c>
      <c r="L5" s="105" t="s">
        <v>480</v>
      </c>
      <c r="M5" s="104" t="s">
        <v>1301</v>
      </c>
      <c r="P5" s="85" t="s">
        <v>1288</v>
      </c>
      <c r="Q5" s="73"/>
      <c r="R5" s="74" t="s">
        <v>1271</v>
      </c>
      <c r="V5" s="1" t="s">
        <v>16</v>
      </c>
      <c r="W5" t="s">
        <v>1271</v>
      </c>
      <c r="X5" t="s">
        <v>1270</v>
      </c>
      <c r="AA5" s="94" t="s">
        <v>1288</v>
      </c>
      <c r="AB5" s="89" t="s">
        <v>480</v>
      </c>
      <c r="AC5" s="90" t="s">
        <v>1298</v>
      </c>
      <c r="AD5" s="91" t="s">
        <v>1228</v>
      </c>
      <c r="AE5" s="91" t="s">
        <v>1288</v>
      </c>
      <c r="AF5" s="95" t="s">
        <v>480</v>
      </c>
      <c r="AG5" s="94" t="s">
        <v>1298</v>
      </c>
    </row>
    <row r="6" spans="2:33" x14ac:dyDescent="0.25">
      <c r="B6" s="97">
        <v>1</v>
      </c>
      <c r="C6" s="98" t="s">
        <v>489</v>
      </c>
      <c r="D6" s="99">
        <v>913</v>
      </c>
      <c r="G6" s="71">
        <v>1</v>
      </c>
      <c r="H6" s="75" t="s">
        <v>489</v>
      </c>
      <c r="I6" s="76">
        <v>913</v>
      </c>
      <c r="K6" s="97">
        <v>1</v>
      </c>
      <c r="L6" s="98" t="s">
        <v>490</v>
      </c>
      <c r="M6" s="99">
        <v>771</v>
      </c>
      <c r="P6" s="71">
        <v>1</v>
      </c>
      <c r="Q6" s="75" t="s">
        <v>490</v>
      </c>
      <c r="R6" s="76">
        <v>771</v>
      </c>
      <c r="V6" s="2" t="s">
        <v>598</v>
      </c>
      <c r="W6" s="9">
        <v>3.4372501998401278E-2</v>
      </c>
      <c r="X6" s="9">
        <v>0.96562749800159875</v>
      </c>
      <c r="Y6" s="9"/>
      <c r="AA6" s="71">
        <v>1</v>
      </c>
      <c r="AB6" s="71" t="s">
        <v>944</v>
      </c>
      <c r="AC6" s="88">
        <v>0.31205673758865249</v>
      </c>
      <c r="AE6" s="71">
        <v>1</v>
      </c>
      <c r="AF6" s="92" t="s">
        <v>1074</v>
      </c>
      <c r="AG6" s="93">
        <v>0.29828571428571427</v>
      </c>
    </row>
    <row r="7" spans="2:33" x14ac:dyDescent="0.25">
      <c r="B7" s="97">
        <v>2</v>
      </c>
      <c r="C7" s="100" t="s">
        <v>1042</v>
      </c>
      <c r="D7" s="101">
        <v>870</v>
      </c>
      <c r="G7" s="71">
        <v>2</v>
      </c>
      <c r="H7" s="77" t="s">
        <v>1042</v>
      </c>
      <c r="I7" s="78">
        <v>870</v>
      </c>
      <c r="K7" s="97">
        <v>2</v>
      </c>
      <c r="L7" s="98" t="s">
        <v>489</v>
      </c>
      <c r="M7" s="99">
        <v>755</v>
      </c>
      <c r="P7" s="71">
        <v>2</v>
      </c>
      <c r="Q7" s="79" t="s">
        <v>489</v>
      </c>
      <c r="R7" s="80">
        <v>755</v>
      </c>
      <c r="V7" s="2" t="s">
        <v>1120</v>
      </c>
      <c r="W7" s="9">
        <v>1.9170984455958551E-2</v>
      </c>
      <c r="X7" s="9">
        <v>0.98082901554404145</v>
      </c>
      <c r="Y7" s="9"/>
      <c r="AA7" s="71">
        <v>2</v>
      </c>
      <c r="AB7" s="71" t="s">
        <v>890</v>
      </c>
      <c r="AC7" s="88">
        <v>0.24512534818941503</v>
      </c>
      <c r="AE7" s="71">
        <v>2</v>
      </c>
      <c r="AF7" s="92" t="s">
        <v>1096</v>
      </c>
      <c r="AG7" s="93">
        <v>0.29230769230769232</v>
      </c>
    </row>
    <row r="8" spans="2:33" x14ac:dyDescent="0.25">
      <c r="B8" s="97">
        <v>3</v>
      </c>
      <c r="C8" s="98" t="s">
        <v>774</v>
      </c>
      <c r="D8" s="99">
        <v>802</v>
      </c>
      <c r="G8" s="71">
        <v>3</v>
      </c>
      <c r="H8" s="79" t="s">
        <v>774</v>
      </c>
      <c r="I8" s="80">
        <v>802</v>
      </c>
      <c r="K8" s="97">
        <v>3</v>
      </c>
      <c r="L8" s="98" t="s">
        <v>774</v>
      </c>
      <c r="M8" s="99">
        <v>646</v>
      </c>
      <c r="P8" s="71">
        <v>3</v>
      </c>
      <c r="Q8" s="79" t="s">
        <v>774</v>
      </c>
      <c r="R8" s="80">
        <v>646</v>
      </c>
      <c r="V8" s="2" t="s">
        <v>808</v>
      </c>
      <c r="W8" s="9">
        <v>0.16695059625212946</v>
      </c>
      <c r="X8" s="9">
        <v>0.83304940374787051</v>
      </c>
      <c r="Y8" s="9"/>
      <c r="AA8" s="71">
        <v>3</v>
      </c>
      <c r="AB8" s="71" t="s">
        <v>488</v>
      </c>
      <c r="AC8" s="88">
        <v>0.22943722943722944</v>
      </c>
      <c r="AE8" s="71">
        <v>3</v>
      </c>
      <c r="AF8" s="71" t="s">
        <v>816</v>
      </c>
      <c r="AG8" s="88">
        <v>0.27243928194297784</v>
      </c>
    </row>
    <row r="9" spans="2:33" x14ac:dyDescent="0.25">
      <c r="B9" s="97">
        <v>4</v>
      </c>
      <c r="C9" s="98" t="s">
        <v>684</v>
      </c>
      <c r="D9" s="99">
        <v>785</v>
      </c>
      <c r="G9" s="71">
        <v>4</v>
      </c>
      <c r="H9" s="79" t="s">
        <v>684</v>
      </c>
      <c r="I9" s="80">
        <v>785</v>
      </c>
      <c r="K9" s="97">
        <v>4</v>
      </c>
      <c r="L9" s="98" t="s">
        <v>864</v>
      </c>
      <c r="M9" s="99">
        <v>638</v>
      </c>
      <c r="P9" s="71">
        <v>4</v>
      </c>
      <c r="Q9" s="79" t="s">
        <v>864</v>
      </c>
      <c r="R9" s="80">
        <v>638</v>
      </c>
      <c r="V9" s="2" t="s">
        <v>998</v>
      </c>
      <c r="W9" s="9">
        <v>2.7956785443517818E-2</v>
      </c>
      <c r="X9" s="9">
        <v>0.97204321455648224</v>
      </c>
      <c r="Y9" s="9"/>
      <c r="AA9" s="71">
        <v>4</v>
      </c>
      <c r="AB9" s="92" t="s">
        <v>1096</v>
      </c>
      <c r="AC9" s="93">
        <v>0.18345323741007194</v>
      </c>
      <c r="AE9" s="71">
        <v>4</v>
      </c>
      <c r="AF9" s="92" t="s">
        <v>1052</v>
      </c>
      <c r="AG9" s="93">
        <v>0.2646551724137931</v>
      </c>
    </row>
    <row r="10" spans="2:33" x14ac:dyDescent="0.25">
      <c r="B10" s="97">
        <v>5</v>
      </c>
      <c r="C10" s="102" t="s">
        <v>483</v>
      </c>
      <c r="D10" s="103">
        <v>779</v>
      </c>
      <c r="G10" s="71">
        <v>5</v>
      </c>
      <c r="H10" s="81" t="s">
        <v>483</v>
      </c>
      <c r="I10" s="82">
        <v>779</v>
      </c>
      <c r="K10" s="97">
        <v>5</v>
      </c>
      <c r="L10" s="98" t="s">
        <v>684</v>
      </c>
      <c r="M10" s="99">
        <v>578</v>
      </c>
      <c r="P10" s="71">
        <v>5</v>
      </c>
      <c r="Q10" s="79" t="s">
        <v>684</v>
      </c>
      <c r="R10" s="80">
        <v>578</v>
      </c>
      <c r="V10" s="2" t="s">
        <v>658</v>
      </c>
      <c r="W10" s="9">
        <v>2.236171047469596E-2</v>
      </c>
      <c r="X10" s="9">
        <v>0.97763828952530407</v>
      </c>
      <c r="Y10" s="9"/>
      <c r="AA10" s="71">
        <v>5</v>
      </c>
      <c r="AB10" s="92" t="s">
        <v>1074</v>
      </c>
      <c r="AC10" s="93">
        <v>0.18275154004106775</v>
      </c>
      <c r="AF10" s="71" t="s">
        <v>944</v>
      </c>
      <c r="AG10" s="88">
        <v>0.25964912280701752</v>
      </c>
    </row>
    <row r="11" spans="2:33" x14ac:dyDescent="0.25">
      <c r="B11" s="97">
        <v>6</v>
      </c>
      <c r="C11" s="100" t="s">
        <v>1076</v>
      </c>
      <c r="D11" s="101">
        <v>716</v>
      </c>
      <c r="G11" s="71">
        <v>6</v>
      </c>
      <c r="H11" s="77" t="s">
        <v>1076</v>
      </c>
      <c r="I11" s="78">
        <v>716</v>
      </c>
      <c r="K11" s="97">
        <v>6</v>
      </c>
      <c r="L11" s="100" t="s">
        <v>1042</v>
      </c>
      <c r="M11" s="101">
        <v>572</v>
      </c>
      <c r="P11" s="71">
        <v>6</v>
      </c>
      <c r="Q11" s="77" t="s">
        <v>1042</v>
      </c>
      <c r="R11" s="78">
        <v>572</v>
      </c>
      <c r="V11" s="2" t="s">
        <v>680</v>
      </c>
      <c r="W11" s="9">
        <v>0.13874345549738221</v>
      </c>
      <c r="X11" s="9">
        <v>0.86125654450261779</v>
      </c>
      <c r="Y11" s="9"/>
      <c r="AA11" s="71">
        <v>6</v>
      </c>
      <c r="AB11" s="71" t="s">
        <v>804</v>
      </c>
      <c r="AC11" s="88">
        <v>0.18057921635434412</v>
      </c>
      <c r="AE11" s="71">
        <v>6</v>
      </c>
      <c r="AF11" s="71" t="s">
        <v>804</v>
      </c>
      <c r="AG11" s="88">
        <v>0.25204582651391161</v>
      </c>
    </row>
    <row r="12" spans="2:33" x14ac:dyDescent="0.25">
      <c r="B12" s="97">
        <v>7</v>
      </c>
      <c r="C12" s="98" t="s">
        <v>490</v>
      </c>
      <c r="D12" s="99">
        <v>694</v>
      </c>
      <c r="G12" s="71">
        <v>7</v>
      </c>
      <c r="H12" s="79" t="s">
        <v>490</v>
      </c>
      <c r="I12" s="80">
        <v>694</v>
      </c>
      <c r="K12" s="97">
        <v>7</v>
      </c>
      <c r="L12" s="98" t="s">
        <v>483</v>
      </c>
      <c r="M12" s="99">
        <v>561</v>
      </c>
      <c r="P12" s="71">
        <v>7</v>
      </c>
      <c r="Q12" s="79" t="s">
        <v>483</v>
      </c>
      <c r="R12" s="80">
        <v>561</v>
      </c>
      <c r="V12" s="2" t="s">
        <v>908</v>
      </c>
      <c r="W12" s="9">
        <v>9.9138330399332897E-3</v>
      </c>
      <c r="X12" s="9">
        <v>0.99008616696006668</v>
      </c>
      <c r="Y12" s="9"/>
      <c r="AA12" s="71">
        <v>7</v>
      </c>
      <c r="AB12" s="71" t="s">
        <v>816</v>
      </c>
      <c r="AC12" s="88">
        <v>0.17132867132867133</v>
      </c>
      <c r="AE12" s="71">
        <v>7</v>
      </c>
      <c r="AF12" s="92" t="s">
        <v>1080</v>
      </c>
      <c r="AG12" s="93">
        <v>0.25052854122621565</v>
      </c>
    </row>
    <row r="13" spans="2:33" x14ac:dyDescent="0.25">
      <c r="B13" s="97">
        <v>8</v>
      </c>
      <c r="C13" s="102" t="s">
        <v>504</v>
      </c>
      <c r="D13" s="103">
        <v>628</v>
      </c>
      <c r="G13" s="71">
        <v>8</v>
      </c>
      <c r="H13" s="81" t="s">
        <v>504</v>
      </c>
      <c r="I13" s="82">
        <v>628</v>
      </c>
      <c r="K13" s="97">
        <v>8</v>
      </c>
      <c r="L13" s="98" t="s">
        <v>485</v>
      </c>
      <c r="M13" s="99">
        <v>534</v>
      </c>
      <c r="P13" s="71">
        <v>8</v>
      </c>
      <c r="Q13" s="79" t="s">
        <v>485</v>
      </c>
      <c r="R13" s="80">
        <v>534</v>
      </c>
      <c r="V13" s="2" t="s">
        <v>706</v>
      </c>
      <c r="W13" s="9">
        <v>8.1242317954252474E-3</v>
      </c>
      <c r="X13" s="9">
        <v>0.99187576820457479</v>
      </c>
      <c r="Y13" s="9"/>
      <c r="AA13" s="71">
        <v>8</v>
      </c>
      <c r="AB13" s="92" t="s">
        <v>1052</v>
      </c>
      <c r="AC13" s="93">
        <v>0.16959578207381371</v>
      </c>
      <c r="AE13" s="71">
        <v>8</v>
      </c>
      <c r="AF13" s="71" t="s">
        <v>812</v>
      </c>
      <c r="AG13" s="88">
        <v>0.24025974025974026</v>
      </c>
    </row>
    <row r="14" spans="2:33" x14ac:dyDescent="0.25">
      <c r="B14" s="97">
        <v>9</v>
      </c>
      <c r="C14" s="98" t="s">
        <v>864</v>
      </c>
      <c r="D14" s="99">
        <v>626</v>
      </c>
      <c r="G14" s="71">
        <v>9</v>
      </c>
      <c r="H14" s="79" t="s">
        <v>864</v>
      </c>
      <c r="I14" s="80">
        <v>626</v>
      </c>
      <c r="K14" s="97">
        <v>9</v>
      </c>
      <c r="L14" s="98" t="s">
        <v>504</v>
      </c>
      <c r="M14" s="99">
        <v>511</v>
      </c>
      <c r="P14" s="71">
        <v>9</v>
      </c>
      <c r="Q14" s="79" t="s">
        <v>504</v>
      </c>
      <c r="R14" s="80">
        <v>511</v>
      </c>
      <c r="V14" s="2" t="s">
        <v>1026</v>
      </c>
      <c r="W14" s="9">
        <v>0.16808873720136519</v>
      </c>
      <c r="X14" s="9">
        <v>0.83191126279863481</v>
      </c>
      <c r="Y14" s="9"/>
      <c r="AA14" s="71">
        <v>9</v>
      </c>
      <c r="AB14" s="71" t="s">
        <v>535</v>
      </c>
      <c r="AC14" s="88">
        <v>0.16595744680851063</v>
      </c>
      <c r="AE14" s="71">
        <v>9</v>
      </c>
      <c r="AF14" s="71" t="s">
        <v>810</v>
      </c>
      <c r="AG14" s="88">
        <v>0.23055162659123055</v>
      </c>
    </row>
    <row r="15" spans="2:33" x14ac:dyDescent="0.25">
      <c r="B15" s="97">
        <v>10</v>
      </c>
      <c r="C15" s="102" t="s">
        <v>1030</v>
      </c>
      <c r="D15" s="103">
        <v>610</v>
      </c>
      <c r="G15" s="71">
        <v>10</v>
      </c>
      <c r="H15" s="81" t="s">
        <v>1030</v>
      </c>
      <c r="I15" s="82">
        <v>610</v>
      </c>
      <c r="K15" s="97">
        <v>10</v>
      </c>
      <c r="L15" s="100" t="s">
        <v>1076</v>
      </c>
      <c r="M15" s="101">
        <v>511</v>
      </c>
      <c r="P15" s="71">
        <v>10</v>
      </c>
      <c r="Q15" s="77" t="s">
        <v>1076</v>
      </c>
      <c r="R15" s="78">
        <v>511</v>
      </c>
      <c r="V15" s="2" t="s">
        <v>990</v>
      </c>
      <c r="W15" s="9">
        <v>7.70941438102298E-3</v>
      </c>
      <c r="X15" s="9">
        <v>0.99229058561897698</v>
      </c>
      <c r="Y15" s="9"/>
      <c r="AA15" s="71">
        <v>10</v>
      </c>
      <c r="AB15" s="71" t="s">
        <v>810</v>
      </c>
      <c r="AC15" s="88">
        <v>0.1623931623931624</v>
      </c>
      <c r="AE15" s="71">
        <v>10</v>
      </c>
      <c r="AF15" s="71" t="s">
        <v>488</v>
      </c>
      <c r="AG15" s="88">
        <v>0.22857142857142856</v>
      </c>
    </row>
    <row r="16" spans="2:33" x14ac:dyDescent="0.25">
      <c r="B16" s="97">
        <v>11</v>
      </c>
      <c r="C16" s="102" t="s">
        <v>485</v>
      </c>
      <c r="D16" s="103">
        <v>598</v>
      </c>
      <c r="G16" s="71">
        <v>11</v>
      </c>
      <c r="H16" s="81" t="s">
        <v>485</v>
      </c>
      <c r="I16" s="82">
        <v>598</v>
      </c>
      <c r="K16" s="97">
        <v>11</v>
      </c>
      <c r="L16" s="98" t="s">
        <v>481</v>
      </c>
      <c r="M16" s="99">
        <v>458</v>
      </c>
      <c r="P16" s="71">
        <v>11</v>
      </c>
      <c r="Q16" s="79" t="s">
        <v>481</v>
      </c>
      <c r="R16" s="80">
        <v>458</v>
      </c>
      <c r="V16" s="2" t="s">
        <v>519</v>
      </c>
      <c r="W16" s="9">
        <v>2.2831050228310501E-2</v>
      </c>
      <c r="X16" s="9">
        <v>0.97716894977168944</v>
      </c>
      <c r="Y16" s="9"/>
      <c r="AA16" s="71">
        <v>11</v>
      </c>
      <c r="AB16" s="71" t="s">
        <v>848</v>
      </c>
      <c r="AC16" s="88">
        <v>0.15813953488372093</v>
      </c>
      <c r="AE16" s="71">
        <v>11</v>
      </c>
      <c r="AF16" s="71" t="s">
        <v>535</v>
      </c>
      <c r="AG16" s="88">
        <v>0.22619047619047619</v>
      </c>
    </row>
    <row r="17" spans="2:33" x14ac:dyDescent="0.25">
      <c r="B17" s="97">
        <v>12</v>
      </c>
      <c r="C17" s="102" t="s">
        <v>491</v>
      </c>
      <c r="D17" s="103">
        <v>581</v>
      </c>
      <c r="G17" s="71">
        <v>12</v>
      </c>
      <c r="H17" s="81" t="s">
        <v>491</v>
      </c>
      <c r="I17" s="82">
        <v>581</v>
      </c>
      <c r="K17" s="97">
        <v>12</v>
      </c>
      <c r="L17" s="98" t="s">
        <v>1030</v>
      </c>
      <c r="M17" s="99">
        <v>421</v>
      </c>
      <c r="P17" s="71">
        <v>12</v>
      </c>
      <c r="Q17" s="79" t="s">
        <v>1030</v>
      </c>
      <c r="R17" s="80">
        <v>421</v>
      </c>
      <c r="V17" s="2" t="s">
        <v>526</v>
      </c>
      <c r="W17" s="9">
        <v>8.4130019120458893E-2</v>
      </c>
      <c r="X17" s="9">
        <v>0.91586998087954108</v>
      </c>
      <c r="Y17" s="9"/>
      <c r="AA17" s="71">
        <v>12</v>
      </c>
      <c r="AB17" s="71" t="s">
        <v>1166</v>
      </c>
      <c r="AC17" s="88">
        <v>0.15491866769945778</v>
      </c>
      <c r="AE17" s="71">
        <v>12</v>
      </c>
      <c r="AF17" s="92" t="s">
        <v>1092</v>
      </c>
      <c r="AG17" s="93">
        <v>0.22138450993831391</v>
      </c>
    </row>
    <row r="18" spans="2:33" x14ac:dyDescent="0.25">
      <c r="B18" s="97">
        <v>13</v>
      </c>
      <c r="C18" s="102" t="s">
        <v>866</v>
      </c>
      <c r="D18" s="103">
        <v>569</v>
      </c>
      <c r="G18" s="71">
        <v>13</v>
      </c>
      <c r="H18" s="81" t="s">
        <v>866</v>
      </c>
      <c r="I18" s="82">
        <v>569</v>
      </c>
      <c r="K18" s="97">
        <v>13</v>
      </c>
      <c r="L18" s="98" t="s">
        <v>866</v>
      </c>
      <c r="M18" s="99">
        <v>420</v>
      </c>
      <c r="P18" s="71">
        <v>13</v>
      </c>
      <c r="Q18" s="79" t="s">
        <v>866</v>
      </c>
      <c r="R18" s="80">
        <v>420</v>
      </c>
      <c r="V18" s="2" t="s">
        <v>1018</v>
      </c>
      <c r="W18" s="9">
        <v>8.1242532855436075E-2</v>
      </c>
      <c r="X18" s="9">
        <v>0.91875746714456397</v>
      </c>
      <c r="Y18" s="9"/>
      <c r="AA18" s="71">
        <v>13</v>
      </c>
      <c r="AB18" s="71" t="s">
        <v>496</v>
      </c>
      <c r="AC18" s="88">
        <v>0.15348472983555209</v>
      </c>
      <c r="AE18" s="71">
        <v>13</v>
      </c>
      <c r="AF18" s="71" t="s">
        <v>533</v>
      </c>
      <c r="AG18" s="88">
        <v>0.21714285714285714</v>
      </c>
    </row>
    <row r="19" spans="2:33" x14ac:dyDescent="0.25">
      <c r="B19" s="97">
        <v>14</v>
      </c>
      <c r="C19" s="102" t="s">
        <v>481</v>
      </c>
      <c r="D19" s="103">
        <v>555</v>
      </c>
      <c r="G19" s="71">
        <v>14</v>
      </c>
      <c r="H19" s="81" t="s">
        <v>481</v>
      </c>
      <c r="I19" s="82">
        <v>555</v>
      </c>
      <c r="K19" s="97">
        <v>14</v>
      </c>
      <c r="L19" s="98" t="s">
        <v>768</v>
      </c>
      <c r="M19" s="99">
        <v>419</v>
      </c>
      <c r="P19" s="71">
        <v>14</v>
      </c>
      <c r="Q19" s="79" t="s">
        <v>768</v>
      </c>
      <c r="R19" s="80">
        <v>419</v>
      </c>
      <c r="V19" s="2" t="s">
        <v>708</v>
      </c>
      <c r="W19" s="9">
        <v>5.9980139026812311E-2</v>
      </c>
      <c r="X19" s="9">
        <v>0.94001986097318768</v>
      </c>
      <c r="Y19" s="9"/>
      <c r="AA19" s="71">
        <v>14</v>
      </c>
      <c r="AB19" s="71" t="s">
        <v>818</v>
      </c>
      <c r="AC19" s="88">
        <v>0.15044247787610621</v>
      </c>
      <c r="AE19" s="71">
        <v>14</v>
      </c>
      <c r="AF19" s="71" t="s">
        <v>600</v>
      </c>
      <c r="AG19" s="88">
        <v>0.21313672922252011</v>
      </c>
    </row>
    <row r="20" spans="2:33" x14ac:dyDescent="0.25">
      <c r="B20" s="97">
        <v>15</v>
      </c>
      <c r="C20" s="102" t="s">
        <v>862</v>
      </c>
      <c r="D20" s="103">
        <v>539</v>
      </c>
      <c r="G20" s="71">
        <v>15</v>
      </c>
      <c r="H20" s="81" t="s">
        <v>862</v>
      </c>
      <c r="I20" s="82">
        <v>539</v>
      </c>
      <c r="K20" s="97">
        <v>15</v>
      </c>
      <c r="L20" s="98" t="s">
        <v>836</v>
      </c>
      <c r="M20" s="99">
        <v>402</v>
      </c>
      <c r="P20" s="71">
        <v>15</v>
      </c>
      <c r="Q20" s="79" t="s">
        <v>836</v>
      </c>
      <c r="R20" s="80">
        <v>402</v>
      </c>
      <c r="V20" s="2" t="s">
        <v>986</v>
      </c>
      <c r="W20" s="9">
        <v>1.3102282333051564E-2</v>
      </c>
      <c r="X20" s="9">
        <v>0.98689771766694845</v>
      </c>
      <c r="Y20" s="9"/>
      <c r="AA20" s="71">
        <v>15</v>
      </c>
      <c r="AB20" s="71" t="s">
        <v>606</v>
      </c>
      <c r="AC20" s="88">
        <v>0.14930555555555555</v>
      </c>
      <c r="AE20" s="71">
        <v>15</v>
      </c>
      <c r="AF20" s="71" t="s">
        <v>606</v>
      </c>
      <c r="AG20" s="88">
        <v>0.21130952380952381</v>
      </c>
    </row>
    <row r="21" spans="2:33" x14ac:dyDescent="0.25">
      <c r="B21" s="97">
        <v>16</v>
      </c>
      <c r="C21" s="102" t="s">
        <v>778</v>
      </c>
      <c r="D21" s="103">
        <v>524</v>
      </c>
      <c r="G21" s="71">
        <v>16</v>
      </c>
      <c r="H21" s="81" t="s">
        <v>778</v>
      </c>
      <c r="I21" s="82">
        <v>524</v>
      </c>
      <c r="K21" s="97">
        <v>16</v>
      </c>
      <c r="L21" s="98" t="s">
        <v>772</v>
      </c>
      <c r="M21" s="99">
        <v>365</v>
      </c>
      <c r="P21" s="71">
        <v>16</v>
      </c>
      <c r="Q21" s="79" t="s">
        <v>772</v>
      </c>
      <c r="R21" s="80">
        <v>365</v>
      </c>
      <c r="V21" s="2" t="s">
        <v>1000</v>
      </c>
      <c r="W21" s="9">
        <v>1.6869728209934397E-2</v>
      </c>
      <c r="X21" s="9">
        <v>0.98313027179006562</v>
      </c>
      <c r="Y21" s="9"/>
      <c r="AA21" s="71">
        <v>16</v>
      </c>
      <c r="AB21" s="92" t="s">
        <v>1080</v>
      </c>
      <c r="AC21" s="93">
        <v>0.14572192513368984</v>
      </c>
      <c r="AE21" s="71">
        <v>16</v>
      </c>
      <c r="AF21" s="92" t="s">
        <v>1082</v>
      </c>
      <c r="AG21" s="93">
        <v>0.20950965824665677</v>
      </c>
    </row>
    <row r="22" spans="2:33" x14ac:dyDescent="0.25">
      <c r="B22" s="97">
        <v>17</v>
      </c>
      <c r="C22" s="102" t="s">
        <v>836</v>
      </c>
      <c r="D22" s="103">
        <v>502</v>
      </c>
      <c r="G22" s="71">
        <v>17</v>
      </c>
      <c r="H22" s="81" t="s">
        <v>836</v>
      </c>
      <c r="I22" s="82">
        <v>502</v>
      </c>
      <c r="K22" s="97">
        <v>17</v>
      </c>
      <c r="L22" s="98" t="s">
        <v>778</v>
      </c>
      <c r="M22" s="99">
        <v>359</v>
      </c>
      <c r="P22" s="71">
        <v>17</v>
      </c>
      <c r="Q22" s="79" t="s">
        <v>778</v>
      </c>
      <c r="R22" s="80">
        <v>359</v>
      </c>
      <c r="V22" s="2" t="s">
        <v>520</v>
      </c>
      <c r="W22" s="9">
        <v>5.3892215568862277E-2</v>
      </c>
      <c r="X22" s="9">
        <v>0.94610778443113774</v>
      </c>
      <c r="Y22" s="9"/>
      <c r="AA22" s="71">
        <v>17</v>
      </c>
      <c r="AB22" s="71" t="s">
        <v>812</v>
      </c>
      <c r="AC22" s="88">
        <v>0.14414414414414414</v>
      </c>
      <c r="AE22" s="71">
        <v>17</v>
      </c>
      <c r="AF22" s="71" t="s">
        <v>536</v>
      </c>
      <c r="AG22" s="88">
        <v>0.20833333333333334</v>
      </c>
    </row>
    <row r="23" spans="2:33" x14ac:dyDescent="0.25">
      <c r="B23" s="97">
        <v>18</v>
      </c>
      <c r="C23" s="100" t="s">
        <v>1040</v>
      </c>
      <c r="D23" s="101">
        <v>498</v>
      </c>
      <c r="G23" s="71">
        <v>18</v>
      </c>
      <c r="H23" s="77" t="s">
        <v>1040</v>
      </c>
      <c r="I23" s="78">
        <v>498</v>
      </c>
      <c r="K23" s="97">
        <v>18</v>
      </c>
      <c r="L23" s="98" t="s">
        <v>862</v>
      </c>
      <c r="M23" s="99">
        <v>354</v>
      </c>
      <c r="P23" s="71">
        <v>18</v>
      </c>
      <c r="Q23" s="79" t="s">
        <v>862</v>
      </c>
      <c r="R23" s="80">
        <v>354</v>
      </c>
      <c r="V23" s="2" t="s">
        <v>1150</v>
      </c>
      <c r="W23" s="9">
        <v>0.1606830122591944</v>
      </c>
      <c r="X23" s="9">
        <v>0.83931698774080565</v>
      </c>
      <c r="Y23" s="9"/>
      <c r="AA23" s="71">
        <v>18</v>
      </c>
      <c r="AB23" s="71" t="s">
        <v>828</v>
      </c>
      <c r="AC23" s="88">
        <v>0.14339981006647673</v>
      </c>
      <c r="AE23" s="71">
        <v>18</v>
      </c>
      <c r="AF23" s="71" t="s">
        <v>890</v>
      </c>
      <c r="AG23" s="88">
        <v>0.20529801324503311</v>
      </c>
    </row>
    <row r="24" spans="2:33" x14ac:dyDescent="0.25">
      <c r="B24" s="97">
        <v>19</v>
      </c>
      <c r="C24" s="102" t="s">
        <v>978</v>
      </c>
      <c r="D24" s="103">
        <v>462</v>
      </c>
      <c r="G24" s="71">
        <v>19</v>
      </c>
      <c r="H24" s="81" t="s">
        <v>978</v>
      </c>
      <c r="I24" s="82">
        <v>462</v>
      </c>
      <c r="K24" s="97">
        <v>19</v>
      </c>
      <c r="L24" s="98" t="s">
        <v>978</v>
      </c>
      <c r="M24" s="99">
        <v>346</v>
      </c>
      <c r="P24" s="71">
        <v>19</v>
      </c>
      <c r="Q24" s="79" t="s">
        <v>978</v>
      </c>
      <c r="R24" s="80">
        <v>346</v>
      </c>
      <c r="V24" s="2" t="s">
        <v>878</v>
      </c>
      <c r="W24" s="9">
        <v>1.2059543998492557E-2</v>
      </c>
      <c r="X24" s="9">
        <v>0.98794045600150748</v>
      </c>
      <c r="Y24" s="9"/>
      <c r="AA24" s="71">
        <v>19</v>
      </c>
      <c r="AB24" s="71" t="s">
        <v>820</v>
      </c>
      <c r="AC24" s="88">
        <v>0.14081826831588962</v>
      </c>
      <c r="AE24" s="71">
        <v>19</v>
      </c>
      <c r="AF24" s="92" t="s">
        <v>1090</v>
      </c>
      <c r="AG24" s="93">
        <v>0.20289855072463769</v>
      </c>
    </row>
    <row r="25" spans="2:33" x14ac:dyDescent="0.25">
      <c r="B25" s="97">
        <v>20</v>
      </c>
      <c r="C25" s="100" t="s">
        <v>1078</v>
      </c>
      <c r="D25" s="101">
        <v>455</v>
      </c>
      <c r="G25" s="71">
        <v>20</v>
      </c>
      <c r="H25" s="77" t="s">
        <v>1078</v>
      </c>
      <c r="I25" s="78">
        <v>455</v>
      </c>
      <c r="K25" s="97">
        <v>20</v>
      </c>
      <c r="L25" s="98" t="s">
        <v>788</v>
      </c>
      <c r="M25" s="99">
        <v>340</v>
      </c>
      <c r="P25" s="71">
        <v>20</v>
      </c>
      <c r="Q25" s="79" t="s">
        <v>788</v>
      </c>
      <c r="R25" s="80">
        <v>340</v>
      </c>
      <c r="V25" s="2" t="s">
        <v>1138</v>
      </c>
      <c r="W25" s="9">
        <v>3.391572456320658E-2</v>
      </c>
      <c r="X25" s="9">
        <v>0.96608427543679343</v>
      </c>
      <c r="Y25" s="9"/>
      <c r="AA25" s="71">
        <v>20</v>
      </c>
      <c r="AB25" s="71" t="s">
        <v>536</v>
      </c>
      <c r="AC25" s="88">
        <v>0.13690476190476192</v>
      </c>
      <c r="AE25" s="71">
        <v>20</v>
      </c>
      <c r="AF25" s="71" t="s">
        <v>818</v>
      </c>
      <c r="AG25" s="88">
        <v>0.19793621013133209</v>
      </c>
    </row>
    <row r="26" spans="2:33" x14ac:dyDescent="0.25">
      <c r="B26" s="97">
        <v>21</v>
      </c>
      <c r="C26" s="100" t="s">
        <v>1100</v>
      </c>
      <c r="D26" s="101">
        <v>443</v>
      </c>
      <c r="G26" s="71">
        <v>21</v>
      </c>
      <c r="H26" s="77" t="s">
        <v>1100</v>
      </c>
      <c r="I26" s="78">
        <v>443</v>
      </c>
      <c r="K26" s="97">
        <v>21</v>
      </c>
      <c r="L26" s="98" t="s">
        <v>724</v>
      </c>
      <c r="M26" s="99">
        <v>320</v>
      </c>
      <c r="P26" s="71">
        <v>21</v>
      </c>
      <c r="Q26" s="79" t="s">
        <v>724</v>
      </c>
      <c r="R26" s="80">
        <v>320</v>
      </c>
      <c r="V26" s="2" t="s">
        <v>626</v>
      </c>
      <c r="W26" s="9">
        <v>0.18181818181818182</v>
      </c>
      <c r="X26" s="9">
        <v>0.81818181818181823</v>
      </c>
      <c r="Y26" s="9"/>
      <c r="AA26" s="71">
        <v>21</v>
      </c>
      <c r="AB26" s="92" t="s">
        <v>1082</v>
      </c>
      <c r="AC26" s="93">
        <v>0.13538461538461538</v>
      </c>
      <c r="AE26" s="71">
        <v>21</v>
      </c>
      <c r="AF26" s="71" t="s">
        <v>856</v>
      </c>
      <c r="AG26" s="88">
        <v>0.19302949061662197</v>
      </c>
    </row>
    <row r="27" spans="2:33" x14ac:dyDescent="0.25">
      <c r="B27" s="97">
        <v>22</v>
      </c>
      <c r="C27" s="102" t="s">
        <v>506</v>
      </c>
      <c r="D27" s="103">
        <v>443</v>
      </c>
      <c r="G27" s="71">
        <v>22</v>
      </c>
      <c r="H27" s="81" t="s">
        <v>506</v>
      </c>
      <c r="I27" s="82">
        <v>443</v>
      </c>
      <c r="K27" s="97">
        <v>22</v>
      </c>
      <c r="L27" s="98" t="s">
        <v>688</v>
      </c>
      <c r="M27" s="99">
        <v>318</v>
      </c>
      <c r="P27" s="71">
        <v>22</v>
      </c>
      <c r="Q27" s="79" t="s">
        <v>688</v>
      </c>
      <c r="R27" s="80">
        <v>318</v>
      </c>
      <c r="V27" s="2" t="s">
        <v>954</v>
      </c>
      <c r="W27" s="9">
        <v>2.6402173843218624E-3</v>
      </c>
      <c r="X27" s="9">
        <v>0.99735978261567815</v>
      </c>
      <c r="Y27" s="9"/>
      <c r="AA27" s="71">
        <v>22</v>
      </c>
      <c r="AB27" s="71" t="s">
        <v>680</v>
      </c>
      <c r="AC27" s="88">
        <v>0.13432835820895522</v>
      </c>
      <c r="AE27" s="71">
        <v>22</v>
      </c>
      <c r="AF27" s="71" t="s">
        <v>1166</v>
      </c>
      <c r="AG27" s="88">
        <v>0.18745387453874537</v>
      </c>
    </row>
    <row r="28" spans="2:33" x14ac:dyDescent="0.25">
      <c r="B28" s="97">
        <v>23</v>
      </c>
      <c r="C28" s="102" t="s">
        <v>768</v>
      </c>
      <c r="D28" s="103">
        <v>429</v>
      </c>
      <c r="G28" s="71">
        <v>23</v>
      </c>
      <c r="H28" s="81" t="s">
        <v>768</v>
      </c>
      <c r="I28" s="82">
        <v>429</v>
      </c>
      <c r="K28" s="97">
        <v>23</v>
      </c>
      <c r="L28" s="100" t="s">
        <v>1110</v>
      </c>
      <c r="M28" s="101">
        <v>303</v>
      </c>
      <c r="P28" s="71">
        <v>23</v>
      </c>
      <c r="Q28" s="77" t="s">
        <v>1110</v>
      </c>
      <c r="R28" s="78">
        <v>303</v>
      </c>
      <c r="V28" s="2" t="s">
        <v>1184</v>
      </c>
      <c r="W28" s="9">
        <v>0</v>
      </c>
      <c r="X28" s="9">
        <v>1</v>
      </c>
      <c r="Y28" s="9"/>
      <c r="AA28" s="71">
        <v>23</v>
      </c>
      <c r="AB28" s="71" t="s">
        <v>533</v>
      </c>
      <c r="AC28" s="88">
        <v>0.1325153374233129</v>
      </c>
      <c r="AE28" s="71">
        <v>23</v>
      </c>
      <c r="AF28" s="71" t="s">
        <v>848</v>
      </c>
      <c r="AG28" s="88">
        <v>0.18579234972677597</v>
      </c>
    </row>
    <row r="29" spans="2:33" x14ac:dyDescent="0.25">
      <c r="B29" s="97">
        <v>24</v>
      </c>
      <c r="C29" s="102" t="s">
        <v>834</v>
      </c>
      <c r="D29" s="103">
        <v>423</v>
      </c>
      <c r="G29" s="71">
        <v>24</v>
      </c>
      <c r="H29" s="81" t="s">
        <v>834</v>
      </c>
      <c r="I29" s="82">
        <v>423</v>
      </c>
      <c r="K29" s="97">
        <v>24</v>
      </c>
      <c r="L29" s="98" t="s">
        <v>792</v>
      </c>
      <c r="M29" s="99">
        <v>302</v>
      </c>
      <c r="P29" s="71">
        <v>24</v>
      </c>
      <c r="Q29" s="79" t="s">
        <v>792</v>
      </c>
      <c r="R29" s="80">
        <v>302</v>
      </c>
      <c r="V29" s="2" t="s">
        <v>532</v>
      </c>
      <c r="W29" s="9">
        <v>0.14516129032258066</v>
      </c>
      <c r="X29" s="9">
        <v>0.85483870967741937</v>
      </c>
      <c r="Y29" s="9"/>
      <c r="AA29" s="71">
        <v>24</v>
      </c>
      <c r="AB29" s="71" t="s">
        <v>800</v>
      </c>
      <c r="AC29" s="88">
        <v>0.12824956672443674</v>
      </c>
      <c r="AE29" s="71">
        <v>24</v>
      </c>
      <c r="AF29" s="71" t="s">
        <v>626</v>
      </c>
      <c r="AG29" s="88">
        <v>0.18181818181818182</v>
      </c>
    </row>
    <row r="30" spans="2:33" x14ac:dyDescent="0.25">
      <c r="B30" s="97">
        <v>25</v>
      </c>
      <c r="C30" s="98" t="s">
        <v>980</v>
      </c>
      <c r="D30" s="99">
        <v>414</v>
      </c>
      <c r="G30" s="71">
        <v>25</v>
      </c>
      <c r="H30" s="79" t="s">
        <v>980</v>
      </c>
      <c r="I30" s="80">
        <v>414</v>
      </c>
      <c r="K30" s="97">
        <v>25</v>
      </c>
      <c r="L30" s="100" t="s">
        <v>1078</v>
      </c>
      <c r="M30" s="101">
        <v>301</v>
      </c>
      <c r="P30" s="71">
        <v>25</v>
      </c>
      <c r="Q30" s="77" t="s">
        <v>1078</v>
      </c>
      <c r="R30" s="78">
        <v>301</v>
      </c>
      <c r="V30" s="2" t="s">
        <v>928</v>
      </c>
      <c r="W30" s="9">
        <v>5.4668304668304669E-2</v>
      </c>
      <c r="X30" s="9">
        <v>0.94533169533169537</v>
      </c>
      <c r="Y30" s="9"/>
      <c r="AA30" s="71">
        <v>25</v>
      </c>
      <c r="AB30" s="71" t="s">
        <v>600</v>
      </c>
      <c r="AC30" s="88">
        <v>0.12755905511811025</v>
      </c>
      <c r="AE30" s="71">
        <v>25</v>
      </c>
      <c r="AF30" s="71" t="s">
        <v>852</v>
      </c>
      <c r="AG30" s="88">
        <v>0.18172377985462099</v>
      </c>
    </row>
    <row r="31" spans="2:33" x14ac:dyDescent="0.25">
      <c r="B31" s="97">
        <v>26</v>
      </c>
      <c r="C31" s="102" t="s">
        <v>772</v>
      </c>
      <c r="D31" s="103">
        <v>413</v>
      </c>
      <c r="G31" s="71">
        <v>26</v>
      </c>
      <c r="H31" s="81" t="s">
        <v>772</v>
      </c>
      <c r="I31" s="82">
        <v>413</v>
      </c>
      <c r="K31" s="97">
        <v>26</v>
      </c>
      <c r="L31" s="98" t="s">
        <v>754</v>
      </c>
      <c r="M31" s="99">
        <v>300</v>
      </c>
      <c r="P31" s="71">
        <v>26</v>
      </c>
      <c r="Q31" s="79" t="s">
        <v>754</v>
      </c>
      <c r="R31" s="80">
        <v>300</v>
      </c>
      <c r="V31" s="2" t="s">
        <v>488</v>
      </c>
      <c r="W31" s="9">
        <v>0.22857142857142856</v>
      </c>
      <c r="X31" s="9">
        <v>0.77142857142857146</v>
      </c>
      <c r="Y31" s="9"/>
      <c r="AA31" s="71">
        <v>26</v>
      </c>
      <c r="AB31" s="92" t="s">
        <v>1088</v>
      </c>
      <c r="AC31" s="93">
        <v>0.12667785234899329</v>
      </c>
      <c r="AE31" s="71">
        <v>26</v>
      </c>
      <c r="AF31" s="71" t="s">
        <v>834</v>
      </c>
      <c r="AG31" s="88">
        <v>0.17624999999999999</v>
      </c>
    </row>
    <row r="32" spans="2:33" x14ac:dyDescent="0.25">
      <c r="B32" s="97">
        <v>27</v>
      </c>
      <c r="C32" s="102" t="s">
        <v>970</v>
      </c>
      <c r="D32" s="103">
        <v>411</v>
      </c>
      <c r="G32" s="71">
        <v>27</v>
      </c>
      <c r="H32" s="81" t="s">
        <v>970</v>
      </c>
      <c r="I32" s="82">
        <v>411</v>
      </c>
      <c r="K32" s="97">
        <v>27</v>
      </c>
      <c r="L32" s="98" t="s">
        <v>998</v>
      </c>
      <c r="M32" s="99">
        <v>299</v>
      </c>
      <c r="P32" s="71">
        <v>27</v>
      </c>
      <c r="Q32" s="79" t="s">
        <v>998</v>
      </c>
      <c r="R32" s="80">
        <v>299</v>
      </c>
      <c r="V32" s="2" t="s">
        <v>984</v>
      </c>
      <c r="W32" s="9">
        <v>1.8339009693476554E-2</v>
      </c>
      <c r="X32" s="9">
        <v>0.98166099030652343</v>
      </c>
      <c r="Y32" s="9"/>
      <c r="AA32" s="71">
        <v>27</v>
      </c>
      <c r="AB32" s="92" t="s">
        <v>1084</v>
      </c>
      <c r="AC32" s="93">
        <v>0.12437810945273632</v>
      </c>
      <c r="AE32" s="71">
        <v>27</v>
      </c>
      <c r="AF32" s="92" t="s">
        <v>1068</v>
      </c>
      <c r="AG32" s="93">
        <v>0.17156862745098039</v>
      </c>
    </row>
    <row r="33" spans="2:39" x14ac:dyDescent="0.25">
      <c r="B33" s="97">
        <v>28</v>
      </c>
      <c r="C33" s="98" t="s">
        <v>954</v>
      </c>
      <c r="D33" s="99">
        <v>411</v>
      </c>
      <c r="G33" s="71">
        <v>28</v>
      </c>
      <c r="H33" s="79" t="s">
        <v>954</v>
      </c>
      <c r="I33" s="80">
        <v>411</v>
      </c>
      <c r="K33" s="97">
        <v>28</v>
      </c>
      <c r="L33" s="98" t="s">
        <v>910</v>
      </c>
      <c r="M33" s="99">
        <v>291</v>
      </c>
      <c r="P33" s="71">
        <v>28</v>
      </c>
      <c r="Q33" s="79" t="s">
        <v>910</v>
      </c>
      <c r="R33" s="80">
        <v>291</v>
      </c>
      <c r="V33" s="2" t="s">
        <v>530</v>
      </c>
      <c r="W33" s="9">
        <v>5.6150135664757312E-3</v>
      </c>
      <c r="X33" s="9">
        <v>0.99438498643352424</v>
      </c>
      <c r="Y33" s="9"/>
      <c r="AA33" s="71">
        <v>28</v>
      </c>
      <c r="AB33" s="71" t="s">
        <v>788</v>
      </c>
      <c r="AC33" s="88">
        <v>0.12345679012345678</v>
      </c>
      <c r="AE33" s="71">
        <v>28</v>
      </c>
      <c r="AF33" s="71" t="s">
        <v>828</v>
      </c>
      <c r="AG33" s="88">
        <v>0.17045454545454544</v>
      </c>
    </row>
    <row r="34" spans="2:39" x14ac:dyDescent="0.25">
      <c r="B34" s="97">
        <v>29</v>
      </c>
      <c r="C34" s="100" t="s">
        <v>1058</v>
      </c>
      <c r="D34" s="101">
        <v>401</v>
      </c>
      <c r="G34" s="71">
        <v>29</v>
      </c>
      <c r="H34" s="77" t="s">
        <v>1058</v>
      </c>
      <c r="I34" s="78">
        <v>401</v>
      </c>
      <c r="K34" s="97">
        <v>29</v>
      </c>
      <c r="L34" s="100" t="s">
        <v>1102</v>
      </c>
      <c r="M34" s="101">
        <v>287</v>
      </c>
      <c r="P34" s="71">
        <v>29</v>
      </c>
      <c r="Q34" s="77" t="s">
        <v>1102</v>
      </c>
      <c r="R34" s="78">
        <v>287</v>
      </c>
      <c r="V34" s="2" t="s">
        <v>500</v>
      </c>
      <c r="W34" s="9">
        <v>5.387205387205387E-2</v>
      </c>
      <c r="X34" s="9">
        <v>0.94612794612794615</v>
      </c>
      <c r="Y34" s="9"/>
      <c r="AA34" s="71">
        <v>29</v>
      </c>
      <c r="AB34" s="71" t="s">
        <v>834</v>
      </c>
      <c r="AC34" s="88">
        <v>0.12230532336119665</v>
      </c>
      <c r="AE34" s="71">
        <v>29</v>
      </c>
      <c r="AF34" s="92" t="s">
        <v>1084</v>
      </c>
      <c r="AG34" s="93">
        <v>0.16964285714285715</v>
      </c>
    </row>
    <row r="35" spans="2:39" x14ac:dyDescent="0.25">
      <c r="B35" s="97">
        <v>30</v>
      </c>
      <c r="C35" s="102" t="s">
        <v>806</v>
      </c>
      <c r="D35" s="103">
        <v>397</v>
      </c>
      <c r="G35" s="71">
        <v>30</v>
      </c>
      <c r="H35" s="81" t="s">
        <v>806</v>
      </c>
      <c r="I35" s="82">
        <v>397</v>
      </c>
      <c r="K35" s="97">
        <v>30</v>
      </c>
      <c r="L35" s="98" t="s">
        <v>676</v>
      </c>
      <c r="M35" s="99">
        <v>284</v>
      </c>
      <c r="P35" s="71">
        <v>30</v>
      </c>
      <c r="Q35" s="79" t="s">
        <v>676</v>
      </c>
      <c r="R35" s="80">
        <v>284</v>
      </c>
      <c r="V35" s="2" t="s">
        <v>1032</v>
      </c>
      <c r="W35" s="9">
        <v>4.9170251997541485E-2</v>
      </c>
      <c r="X35" s="9">
        <v>0.95082974800245856</v>
      </c>
      <c r="Y35" s="9"/>
      <c r="AA35" s="71">
        <v>30</v>
      </c>
      <c r="AB35" s="92" t="s">
        <v>1090</v>
      </c>
      <c r="AC35" s="93">
        <v>0.12007874015748031</v>
      </c>
      <c r="AE35" s="71">
        <v>30</v>
      </c>
      <c r="AF35" s="71" t="s">
        <v>800</v>
      </c>
      <c r="AG35" s="88">
        <v>0.16913580246913582</v>
      </c>
      <c r="AM35" t="s">
        <v>1288</v>
      </c>
    </row>
    <row r="36" spans="2:39" x14ac:dyDescent="0.25">
      <c r="B36" s="97">
        <v>31</v>
      </c>
      <c r="C36" s="102" t="s">
        <v>668</v>
      </c>
      <c r="D36" s="103">
        <v>397</v>
      </c>
      <c r="G36" s="71">
        <v>31</v>
      </c>
      <c r="H36" s="81" t="s">
        <v>668</v>
      </c>
      <c r="I36" s="82">
        <v>397</v>
      </c>
      <c r="K36" s="97">
        <v>31</v>
      </c>
      <c r="L36" s="98" t="s">
        <v>834</v>
      </c>
      <c r="M36" s="99">
        <v>278</v>
      </c>
      <c r="P36" s="71">
        <v>31</v>
      </c>
      <c r="Q36" s="79" t="s">
        <v>834</v>
      </c>
      <c r="R36" s="80">
        <v>278</v>
      </c>
      <c r="V36" s="2" t="s">
        <v>534</v>
      </c>
      <c r="W36" s="9">
        <v>4.7097480832420595E-2</v>
      </c>
      <c r="X36" s="9">
        <v>0.9529025191675794</v>
      </c>
      <c r="Y36" s="9"/>
      <c r="AA36" s="71">
        <v>31</v>
      </c>
      <c r="AB36" s="71" t="s">
        <v>856</v>
      </c>
      <c r="AC36" s="88">
        <v>0.11934673366834171</v>
      </c>
      <c r="AE36" s="71">
        <v>31</v>
      </c>
      <c r="AF36" s="71" t="s">
        <v>1026</v>
      </c>
      <c r="AG36" s="88">
        <v>0.16808873720136519</v>
      </c>
    </row>
    <row r="37" spans="2:39" x14ac:dyDescent="0.25">
      <c r="B37" s="97">
        <v>32</v>
      </c>
      <c r="C37" s="100" t="s">
        <v>1050</v>
      </c>
      <c r="D37" s="101">
        <v>395</v>
      </c>
      <c r="G37" s="71">
        <v>32</v>
      </c>
      <c r="H37" s="77" t="s">
        <v>1050</v>
      </c>
      <c r="I37" s="78">
        <v>395</v>
      </c>
      <c r="K37" s="97">
        <v>32</v>
      </c>
      <c r="L37" s="100" t="s">
        <v>1040</v>
      </c>
      <c r="M37" s="101">
        <v>274</v>
      </c>
      <c r="P37" s="71">
        <v>32</v>
      </c>
      <c r="Q37" s="77" t="s">
        <v>1040</v>
      </c>
      <c r="R37" s="78">
        <v>274</v>
      </c>
      <c r="V37" s="2" t="s">
        <v>936</v>
      </c>
      <c r="W37" s="9">
        <v>9.33572710951526E-2</v>
      </c>
      <c r="X37" s="9">
        <v>0.90664272890484743</v>
      </c>
      <c r="Y37" s="9"/>
      <c r="AA37" s="71">
        <v>32</v>
      </c>
      <c r="AB37" s="71" t="s">
        <v>852</v>
      </c>
      <c r="AC37" s="88">
        <v>0.11778290993071594</v>
      </c>
      <c r="AE37" s="71">
        <v>32</v>
      </c>
      <c r="AF37" s="71" t="s">
        <v>808</v>
      </c>
      <c r="AG37" s="88">
        <v>0.16695059625212946</v>
      </c>
    </row>
    <row r="38" spans="2:39" x14ac:dyDescent="0.25">
      <c r="B38" s="97">
        <v>33</v>
      </c>
      <c r="C38" s="98" t="s">
        <v>704</v>
      </c>
      <c r="D38" s="99">
        <v>389</v>
      </c>
      <c r="G38" s="71">
        <v>33</v>
      </c>
      <c r="H38" s="79" t="s">
        <v>704</v>
      </c>
      <c r="I38" s="80">
        <v>389</v>
      </c>
      <c r="K38" s="97">
        <v>33</v>
      </c>
      <c r="L38" s="100" t="s">
        <v>1072</v>
      </c>
      <c r="M38" s="101">
        <v>273</v>
      </c>
      <c r="P38" s="71">
        <v>33</v>
      </c>
      <c r="Q38" s="77" t="s">
        <v>1072</v>
      </c>
      <c r="R38" s="78">
        <v>273</v>
      </c>
      <c r="V38" s="2" t="s">
        <v>940</v>
      </c>
      <c r="W38" s="9">
        <v>2.2491349480968859E-2</v>
      </c>
      <c r="X38" s="9">
        <v>0.97750865051903113</v>
      </c>
      <c r="Y38" s="9"/>
      <c r="AA38" s="71">
        <v>33</v>
      </c>
      <c r="AB38" s="71" t="s">
        <v>1188</v>
      </c>
      <c r="AC38" s="88">
        <v>0.11711711711711711</v>
      </c>
      <c r="AE38" s="71">
        <v>33</v>
      </c>
      <c r="AF38" s="71" t="s">
        <v>820</v>
      </c>
      <c r="AG38" s="88">
        <v>0.16556836902800659</v>
      </c>
    </row>
    <row r="39" spans="2:39" x14ac:dyDescent="0.25">
      <c r="B39" s="97">
        <v>34</v>
      </c>
      <c r="C39" s="98" t="s">
        <v>1150</v>
      </c>
      <c r="D39" s="99">
        <v>367</v>
      </c>
      <c r="G39" s="71">
        <v>34</v>
      </c>
      <c r="H39" s="79" t="s">
        <v>1150</v>
      </c>
      <c r="I39" s="80">
        <v>367</v>
      </c>
      <c r="K39" s="97">
        <v>34</v>
      </c>
      <c r="L39" s="98" t="s">
        <v>506</v>
      </c>
      <c r="M39" s="99">
        <v>268</v>
      </c>
      <c r="P39" s="71">
        <v>34</v>
      </c>
      <c r="Q39" s="79" t="s">
        <v>506</v>
      </c>
      <c r="R39" s="80">
        <v>268</v>
      </c>
      <c r="V39" s="2" t="s">
        <v>704</v>
      </c>
      <c r="W39" s="9">
        <v>5.6240692815938235E-3</v>
      </c>
      <c r="X39" s="9">
        <v>0.99437593071840613</v>
      </c>
      <c r="Y39" s="9"/>
      <c r="AA39" s="71">
        <v>34</v>
      </c>
      <c r="AB39" s="92" t="s">
        <v>1068</v>
      </c>
      <c r="AC39" s="93">
        <v>0.11246200607902736</v>
      </c>
      <c r="AE39" s="71">
        <v>34</v>
      </c>
      <c r="AF39" s="71" t="s">
        <v>1150</v>
      </c>
      <c r="AG39" s="88">
        <v>0.1606830122591944</v>
      </c>
    </row>
    <row r="40" spans="2:39" x14ac:dyDescent="0.25">
      <c r="B40" s="97">
        <v>35</v>
      </c>
      <c r="C40" s="100" t="s">
        <v>1072</v>
      </c>
      <c r="D40" s="101">
        <v>366</v>
      </c>
      <c r="G40" s="71">
        <v>35</v>
      </c>
      <c r="H40" s="77" t="s">
        <v>1072</v>
      </c>
      <c r="I40" s="78">
        <v>366</v>
      </c>
      <c r="K40" s="97">
        <v>35</v>
      </c>
      <c r="L40" s="98" t="s">
        <v>488</v>
      </c>
      <c r="M40" s="99">
        <v>265</v>
      </c>
      <c r="P40" s="71">
        <v>35</v>
      </c>
      <c r="Q40" s="79" t="s">
        <v>488</v>
      </c>
      <c r="R40" s="80">
        <v>265</v>
      </c>
      <c r="V40" s="2" t="s">
        <v>652</v>
      </c>
      <c r="W40" s="9">
        <v>5.7636887608069162E-2</v>
      </c>
      <c r="X40" s="9">
        <v>0.94236311239193082</v>
      </c>
      <c r="Y40" s="9"/>
      <c r="AA40" s="71">
        <v>35</v>
      </c>
      <c r="AB40" s="92" t="s">
        <v>1092</v>
      </c>
      <c r="AC40" s="93">
        <v>0.1119205298013245</v>
      </c>
      <c r="AE40" s="71">
        <v>35</v>
      </c>
      <c r="AF40" s="71" t="s">
        <v>608</v>
      </c>
      <c r="AG40" s="88">
        <v>0.1588447653429603</v>
      </c>
    </row>
    <row r="41" spans="2:39" x14ac:dyDescent="0.25">
      <c r="B41" s="97">
        <v>36</v>
      </c>
      <c r="C41" s="102" t="s">
        <v>788</v>
      </c>
      <c r="D41" s="103">
        <v>363</v>
      </c>
      <c r="G41" s="71">
        <v>36</v>
      </c>
      <c r="H41" s="81" t="s">
        <v>788</v>
      </c>
      <c r="I41" s="82">
        <v>363</v>
      </c>
      <c r="K41" s="97">
        <v>36</v>
      </c>
      <c r="L41" s="98" t="s">
        <v>1100</v>
      </c>
      <c r="M41" s="99">
        <v>259</v>
      </c>
      <c r="P41" s="71">
        <v>36</v>
      </c>
      <c r="Q41" s="79" t="s">
        <v>1100</v>
      </c>
      <c r="R41" s="80">
        <v>259</v>
      </c>
      <c r="V41" s="2" t="s">
        <v>962</v>
      </c>
      <c r="W41" s="9">
        <v>1.1771995043370507E-2</v>
      </c>
      <c r="X41" s="9">
        <v>0.98822800495662955</v>
      </c>
      <c r="Y41" s="9"/>
      <c r="AA41" s="71">
        <v>36</v>
      </c>
      <c r="AB41" s="71" t="s">
        <v>790</v>
      </c>
      <c r="AC41" s="88">
        <v>0.11172796668979876</v>
      </c>
      <c r="AE41" s="71">
        <v>36</v>
      </c>
      <c r="AF41" s="71" t="s">
        <v>822</v>
      </c>
      <c r="AG41" s="88">
        <v>0.1521598968407479</v>
      </c>
    </row>
    <row r="42" spans="2:39" x14ac:dyDescent="0.25">
      <c r="B42" s="97">
        <v>37</v>
      </c>
      <c r="C42" s="102" t="s">
        <v>688</v>
      </c>
      <c r="D42" s="103">
        <v>354</v>
      </c>
      <c r="G42" s="71">
        <v>37</v>
      </c>
      <c r="H42" s="81" t="s">
        <v>688</v>
      </c>
      <c r="I42" s="82">
        <v>354</v>
      </c>
      <c r="K42" s="97">
        <v>37</v>
      </c>
      <c r="L42" s="98" t="s">
        <v>906</v>
      </c>
      <c r="M42" s="99">
        <v>258</v>
      </c>
      <c r="P42" s="71">
        <v>37</v>
      </c>
      <c r="Q42" s="79" t="s">
        <v>906</v>
      </c>
      <c r="R42" s="80">
        <v>258</v>
      </c>
      <c r="V42" s="2" t="s">
        <v>1190</v>
      </c>
      <c r="W42" s="9">
        <v>0</v>
      </c>
      <c r="X42" s="9">
        <v>1</v>
      </c>
      <c r="Y42" s="9"/>
      <c r="AA42" s="71">
        <v>37</v>
      </c>
      <c r="AB42" s="71" t="s">
        <v>822</v>
      </c>
      <c r="AC42" s="88">
        <v>0.10819462227912932</v>
      </c>
      <c r="AE42" s="71">
        <v>37</v>
      </c>
      <c r="AF42" s="92" t="s">
        <v>1114</v>
      </c>
      <c r="AG42" s="93">
        <v>0.15083135391923991</v>
      </c>
    </row>
    <row r="43" spans="2:39" x14ac:dyDescent="0.25">
      <c r="B43" s="97">
        <v>38</v>
      </c>
      <c r="C43" s="100" t="s">
        <v>1060</v>
      </c>
      <c r="D43" s="101">
        <v>352</v>
      </c>
      <c r="G43" s="71">
        <v>38</v>
      </c>
      <c r="H43" s="77" t="s">
        <v>1060</v>
      </c>
      <c r="I43" s="78">
        <v>352</v>
      </c>
      <c r="K43" s="97">
        <v>38</v>
      </c>
      <c r="L43" s="98" t="s">
        <v>491</v>
      </c>
      <c r="M43" s="99">
        <v>253</v>
      </c>
      <c r="P43" s="71">
        <v>38</v>
      </c>
      <c r="Q43" s="79" t="s">
        <v>491</v>
      </c>
      <c r="R43" s="80">
        <v>253</v>
      </c>
      <c r="V43" s="2" t="s">
        <v>814</v>
      </c>
      <c r="W43" s="9">
        <v>0.1317449194113525</v>
      </c>
      <c r="X43" s="9">
        <v>0.86825508058864753</v>
      </c>
      <c r="Y43" s="9"/>
      <c r="AA43" s="71">
        <v>38</v>
      </c>
      <c r="AB43" s="71" t="s">
        <v>521</v>
      </c>
      <c r="AC43" s="88">
        <v>0.10616438356164383</v>
      </c>
      <c r="AE43" s="71">
        <v>38</v>
      </c>
      <c r="AF43" s="71" t="s">
        <v>634</v>
      </c>
      <c r="AG43" s="88">
        <v>0.15082266910420475</v>
      </c>
    </row>
    <row r="44" spans="2:39" x14ac:dyDescent="0.25">
      <c r="B44" s="97">
        <v>39</v>
      </c>
      <c r="C44" s="102" t="s">
        <v>792</v>
      </c>
      <c r="D44" s="103">
        <v>346</v>
      </c>
      <c r="G44" s="71">
        <v>39</v>
      </c>
      <c r="H44" s="81" t="s">
        <v>792</v>
      </c>
      <c r="I44" s="82">
        <v>346</v>
      </c>
      <c r="K44" s="97">
        <v>39</v>
      </c>
      <c r="L44" s="98" t="s">
        <v>706</v>
      </c>
      <c r="M44" s="99">
        <v>251</v>
      </c>
      <c r="P44" s="71">
        <v>39</v>
      </c>
      <c r="Q44" s="79" t="s">
        <v>706</v>
      </c>
      <c r="R44" s="80">
        <v>251</v>
      </c>
      <c r="V44" s="2" t="s">
        <v>672</v>
      </c>
      <c r="W44" s="9">
        <v>5.8476901623858574E-3</v>
      </c>
      <c r="X44" s="9">
        <v>0.99415230983761416</v>
      </c>
      <c r="Y44" s="9"/>
      <c r="AA44" s="71">
        <v>39</v>
      </c>
      <c r="AB44" s="71" t="s">
        <v>798</v>
      </c>
      <c r="AC44" s="88">
        <v>0.10520722635494155</v>
      </c>
      <c r="AE44" s="71">
        <v>39</v>
      </c>
      <c r="AF44" s="71" t="s">
        <v>521</v>
      </c>
      <c r="AG44" s="88">
        <v>0.15042117930204574</v>
      </c>
    </row>
    <row r="45" spans="2:39" x14ac:dyDescent="0.25">
      <c r="B45" s="97">
        <v>40</v>
      </c>
      <c r="C45" s="102" t="s">
        <v>716</v>
      </c>
      <c r="D45" s="103">
        <v>344</v>
      </c>
      <c r="G45" s="71">
        <v>40</v>
      </c>
      <c r="H45" s="81" t="s">
        <v>716</v>
      </c>
      <c r="I45" s="82">
        <v>344</v>
      </c>
      <c r="K45" s="97">
        <v>40</v>
      </c>
      <c r="L45" s="98" t="s">
        <v>970</v>
      </c>
      <c r="M45" s="99">
        <v>250</v>
      </c>
      <c r="P45" s="71">
        <v>40</v>
      </c>
      <c r="Q45" s="79" t="s">
        <v>970</v>
      </c>
      <c r="R45" s="80">
        <v>250</v>
      </c>
      <c r="V45" s="2" t="s">
        <v>882</v>
      </c>
      <c r="W45" s="9">
        <v>0.10275080906148867</v>
      </c>
      <c r="X45" s="9">
        <v>0.8972491909385113</v>
      </c>
      <c r="Y45" s="9"/>
      <c r="AA45" s="71">
        <v>40</v>
      </c>
      <c r="AB45" s="71" t="s">
        <v>608</v>
      </c>
      <c r="AC45" s="88">
        <v>0.10442477876106195</v>
      </c>
      <c r="AE45" s="71">
        <v>40</v>
      </c>
      <c r="AF45" s="92" t="s">
        <v>1058</v>
      </c>
      <c r="AG45" s="93">
        <v>0.14824399260628465</v>
      </c>
    </row>
    <row r="46" spans="2:39" x14ac:dyDescent="0.25">
      <c r="B46" s="97">
        <v>41</v>
      </c>
      <c r="C46" s="98" t="s">
        <v>840</v>
      </c>
      <c r="D46" s="99">
        <v>341</v>
      </c>
      <c r="G46" s="71">
        <v>41</v>
      </c>
      <c r="H46" s="79" t="s">
        <v>840</v>
      </c>
      <c r="I46" s="80">
        <v>341</v>
      </c>
      <c r="K46" s="97">
        <v>41</v>
      </c>
      <c r="L46" s="98" t="s">
        <v>668</v>
      </c>
      <c r="M46" s="99">
        <v>248</v>
      </c>
      <c r="P46" s="71">
        <v>41</v>
      </c>
      <c r="Q46" s="79" t="s">
        <v>668</v>
      </c>
      <c r="R46" s="80">
        <v>248</v>
      </c>
      <c r="V46" s="2" t="s">
        <v>1146</v>
      </c>
      <c r="W46" s="9">
        <v>6.0846560846560843E-2</v>
      </c>
      <c r="X46" s="9">
        <v>0.93915343915343918</v>
      </c>
      <c r="Y46" s="9"/>
      <c r="AA46" s="71">
        <v>41</v>
      </c>
      <c r="AB46" s="71" t="s">
        <v>1102</v>
      </c>
      <c r="AC46" s="88">
        <v>0.10253662022150768</v>
      </c>
      <c r="AE46" s="71">
        <v>41</v>
      </c>
      <c r="AF46" s="92" t="s">
        <v>1098</v>
      </c>
      <c r="AG46" s="93">
        <v>0.14823008849557523</v>
      </c>
    </row>
    <row r="47" spans="2:39" x14ac:dyDescent="0.25">
      <c r="B47" s="97">
        <v>42</v>
      </c>
      <c r="C47" s="98" t="s">
        <v>912</v>
      </c>
      <c r="D47" s="99">
        <v>339</v>
      </c>
      <c r="G47" s="71">
        <v>42</v>
      </c>
      <c r="H47" s="79" t="s">
        <v>912</v>
      </c>
      <c r="I47" s="80">
        <v>339</v>
      </c>
      <c r="K47" s="97">
        <v>42</v>
      </c>
      <c r="L47" s="100" t="s">
        <v>1044</v>
      </c>
      <c r="M47" s="101">
        <v>246</v>
      </c>
      <c r="P47" s="71">
        <v>42</v>
      </c>
      <c r="Q47" s="77" t="s">
        <v>1044</v>
      </c>
      <c r="R47" s="78">
        <v>246</v>
      </c>
      <c r="V47" s="2" t="s">
        <v>608</v>
      </c>
      <c r="W47" s="9">
        <v>0.1588447653429603</v>
      </c>
      <c r="X47" s="9">
        <v>0.84115523465703967</v>
      </c>
      <c r="Y47" s="9"/>
      <c r="AA47" s="71">
        <v>42</v>
      </c>
      <c r="AB47" s="71" t="s">
        <v>1178</v>
      </c>
      <c r="AC47" s="88">
        <v>0.10227272727272728</v>
      </c>
      <c r="AE47" s="71">
        <v>42</v>
      </c>
      <c r="AF47" s="71" t="s">
        <v>1024</v>
      </c>
      <c r="AG47" s="88">
        <v>0.14801806322127445</v>
      </c>
    </row>
    <row r="48" spans="2:39" x14ac:dyDescent="0.25">
      <c r="B48" s="97">
        <v>43</v>
      </c>
      <c r="C48" s="98" t="s">
        <v>1036</v>
      </c>
      <c r="D48" s="99">
        <v>336</v>
      </c>
      <c r="G48" s="71">
        <v>43</v>
      </c>
      <c r="H48" s="79" t="s">
        <v>1036</v>
      </c>
      <c r="I48" s="80">
        <v>336</v>
      </c>
      <c r="K48" s="97">
        <v>43</v>
      </c>
      <c r="L48" s="98" t="s">
        <v>806</v>
      </c>
      <c r="M48" s="99">
        <v>245</v>
      </c>
      <c r="P48" s="71">
        <v>43</v>
      </c>
      <c r="Q48" s="79" t="s">
        <v>806</v>
      </c>
      <c r="R48" s="80">
        <v>245</v>
      </c>
      <c r="V48" s="2" t="s">
        <v>974</v>
      </c>
      <c r="W48" s="9">
        <v>4.0189125295508277E-2</v>
      </c>
      <c r="X48" s="9">
        <v>0.95981087470449178</v>
      </c>
      <c r="Y48" s="9"/>
      <c r="AA48" s="71">
        <v>43</v>
      </c>
      <c r="AB48" s="71" t="s">
        <v>682</v>
      </c>
      <c r="AC48" s="88">
        <v>0.10218978102189781</v>
      </c>
      <c r="AE48" s="71">
        <v>43</v>
      </c>
      <c r="AF48" s="71" t="s">
        <v>532</v>
      </c>
      <c r="AG48" s="88">
        <v>0.14516129032258066</v>
      </c>
    </row>
    <row r="49" spans="2:33" x14ac:dyDescent="0.25">
      <c r="B49" s="97">
        <v>44</v>
      </c>
      <c r="C49" s="100" t="s">
        <v>1106</v>
      </c>
      <c r="D49" s="101">
        <v>335</v>
      </c>
      <c r="G49" s="71">
        <v>44</v>
      </c>
      <c r="H49" s="77" t="s">
        <v>1106</v>
      </c>
      <c r="I49" s="78">
        <v>335</v>
      </c>
      <c r="K49" s="97">
        <v>44</v>
      </c>
      <c r="L49" s="98" t="s">
        <v>716</v>
      </c>
      <c r="M49" s="99">
        <v>241</v>
      </c>
      <c r="P49" s="71">
        <v>44</v>
      </c>
      <c r="Q49" s="79" t="s">
        <v>716</v>
      </c>
      <c r="R49" s="80">
        <v>241</v>
      </c>
      <c r="V49" s="2" t="s">
        <v>784</v>
      </c>
      <c r="W49" s="9">
        <v>8.2601961796592668E-2</v>
      </c>
      <c r="X49" s="9">
        <v>0.91739803820340737</v>
      </c>
      <c r="Y49" s="9"/>
      <c r="AA49" s="71">
        <v>44</v>
      </c>
      <c r="AB49" s="71" t="s">
        <v>532</v>
      </c>
      <c r="AC49" s="88">
        <v>0.10212765957446808</v>
      </c>
      <c r="AE49" s="71">
        <v>44</v>
      </c>
      <c r="AF49" s="71" t="s">
        <v>496</v>
      </c>
      <c r="AG49" s="88">
        <v>0.14305270362765229</v>
      </c>
    </row>
    <row r="50" spans="2:33" x14ac:dyDescent="0.25">
      <c r="B50" s="97">
        <v>45</v>
      </c>
      <c r="C50" s="100" t="s">
        <v>1098</v>
      </c>
      <c r="D50" s="101">
        <v>335</v>
      </c>
      <c r="G50" s="71">
        <v>45</v>
      </c>
      <c r="H50" s="77" t="s">
        <v>1098</v>
      </c>
      <c r="I50" s="78">
        <v>335</v>
      </c>
      <c r="K50" s="97">
        <v>45</v>
      </c>
      <c r="L50" s="100" t="s">
        <v>1058</v>
      </c>
      <c r="M50" s="101">
        <v>239</v>
      </c>
      <c r="P50" s="71">
        <v>45</v>
      </c>
      <c r="Q50" s="77" t="s">
        <v>1058</v>
      </c>
      <c r="R50" s="78">
        <v>239</v>
      </c>
      <c r="V50" s="2" t="s">
        <v>726</v>
      </c>
      <c r="W50" s="9">
        <v>2.8219753827679377E-2</v>
      </c>
      <c r="X50" s="9">
        <v>0.97178024617232062</v>
      </c>
      <c r="Y50" s="9"/>
      <c r="AA50" s="71">
        <v>45</v>
      </c>
      <c r="AB50" s="71" t="s">
        <v>504</v>
      </c>
      <c r="AC50" s="88">
        <v>0.10179282868525896</v>
      </c>
      <c r="AE50" s="71">
        <v>45</v>
      </c>
      <c r="AF50" s="71" t="s">
        <v>504</v>
      </c>
      <c r="AG50" s="88">
        <v>0.14201718679330619</v>
      </c>
    </row>
    <row r="51" spans="2:33" x14ac:dyDescent="0.25">
      <c r="B51" s="97">
        <v>46</v>
      </c>
      <c r="C51" s="98" t="s">
        <v>870</v>
      </c>
      <c r="D51" s="99">
        <v>334</v>
      </c>
      <c r="G51" s="71">
        <v>46</v>
      </c>
      <c r="H51" s="79" t="s">
        <v>870</v>
      </c>
      <c r="I51" s="80">
        <v>334</v>
      </c>
      <c r="K51" s="97">
        <v>46</v>
      </c>
      <c r="L51" s="98" t="s">
        <v>844</v>
      </c>
      <c r="M51" s="99">
        <v>238</v>
      </c>
      <c r="P51" s="71">
        <v>46</v>
      </c>
      <c r="Q51" s="79" t="s">
        <v>844</v>
      </c>
      <c r="R51" s="80">
        <v>238</v>
      </c>
      <c r="V51" s="2" t="s">
        <v>482</v>
      </c>
      <c r="W51" s="9">
        <v>3.6953919808497902E-2</v>
      </c>
      <c r="X51" s="9">
        <v>0.96304608019150206</v>
      </c>
      <c r="Y51" s="9"/>
      <c r="AA51" s="71">
        <v>46</v>
      </c>
      <c r="AB51" s="71" t="s">
        <v>936</v>
      </c>
      <c r="AC51" s="88">
        <v>9.9778270509977826E-2</v>
      </c>
      <c r="AE51" s="71">
        <v>46</v>
      </c>
      <c r="AF51" s="71" t="s">
        <v>802</v>
      </c>
      <c r="AG51" s="88">
        <v>0.14195583596214512</v>
      </c>
    </row>
    <row r="52" spans="2:33" x14ac:dyDescent="0.25">
      <c r="B52" s="97">
        <v>47</v>
      </c>
      <c r="C52" s="98" t="s">
        <v>524</v>
      </c>
      <c r="D52" s="99">
        <v>333</v>
      </c>
      <c r="G52" s="71">
        <v>47</v>
      </c>
      <c r="H52" s="79" t="s">
        <v>524</v>
      </c>
      <c r="I52" s="80">
        <v>333</v>
      </c>
      <c r="K52" s="97">
        <v>47</v>
      </c>
      <c r="L52" s="100" t="s">
        <v>1050</v>
      </c>
      <c r="M52" s="101">
        <v>234</v>
      </c>
      <c r="P52" s="71">
        <v>47</v>
      </c>
      <c r="Q52" s="77" t="s">
        <v>1050</v>
      </c>
      <c r="R52" s="78">
        <v>234</v>
      </c>
      <c r="V52" s="2" t="s">
        <v>792</v>
      </c>
      <c r="W52" s="9">
        <v>3.465544871794872E-2</v>
      </c>
      <c r="X52" s="9">
        <v>0.96534455128205132</v>
      </c>
      <c r="Y52" s="9"/>
      <c r="AA52" s="71">
        <v>47</v>
      </c>
      <c r="AB52" s="71" t="s">
        <v>808</v>
      </c>
      <c r="AC52" s="88">
        <v>9.8124098124098127E-2</v>
      </c>
      <c r="AE52" s="71">
        <v>47</v>
      </c>
      <c r="AF52" s="71" t="s">
        <v>786</v>
      </c>
      <c r="AG52" s="88">
        <v>0.1391727493917275</v>
      </c>
    </row>
    <row r="53" spans="2:33" x14ac:dyDescent="0.25">
      <c r="B53" s="97">
        <v>48</v>
      </c>
      <c r="C53" s="102" t="s">
        <v>1038</v>
      </c>
      <c r="D53" s="103">
        <v>331</v>
      </c>
      <c r="G53" s="71">
        <v>48</v>
      </c>
      <c r="H53" s="81" t="s">
        <v>1038</v>
      </c>
      <c r="I53" s="82">
        <v>331</v>
      </c>
      <c r="K53" s="97">
        <v>48</v>
      </c>
      <c r="L53" s="98" t="s">
        <v>1038</v>
      </c>
      <c r="M53" s="99">
        <v>234</v>
      </c>
      <c r="P53" s="71">
        <v>48</v>
      </c>
      <c r="Q53" s="79" t="s">
        <v>1038</v>
      </c>
      <c r="R53" s="80">
        <v>234</v>
      </c>
      <c r="V53" s="2" t="s">
        <v>712</v>
      </c>
      <c r="W53" s="9">
        <v>3.5603715170278639E-2</v>
      </c>
      <c r="X53" s="9">
        <v>0.9643962848297214</v>
      </c>
      <c r="Y53" s="9"/>
      <c r="AA53" s="71">
        <v>48</v>
      </c>
      <c r="AB53" s="71" t="s">
        <v>930</v>
      </c>
      <c r="AC53" s="88">
        <v>9.7529258777633285E-2</v>
      </c>
      <c r="AE53" s="71">
        <v>48</v>
      </c>
      <c r="AF53" s="71" t="s">
        <v>680</v>
      </c>
      <c r="AG53" s="88">
        <v>0.13874345549738221</v>
      </c>
    </row>
    <row r="54" spans="2:33" x14ac:dyDescent="0.25">
      <c r="B54" s="97">
        <v>49</v>
      </c>
      <c r="C54" s="102" t="s">
        <v>754</v>
      </c>
      <c r="D54" s="103">
        <v>331</v>
      </c>
      <c r="G54" s="71">
        <v>49</v>
      </c>
      <c r="H54" s="81" t="s">
        <v>754</v>
      </c>
      <c r="I54" s="82">
        <v>331</v>
      </c>
      <c r="K54" s="97">
        <v>49</v>
      </c>
      <c r="L54" s="100" t="s">
        <v>1060</v>
      </c>
      <c r="M54" s="101">
        <v>229</v>
      </c>
      <c r="P54" s="71">
        <v>49</v>
      </c>
      <c r="Q54" s="77" t="s">
        <v>1060</v>
      </c>
      <c r="R54" s="78">
        <v>229</v>
      </c>
      <c r="V54" s="2" t="s">
        <v>802</v>
      </c>
      <c r="W54" s="9">
        <v>0.14195583596214512</v>
      </c>
      <c r="X54" s="9">
        <v>0.85804416403785488</v>
      </c>
      <c r="Y54" s="9"/>
      <c r="AA54" s="71">
        <v>49</v>
      </c>
      <c r="AB54" s="71" t="s">
        <v>688</v>
      </c>
      <c r="AC54" s="88">
        <v>9.7039975587427524E-2</v>
      </c>
      <c r="AE54" s="71">
        <v>49</v>
      </c>
      <c r="AF54" s="71" t="s">
        <v>604</v>
      </c>
      <c r="AG54" s="88">
        <v>0.13843351548269581</v>
      </c>
    </row>
    <row r="55" spans="2:33" x14ac:dyDescent="0.25">
      <c r="B55" s="97">
        <v>50</v>
      </c>
      <c r="C55" s="102" t="s">
        <v>910</v>
      </c>
      <c r="D55" s="103">
        <v>330</v>
      </c>
      <c r="G55" s="71">
        <v>50</v>
      </c>
      <c r="H55" s="84" t="s">
        <v>910</v>
      </c>
      <c r="I55" s="83">
        <v>330</v>
      </c>
      <c r="K55" s="97">
        <v>50</v>
      </c>
      <c r="L55" s="98" t="s">
        <v>750</v>
      </c>
      <c r="M55" s="99">
        <v>228</v>
      </c>
      <c r="P55" s="71">
        <v>50</v>
      </c>
      <c r="Q55" s="79" t="s">
        <v>750</v>
      </c>
      <c r="R55" s="80">
        <v>228</v>
      </c>
      <c r="V55" s="2" t="s">
        <v>958</v>
      </c>
      <c r="W55" s="9">
        <v>0.12848484848484848</v>
      </c>
      <c r="X55" s="9">
        <v>0.87151515151515146</v>
      </c>
      <c r="Y55" s="9"/>
      <c r="AA55" s="71">
        <v>50</v>
      </c>
      <c r="AB55" s="71" t="s">
        <v>786</v>
      </c>
      <c r="AC55" s="88">
        <v>9.4631986718317657E-2</v>
      </c>
      <c r="AE55" s="71">
        <v>50</v>
      </c>
      <c r="AF55" s="92" t="s">
        <v>1108</v>
      </c>
      <c r="AG55" s="93">
        <v>0.13839056893900564</v>
      </c>
    </row>
    <row r="56" spans="2:33" x14ac:dyDescent="0.25">
      <c r="P56" s="71"/>
      <c r="Q56" s="86" t="s">
        <v>15</v>
      </c>
      <c r="R56" s="87">
        <v>17977</v>
      </c>
      <c r="V56" s="2" t="s">
        <v>848</v>
      </c>
      <c r="W56" s="9">
        <v>0.18579234972677597</v>
      </c>
      <c r="X56" s="9">
        <v>0.81420765027322406</v>
      </c>
      <c r="Y56" s="9"/>
      <c r="AB56" s="71" t="s">
        <v>528</v>
      </c>
      <c r="AC56" s="88">
        <v>9.428129829984544E-2</v>
      </c>
      <c r="AE56" s="71">
        <v>51</v>
      </c>
      <c r="AF56" s="71" t="s">
        <v>1158</v>
      </c>
      <c r="AG56" s="88">
        <v>0.1382842509603073</v>
      </c>
    </row>
    <row r="57" spans="2:33" x14ac:dyDescent="0.25">
      <c r="V57" s="2" t="s">
        <v>638</v>
      </c>
      <c r="W57" s="9">
        <v>2.3219814241486069E-2</v>
      </c>
      <c r="X57" s="9">
        <v>0.97678018575851389</v>
      </c>
      <c r="Y57" s="9"/>
      <c r="AB57" s="92" t="s">
        <v>1098</v>
      </c>
      <c r="AC57" s="93">
        <v>9.2522179974651453E-2</v>
      </c>
      <c r="AE57" s="71">
        <v>52</v>
      </c>
      <c r="AF57" s="71" t="s">
        <v>790</v>
      </c>
      <c r="AG57" s="88">
        <v>0.13409234661606578</v>
      </c>
    </row>
    <row r="58" spans="2:33" x14ac:dyDescent="0.25">
      <c r="V58" s="2" t="s">
        <v>934</v>
      </c>
      <c r="W58" s="9">
        <v>4.158669225847729E-2</v>
      </c>
      <c r="X58" s="9">
        <v>0.95841330774152267</v>
      </c>
      <c r="Y58" s="9"/>
      <c r="AB58" s="71" t="s">
        <v>1024</v>
      </c>
      <c r="AC58" s="88">
        <v>9.2239467849223947E-2</v>
      </c>
      <c r="AE58" s="71">
        <v>53</v>
      </c>
      <c r="AF58" s="92" t="s">
        <v>1066</v>
      </c>
      <c r="AG58" s="93">
        <v>0.13389830508474576</v>
      </c>
    </row>
    <row r="59" spans="2:33" x14ac:dyDescent="0.25">
      <c r="V59" s="2" t="s">
        <v>914</v>
      </c>
      <c r="W59" s="9">
        <v>3.0148048452220726E-2</v>
      </c>
      <c r="X59" s="9">
        <v>0.96985195154777926</v>
      </c>
      <c r="Y59" s="9"/>
      <c r="AB59" s="92" t="s">
        <v>1066</v>
      </c>
      <c r="AC59" s="93">
        <v>9.2105263157894732E-2</v>
      </c>
      <c r="AE59" s="71">
        <v>54</v>
      </c>
      <c r="AF59" s="71" t="s">
        <v>846</v>
      </c>
      <c r="AG59" s="88">
        <v>0.1331877729257642</v>
      </c>
    </row>
    <row r="60" spans="2:33" x14ac:dyDescent="0.25">
      <c r="V60" s="2" t="s">
        <v>630</v>
      </c>
      <c r="W60" s="9">
        <v>2.1095960895292001E-2</v>
      </c>
      <c r="X60" s="9">
        <v>0.97890403910470802</v>
      </c>
      <c r="Y60" s="9"/>
      <c r="AB60" s="71" t="s">
        <v>489</v>
      </c>
      <c r="AC60" s="88">
        <v>9.2073170731707316E-2</v>
      </c>
      <c r="AE60" s="71">
        <v>55</v>
      </c>
      <c r="AF60" s="71" t="s">
        <v>814</v>
      </c>
      <c r="AG60" s="88">
        <v>0.1317449194113525</v>
      </c>
    </row>
    <row r="61" spans="2:33" x14ac:dyDescent="0.25">
      <c r="V61" s="2" t="s">
        <v>1002</v>
      </c>
      <c r="W61" s="9">
        <v>1.1406844106463879E-2</v>
      </c>
      <c r="X61" s="9">
        <v>0.98859315589353614</v>
      </c>
      <c r="Y61" s="9"/>
      <c r="AB61" s="71" t="s">
        <v>756</v>
      </c>
      <c r="AC61" s="88">
        <v>9.1848450057405287E-2</v>
      </c>
      <c r="AF61" s="71" t="s">
        <v>958</v>
      </c>
      <c r="AG61" s="88">
        <v>0.12848484848484848</v>
      </c>
    </row>
    <row r="62" spans="2:33" x14ac:dyDescent="0.25">
      <c r="V62" s="2" t="s">
        <v>966</v>
      </c>
      <c r="W62" s="9">
        <v>4.0209790209790208E-2</v>
      </c>
      <c r="X62" s="9">
        <v>0.95979020979020979</v>
      </c>
      <c r="Y62" s="9"/>
      <c r="AB62" s="71" t="s">
        <v>604</v>
      </c>
      <c r="AC62" s="88">
        <v>9.1397849462365593E-2</v>
      </c>
      <c r="AF62" s="71" t="s">
        <v>1188</v>
      </c>
      <c r="AG62" s="88">
        <v>0.12751677852348994</v>
      </c>
    </row>
    <row r="63" spans="2:33" x14ac:dyDescent="0.25">
      <c r="V63" s="2" t="s">
        <v>1028</v>
      </c>
      <c r="W63" s="9">
        <v>7.3836276083467101E-2</v>
      </c>
      <c r="X63" s="9">
        <v>0.9261637239165329</v>
      </c>
      <c r="Y63" s="9"/>
      <c r="AB63" s="71" t="s">
        <v>610</v>
      </c>
      <c r="AC63" s="88">
        <v>9.1390728476821198E-2</v>
      </c>
      <c r="AF63" s="71" t="s">
        <v>489</v>
      </c>
      <c r="AG63" s="88">
        <v>0.12645429362880886</v>
      </c>
    </row>
    <row r="64" spans="2:33" x14ac:dyDescent="0.25">
      <c r="V64" s="2" t="s">
        <v>528</v>
      </c>
      <c r="W64" s="9">
        <v>0.1255088195386703</v>
      </c>
      <c r="X64" s="9">
        <v>0.87449118046132968</v>
      </c>
      <c r="Y64" s="9"/>
      <c r="AB64" s="71" t="s">
        <v>882</v>
      </c>
      <c r="AC64" s="88">
        <v>9.0836653386454178E-2</v>
      </c>
      <c r="AF64" s="92" t="s">
        <v>1056</v>
      </c>
      <c r="AG64" s="93">
        <v>0.12570621468926554</v>
      </c>
    </row>
    <row r="65" spans="22:33" x14ac:dyDescent="0.25">
      <c r="V65" s="2" t="s">
        <v>644</v>
      </c>
      <c r="W65" s="9">
        <v>2.4193548387096774E-2</v>
      </c>
      <c r="X65" s="9">
        <v>0.97580645161290325</v>
      </c>
      <c r="Y65" s="9"/>
      <c r="AB65" s="71" t="s">
        <v>497</v>
      </c>
      <c r="AC65" s="88">
        <v>9.0485074626865669E-2</v>
      </c>
      <c r="AF65" s="71" t="s">
        <v>528</v>
      </c>
      <c r="AG65" s="88">
        <v>0.1255088195386703</v>
      </c>
    </row>
    <row r="66" spans="22:33" x14ac:dyDescent="0.25">
      <c r="V66" s="2" t="s">
        <v>1094</v>
      </c>
      <c r="W66" s="9">
        <v>0.1108695652173913</v>
      </c>
      <c r="X66" s="9">
        <v>0.88913043478260867</v>
      </c>
      <c r="Y66" s="9"/>
      <c r="AB66" s="71" t="s">
        <v>976</v>
      </c>
      <c r="AC66" s="88">
        <v>9.0206185567010308E-2</v>
      </c>
      <c r="AF66" s="71" t="s">
        <v>798</v>
      </c>
      <c r="AG66" s="88">
        <v>0.12366548042704627</v>
      </c>
    </row>
    <row r="67" spans="22:33" x14ac:dyDescent="0.25">
      <c r="V67" s="2" t="s">
        <v>916</v>
      </c>
      <c r="W67" s="9">
        <v>1.8693857732459334E-2</v>
      </c>
      <c r="X67" s="9">
        <v>0.98130614226754065</v>
      </c>
      <c r="Y67" s="9"/>
      <c r="AB67" s="71" t="s">
        <v>626</v>
      </c>
      <c r="AC67" s="88">
        <v>8.9958158995815898E-2</v>
      </c>
      <c r="AF67" s="71" t="s">
        <v>1036</v>
      </c>
      <c r="AG67" s="88">
        <v>0.12339331619537275</v>
      </c>
    </row>
    <row r="68" spans="22:33" x14ac:dyDescent="0.25">
      <c r="V68" s="2" t="s">
        <v>756</v>
      </c>
      <c r="W68" s="9">
        <v>9.8360655737704916E-2</v>
      </c>
      <c r="X68" s="9">
        <v>0.90163934426229508</v>
      </c>
      <c r="Y68" s="9"/>
      <c r="AB68" s="92" t="s">
        <v>1058</v>
      </c>
      <c r="AC68" s="93">
        <v>8.9849624060150374E-2</v>
      </c>
      <c r="AF68" s="71" t="s">
        <v>776</v>
      </c>
      <c r="AG68" s="88">
        <v>0.12271689497716895</v>
      </c>
    </row>
    <row r="69" spans="22:33" x14ac:dyDescent="0.25">
      <c r="V69" s="2" t="s">
        <v>734</v>
      </c>
      <c r="W69" s="9">
        <v>0.11330049261083744</v>
      </c>
      <c r="X69" s="9">
        <v>0.88669950738916259</v>
      </c>
      <c r="Y69" s="9"/>
      <c r="AB69" s="71" t="s">
        <v>1056</v>
      </c>
      <c r="AC69" s="88">
        <v>8.9743589743589744E-2</v>
      </c>
      <c r="AF69" s="71" t="s">
        <v>976</v>
      </c>
      <c r="AG69" s="88">
        <v>0.12076271186440678</v>
      </c>
    </row>
    <row r="70" spans="22:33" x14ac:dyDescent="0.25">
      <c r="V70" s="2" t="s">
        <v>810</v>
      </c>
      <c r="W70" s="9">
        <v>0.23055162659123055</v>
      </c>
      <c r="X70" s="9">
        <v>0.76944837340876948</v>
      </c>
      <c r="Y70" s="9"/>
      <c r="AB70" s="71" t="s">
        <v>948</v>
      </c>
      <c r="AC70" s="88">
        <v>8.885941644562334E-2</v>
      </c>
      <c r="AF70" s="71" t="s">
        <v>1014</v>
      </c>
      <c r="AG70" s="88">
        <v>0.11984732824427481</v>
      </c>
    </row>
    <row r="71" spans="22:33" x14ac:dyDescent="0.25">
      <c r="V71" s="2" t="s">
        <v>670</v>
      </c>
      <c r="W71" s="9">
        <v>8.7985695228904714E-3</v>
      </c>
      <c r="X71" s="9">
        <v>0.99120143047710951</v>
      </c>
      <c r="Y71" s="9"/>
      <c r="AB71" s="71" t="s">
        <v>1014</v>
      </c>
      <c r="AC71" s="88">
        <v>8.7921117502054238E-2</v>
      </c>
      <c r="AF71" s="71" t="s">
        <v>806</v>
      </c>
      <c r="AG71" s="88">
        <v>0.11882669859323555</v>
      </c>
    </row>
    <row r="72" spans="22:33" x14ac:dyDescent="0.25">
      <c r="V72" s="2" t="s">
        <v>700</v>
      </c>
      <c r="W72" s="9">
        <v>2.1754064575223265E-2</v>
      </c>
      <c r="X72" s="9">
        <v>0.97824593542477678</v>
      </c>
      <c r="Y72" s="9"/>
      <c r="AB72" s="71" t="s">
        <v>1026</v>
      </c>
      <c r="AC72" s="88">
        <v>8.6720867208672087E-2</v>
      </c>
      <c r="AF72" s="71" t="s">
        <v>788</v>
      </c>
      <c r="AG72" s="88">
        <v>0.11866623079437724</v>
      </c>
    </row>
    <row r="73" spans="22:33" x14ac:dyDescent="0.25">
      <c r="V73" s="2" t="s">
        <v>924</v>
      </c>
      <c r="W73" s="9">
        <v>8.6889061287820021E-2</v>
      </c>
      <c r="X73" s="9">
        <v>0.91311093871217996</v>
      </c>
      <c r="Y73" s="9"/>
      <c r="AB73" s="92" t="s">
        <v>1086</v>
      </c>
      <c r="AC73" s="93">
        <v>8.6720867208672087E-2</v>
      </c>
      <c r="AF73" s="71" t="s">
        <v>876</v>
      </c>
      <c r="AG73" s="88">
        <v>0.1183206106870229</v>
      </c>
    </row>
    <row r="74" spans="22:33" x14ac:dyDescent="0.25">
      <c r="V74" s="2" t="s">
        <v>1074</v>
      </c>
      <c r="W74" s="9">
        <v>0.29828571428571427</v>
      </c>
      <c r="X74" s="9">
        <v>0.70171428571428573</v>
      </c>
      <c r="Y74" s="9"/>
      <c r="AB74" s="71" t="s">
        <v>802</v>
      </c>
      <c r="AC74" s="88">
        <v>8.5185185185185183E-2</v>
      </c>
      <c r="AF74" s="71" t="s">
        <v>896</v>
      </c>
      <c r="AG74" s="88">
        <v>0.11754966887417219</v>
      </c>
    </row>
    <row r="75" spans="22:33" x14ac:dyDescent="0.25">
      <c r="V75" s="2" t="s">
        <v>1046</v>
      </c>
      <c r="W75" s="9">
        <v>1.3748854262144821E-2</v>
      </c>
      <c r="X75" s="9">
        <v>0.98625114573785522</v>
      </c>
      <c r="Y75" s="9"/>
      <c r="AB75" s="71" t="s">
        <v>490</v>
      </c>
      <c r="AC75" s="88">
        <v>8.4262295081967212E-2</v>
      </c>
      <c r="AF75" s="92" t="s">
        <v>1050</v>
      </c>
      <c r="AG75" s="93">
        <v>0.1168293404318249</v>
      </c>
    </row>
    <row r="76" spans="22:33" x14ac:dyDescent="0.25">
      <c r="V76" s="2" t="s">
        <v>898</v>
      </c>
      <c r="W76" s="9">
        <v>0.11185308848080133</v>
      </c>
      <c r="X76" s="9">
        <v>0.88814691151919867</v>
      </c>
      <c r="Y76" s="9"/>
      <c r="AB76" s="71" t="s">
        <v>830</v>
      </c>
      <c r="AC76" s="88">
        <v>8.3885209713024281E-2</v>
      </c>
      <c r="AF76" s="71" t="s">
        <v>830</v>
      </c>
      <c r="AG76" s="88">
        <v>0.11665292662819456</v>
      </c>
    </row>
    <row r="77" spans="22:33" x14ac:dyDescent="0.25">
      <c r="V77" s="2" t="s">
        <v>874</v>
      </c>
      <c r="W77" s="9">
        <v>1.6212438853948286E-2</v>
      </c>
      <c r="X77" s="9">
        <v>0.9837875611460517</v>
      </c>
      <c r="Y77" s="9"/>
      <c r="AB77" s="71" t="s">
        <v>758</v>
      </c>
      <c r="AC77" s="88">
        <v>8.3459787556904405E-2</v>
      </c>
      <c r="AF77" s="71" t="s">
        <v>682</v>
      </c>
      <c r="AG77" s="88">
        <v>0.11603053435114503</v>
      </c>
    </row>
    <row r="78" spans="22:33" x14ac:dyDescent="0.25">
      <c r="V78" s="2" t="s">
        <v>1182</v>
      </c>
      <c r="W78" s="9">
        <v>7.3349633251833741E-3</v>
      </c>
      <c r="X78" s="9">
        <v>0.99266503667481665</v>
      </c>
      <c r="Y78" s="9"/>
      <c r="AB78" s="71" t="s">
        <v>1158</v>
      </c>
      <c r="AC78" s="88">
        <v>8.3215796897038077E-2</v>
      </c>
      <c r="AF78" s="71" t="s">
        <v>497</v>
      </c>
      <c r="AG78" s="88">
        <v>0.11477907567293043</v>
      </c>
    </row>
    <row r="79" spans="22:33" x14ac:dyDescent="0.25">
      <c r="V79" s="2" t="s">
        <v>834</v>
      </c>
      <c r="W79" s="9">
        <v>0.17624999999999999</v>
      </c>
      <c r="X79" s="9">
        <v>0.82374999999999998</v>
      </c>
      <c r="Y79" s="9"/>
      <c r="AB79" s="71" t="s">
        <v>814</v>
      </c>
      <c r="AC79" s="88">
        <v>8.3061889250814328E-2</v>
      </c>
      <c r="AF79" s="71" t="s">
        <v>760</v>
      </c>
      <c r="AG79" s="88">
        <v>0.11419753086419752</v>
      </c>
    </row>
    <row r="80" spans="22:33" x14ac:dyDescent="0.25">
      <c r="V80" s="2" t="s">
        <v>624</v>
      </c>
      <c r="W80" s="9">
        <v>4.1878172588832488E-2</v>
      </c>
      <c r="X80" s="9">
        <v>0.95812182741116747</v>
      </c>
      <c r="Y80" s="9"/>
      <c r="AB80" s="92" t="s">
        <v>1048</v>
      </c>
      <c r="AC80" s="93">
        <v>8.2857142857142851E-2</v>
      </c>
      <c r="AF80" s="71" t="s">
        <v>948</v>
      </c>
      <c r="AG80" s="88">
        <v>0.11380880121396054</v>
      </c>
    </row>
    <row r="81" spans="22:33" x14ac:dyDescent="0.25">
      <c r="V81" s="2" t="s">
        <v>516</v>
      </c>
      <c r="W81" s="9">
        <v>1.7984107068172314E-2</v>
      </c>
      <c r="X81" s="9">
        <v>0.98201589293182767</v>
      </c>
      <c r="Y81" s="9"/>
      <c r="AB81" s="71" t="s">
        <v>844</v>
      </c>
      <c r="AC81" s="88">
        <v>8.2782608695652168E-2</v>
      </c>
      <c r="AF81" s="71" t="s">
        <v>524</v>
      </c>
      <c r="AG81" s="88">
        <v>0.11369067941276886</v>
      </c>
    </row>
    <row r="82" spans="22:33" x14ac:dyDescent="0.25">
      <c r="V82" s="2" t="s">
        <v>521</v>
      </c>
      <c r="W82" s="9">
        <v>0.15042117930204574</v>
      </c>
      <c r="X82" s="9">
        <v>0.84957882069795432</v>
      </c>
      <c r="Y82" s="9"/>
      <c r="AB82" s="71" t="s">
        <v>1150</v>
      </c>
      <c r="AC82" s="88">
        <v>8.2478823004904139E-2</v>
      </c>
      <c r="AF82" s="71" t="s">
        <v>610</v>
      </c>
      <c r="AG82" s="88">
        <v>0.11355311355311355</v>
      </c>
    </row>
    <row r="83" spans="22:33" x14ac:dyDescent="0.25">
      <c r="V83" s="2" t="s">
        <v>720</v>
      </c>
      <c r="W83" s="9">
        <v>4.1403508771929824E-2</v>
      </c>
      <c r="X83" s="9">
        <v>0.95859649122807022</v>
      </c>
      <c r="Y83" s="9"/>
      <c r="AB83" s="71" t="s">
        <v>846</v>
      </c>
      <c r="AC83" s="88">
        <v>7.9822616407982258E-2</v>
      </c>
      <c r="AF83" s="71" t="s">
        <v>734</v>
      </c>
      <c r="AG83" s="88">
        <v>0.11330049261083744</v>
      </c>
    </row>
    <row r="84" spans="22:33" x14ac:dyDescent="0.25">
      <c r="V84" s="2" t="s">
        <v>918</v>
      </c>
      <c r="W84" s="9">
        <v>3.9956803455723541E-2</v>
      </c>
      <c r="X84" s="9">
        <v>0.9600431965442765</v>
      </c>
      <c r="Y84" s="9"/>
      <c r="AB84" s="71" t="s">
        <v>836</v>
      </c>
      <c r="AC84" s="88">
        <v>7.9682854311199203E-2</v>
      </c>
      <c r="AF84" s="71" t="s">
        <v>612</v>
      </c>
      <c r="AG84" s="88">
        <v>0.11327879169288861</v>
      </c>
    </row>
    <row r="85" spans="22:33" x14ac:dyDescent="0.25">
      <c r="V85" s="2" t="s">
        <v>492</v>
      </c>
      <c r="W85" s="9">
        <v>7.0448307410795968E-2</v>
      </c>
      <c r="X85" s="9">
        <v>0.929551692589204</v>
      </c>
      <c r="Y85" s="9"/>
      <c r="AB85" s="92" t="s">
        <v>1108</v>
      </c>
      <c r="AC85" s="93">
        <v>7.6252723311546838E-2</v>
      </c>
      <c r="AF85" s="71" t="s">
        <v>898</v>
      </c>
      <c r="AG85" s="88">
        <v>0.11185308848080133</v>
      </c>
    </row>
    <row r="86" spans="22:33" x14ac:dyDescent="0.25">
      <c r="V86" s="2" t="s">
        <v>772</v>
      </c>
      <c r="W86" s="9">
        <v>2.573048408198866E-2</v>
      </c>
      <c r="X86" s="9">
        <v>0.97426951591801136</v>
      </c>
      <c r="Y86" s="9"/>
      <c r="AB86" s="71" t="s">
        <v>958</v>
      </c>
      <c r="AC86" s="88">
        <v>7.3510773130544993E-2</v>
      </c>
      <c r="AF86" s="92" t="s">
        <v>1094</v>
      </c>
      <c r="AG86" s="93">
        <v>0.1108695652173913</v>
      </c>
    </row>
    <row r="87" spans="22:33" x14ac:dyDescent="0.25">
      <c r="V87" s="2" t="s">
        <v>1036</v>
      </c>
      <c r="W87" s="9">
        <v>0.12339331619537275</v>
      </c>
      <c r="X87" s="9">
        <v>0.87660668380462725</v>
      </c>
      <c r="Y87" s="9"/>
      <c r="AB87" s="71" t="s">
        <v>806</v>
      </c>
      <c r="AC87" s="88">
        <v>7.3112503730229789E-2</v>
      </c>
      <c r="AF87" s="71" t="s">
        <v>1178</v>
      </c>
      <c r="AG87" s="88">
        <v>0.11032531824611033</v>
      </c>
    </row>
    <row r="88" spans="22:33" x14ac:dyDescent="0.25">
      <c r="V88" s="2" t="s">
        <v>738</v>
      </c>
      <c r="W88" s="9">
        <v>4.0683760683760686E-2</v>
      </c>
      <c r="X88" s="9">
        <v>0.95931623931623933</v>
      </c>
      <c r="Y88" s="9"/>
      <c r="AB88" s="71" t="s">
        <v>776</v>
      </c>
      <c r="AC88" s="88">
        <v>7.24191063174114E-2</v>
      </c>
      <c r="AF88" s="71" t="s">
        <v>688</v>
      </c>
      <c r="AG88" s="88">
        <v>0.10601976639712489</v>
      </c>
    </row>
    <row r="89" spans="22:33" x14ac:dyDescent="0.25">
      <c r="V89" s="2" t="s">
        <v>840</v>
      </c>
      <c r="W89" s="9">
        <v>5.6880733944954132E-2</v>
      </c>
      <c r="X89" s="9">
        <v>0.94311926605504592</v>
      </c>
      <c r="Y89" s="9"/>
      <c r="AB89" s="71" t="s">
        <v>522</v>
      </c>
      <c r="AC89" s="88">
        <v>7.1976967370441458E-2</v>
      </c>
      <c r="AF89" s="71" t="s">
        <v>490</v>
      </c>
      <c r="AG89" s="88">
        <v>0.10475471698113208</v>
      </c>
    </row>
    <row r="90" spans="22:33" x14ac:dyDescent="0.25">
      <c r="V90" s="2" t="s">
        <v>604</v>
      </c>
      <c r="W90" s="9">
        <v>0.13843351548269581</v>
      </c>
      <c r="X90" s="9">
        <v>0.86156648451730422</v>
      </c>
      <c r="Y90" s="9"/>
      <c r="AB90" s="92" t="s">
        <v>1114</v>
      </c>
      <c r="AC90" s="93">
        <v>7.1596244131455405E-2</v>
      </c>
      <c r="AF90" s="71" t="s">
        <v>746</v>
      </c>
      <c r="AG90" s="88">
        <v>0.1034920634920635</v>
      </c>
    </row>
    <row r="91" spans="22:33" x14ac:dyDescent="0.25">
      <c r="V91" s="2" t="s">
        <v>1134</v>
      </c>
      <c r="W91" s="9">
        <v>4.4999999999999998E-2</v>
      </c>
      <c r="X91" s="9">
        <v>0.95499999999999996</v>
      </c>
      <c r="Y91" s="9"/>
      <c r="AB91" s="71" t="s">
        <v>686</v>
      </c>
      <c r="AC91" s="88">
        <v>7.08502024291498E-2</v>
      </c>
      <c r="AF91" s="71" t="s">
        <v>960</v>
      </c>
      <c r="AG91" s="88">
        <v>0.10344827586206896</v>
      </c>
    </row>
    <row r="92" spans="22:33" x14ac:dyDescent="0.25">
      <c r="V92" s="2" t="s">
        <v>906</v>
      </c>
      <c r="W92" s="9">
        <v>3.3488817127137901E-2</v>
      </c>
      <c r="X92" s="9">
        <v>0.96651118287286208</v>
      </c>
      <c r="Y92" s="9"/>
      <c r="AB92" s="71" t="s">
        <v>938</v>
      </c>
      <c r="AC92" s="88">
        <v>6.9642857142857145E-2</v>
      </c>
      <c r="AF92" s="71" t="s">
        <v>882</v>
      </c>
      <c r="AG92" s="88">
        <v>0.10275080906148867</v>
      </c>
    </row>
    <row r="93" spans="22:33" x14ac:dyDescent="0.25">
      <c r="V93" s="2" t="s">
        <v>1088</v>
      </c>
      <c r="W93" s="9">
        <v>9.8126672613737739E-2</v>
      </c>
      <c r="X93" s="9">
        <v>0.90187332738626225</v>
      </c>
      <c r="Y93" s="9"/>
      <c r="AB93" s="92" t="s">
        <v>1050</v>
      </c>
      <c r="AC93" s="93">
        <v>6.9271758436944941E-2</v>
      </c>
      <c r="AF93" s="71" t="s">
        <v>508</v>
      </c>
      <c r="AG93" s="88">
        <v>0.10254645560908465</v>
      </c>
    </row>
    <row r="94" spans="22:33" x14ac:dyDescent="0.25">
      <c r="V94" s="2" t="s">
        <v>786</v>
      </c>
      <c r="W94" s="9">
        <v>0.1391727493917275</v>
      </c>
      <c r="X94" s="9">
        <v>0.86082725060827248</v>
      </c>
      <c r="Y94" s="9"/>
      <c r="AB94" s="71" t="s">
        <v>524</v>
      </c>
      <c r="AC94" s="88">
        <v>6.9072164948453613E-2</v>
      </c>
      <c r="AF94" s="71" t="s">
        <v>980</v>
      </c>
      <c r="AG94" s="88">
        <v>0.10250061896509037</v>
      </c>
    </row>
    <row r="95" spans="22:33" x14ac:dyDescent="0.25">
      <c r="V95" s="2" t="s">
        <v>1006</v>
      </c>
      <c r="W95" s="9">
        <v>8.3185840707964601E-2</v>
      </c>
      <c r="X95" s="9">
        <v>0.91681415929203536</v>
      </c>
      <c r="Y95" s="9"/>
      <c r="AB95" s="71" t="s">
        <v>842</v>
      </c>
      <c r="AC95" s="88">
        <v>6.7692307692307691E-2</v>
      </c>
      <c r="AF95" s="71" t="s">
        <v>1186</v>
      </c>
      <c r="AG95" s="88">
        <v>0.10148148148148148</v>
      </c>
    </row>
    <row r="96" spans="22:33" x14ac:dyDescent="0.25">
      <c r="V96" s="2" t="s">
        <v>650</v>
      </c>
      <c r="W96" s="9">
        <v>2.7591973244147156E-2</v>
      </c>
      <c r="X96" s="9">
        <v>0.97240802675585281</v>
      </c>
      <c r="Y96" s="9"/>
      <c r="AB96" s="71" t="s">
        <v>920</v>
      </c>
      <c r="AC96" s="88">
        <v>6.7495559502664296E-2</v>
      </c>
      <c r="AF96" s="71" t="s">
        <v>686</v>
      </c>
      <c r="AG96" s="88">
        <v>9.9685204616998951E-2</v>
      </c>
    </row>
    <row r="97" spans="22:33" x14ac:dyDescent="0.25">
      <c r="V97" s="2" t="s">
        <v>664</v>
      </c>
      <c r="W97" s="9">
        <v>1.7605353301999523E-2</v>
      </c>
      <c r="X97" s="9">
        <v>0.98239464669800047</v>
      </c>
      <c r="Y97" s="9"/>
      <c r="AB97" s="71" t="s">
        <v>1036</v>
      </c>
      <c r="AC97" s="88">
        <v>6.723283793347487E-2</v>
      </c>
      <c r="AF97" s="71" t="s">
        <v>836</v>
      </c>
      <c r="AG97" s="88">
        <v>9.848930743574652E-2</v>
      </c>
    </row>
    <row r="98" spans="22:33" x14ac:dyDescent="0.25">
      <c r="V98" s="2" t="s">
        <v>768</v>
      </c>
      <c r="W98" s="9">
        <v>2.265884962763429E-2</v>
      </c>
      <c r="X98" s="9">
        <v>0.97734115037236569</v>
      </c>
      <c r="Y98" s="9"/>
      <c r="AB98" s="71" t="s">
        <v>746</v>
      </c>
      <c r="AC98" s="88">
        <v>6.6709844559585493E-2</v>
      </c>
      <c r="AF98" s="71" t="s">
        <v>756</v>
      </c>
      <c r="AG98" s="88">
        <v>9.8360655737704916E-2</v>
      </c>
    </row>
    <row r="99" spans="22:33" x14ac:dyDescent="0.25">
      <c r="V99" s="2" t="s">
        <v>662</v>
      </c>
      <c r="W99" s="9" t="e">
        <v>#DIV/0!</v>
      </c>
      <c r="X99" s="9" t="e">
        <v>#DIV/0!</v>
      </c>
      <c r="Y99" s="9"/>
      <c r="AB99" s="71" t="s">
        <v>1020</v>
      </c>
      <c r="AC99" s="88">
        <v>6.6473988439306353E-2</v>
      </c>
      <c r="AF99" s="92" t="s">
        <v>1100</v>
      </c>
      <c r="AG99" s="93">
        <v>9.8357015985790414E-2</v>
      </c>
    </row>
    <row r="100" spans="22:33" x14ac:dyDescent="0.25">
      <c r="V100" s="2" t="s">
        <v>1126</v>
      </c>
      <c r="W100" s="9">
        <v>2.875507442489851E-3</v>
      </c>
      <c r="X100" s="9">
        <v>0.99712449255751012</v>
      </c>
      <c r="Y100" s="9"/>
      <c r="AB100" s="71" t="s">
        <v>896</v>
      </c>
      <c r="AC100" s="88">
        <v>6.6358024691358028E-2</v>
      </c>
      <c r="AF100" s="71" t="s">
        <v>1088</v>
      </c>
      <c r="AG100" s="88">
        <v>9.8126672613737739E-2</v>
      </c>
    </row>
    <row r="101" spans="22:33" x14ac:dyDescent="0.25">
      <c r="V101" s="2" t="s">
        <v>511</v>
      </c>
      <c r="W101" s="9">
        <v>8.7962962962962968E-3</v>
      </c>
      <c r="X101" s="9">
        <v>0.9912037037037037</v>
      </c>
      <c r="Y101" s="9"/>
      <c r="AB101" s="71" t="s">
        <v>900</v>
      </c>
      <c r="AC101" s="88">
        <v>6.6198595787362091E-2</v>
      </c>
      <c r="AF101" s="71" t="s">
        <v>522</v>
      </c>
      <c r="AG101" s="88">
        <v>9.8092643051771122E-2</v>
      </c>
    </row>
    <row r="102" spans="22:33" x14ac:dyDescent="0.25">
      <c r="V102" s="2" t="s">
        <v>1118</v>
      </c>
      <c r="W102" s="9">
        <v>1.2307187397440106E-2</v>
      </c>
      <c r="X102" s="9">
        <v>0.98769281260255992</v>
      </c>
      <c r="Y102" s="9"/>
      <c r="AB102" s="92" t="s">
        <v>1070</v>
      </c>
      <c r="AC102" s="93">
        <v>6.5497076023391818E-2</v>
      </c>
      <c r="AF102" s="71" t="s">
        <v>824</v>
      </c>
      <c r="AG102" s="88">
        <v>9.5461095100864549E-2</v>
      </c>
    </row>
    <row r="103" spans="22:33" x14ac:dyDescent="0.25">
      <c r="V103" s="2" t="s">
        <v>1170</v>
      </c>
      <c r="W103" s="9">
        <v>0</v>
      </c>
      <c r="X103" s="9">
        <v>1</v>
      </c>
      <c r="Y103" s="9"/>
      <c r="AB103" s="71" t="s">
        <v>796</v>
      </c>
      <c r="AC103" s="88">
        <v>6.5462753950338598E-2</v>
      </c>
      <c r="AF103" s="71" t="s">
        <v>844</v>
      </c>
      <c r="AG103" s="88">
        <v>9.4230112666439061E-2</v>
      </c>
    </row>
    <row r="104" spans="22:33" x14ac:dyDescent="0.25">
      <c r="V104" s="2" t="s">
        <v>606</v>
      </c>
      <c r="W104" s="9">
        <v>0.21130952380952381</v>
      </c>
      <c r="X104" s="9">
        <v>0.78869047619047616</v>
      </c>
      <c r="Y104" s="9"/>
      <c r="AB104" s="71" t="s">
        <v>832</v>
      </c>
      <c r="AC104" s="88">
        <v>6.5410779696493976E-2</v>
      </c>
      <c r="AF104" s="71" t="s">
        <v>740</v>
      </c>
      <c r="AG104" s="88">
        <v>9.3779015784586819E-2</v>
      </c>
    </row>
    <row r="105" spans="22:33" x14ac:dyDescent="0.25">
      <c r="V105" s="2" t="s">
        <v>484</v>
      </c>
      <c r="W105" s="9">
        <v>2.1575984990619139E-3</v>
      </c>
      <c r="X105" s="9">
        <v>0.99784240150093806</v>
      </c>
      <c r="Y105" s="9"/>
      <c r="AB105" s="71" t="s">
        <v>736</v>
      </c>
      <c r="AC105" s="88">
        <v>6.5333333333333327E-2</v>
      </c>
      <c r="AF105" s="71" t="s">
        <v>936</v>
      </c>
      <c r="AG105" s="88">
        <v>9.33572710951526E-2</v>
      </c>
    </row>
    <row r="106" spans="22:33" x14ac:dyDescent="0.25">
      <c r="V106" s="2" t="s">
        <v>1102</v>
      </c>
      <c r="W106" s="9" t="e">
        <v>#DIV/0!</v>
      </c>
      <c r="X106" s="9" t="e">
        <v>#DIV/0!</v>
      </c>
      <c r="Y106" s="9"/>
      <c r="AB106" s="71" t="s">
        <v>898</v>
      </c>
      <c r="AC106" s="88">
        <v>6.4327485380116955E-2</v>
      </c>
      <c r="AF106" s="71" t="s">
        <v>1086</v>
      </c>
      <c r="AG106" s="88">
        <v>9.3301435406698566E-2</v>
      </c>
    </row>
    <row r="107" spans="22:33" x14ac:dyDescent="0.25">
      <c r="V107" s="2" t="s">
        <v>612</v>
      </c>
      <c r="W107" s="9">
        <v>0.11327879169288861</v>
      </c>
      <c r="X107" s="9">
        <v>0.88672120830711143</v>
      </c>
      <c r="Y107" s="9"/>
      <c r="AB107" s="71" t="s">
        <v>760</v>
      </c>
      <c r="AC107" s="88">
        <v>6.4006024096385547E-2</v>
      </c>
      <c r="AF107" s="71" t="s">
        <v>854</v>
      </c>
      <c r="AG107" s="88">
        <v>9.2395167022032695E-2</v>
      </c>
    </row>
    <row r="108" spans="22:33" x14ac:dyDescent="0.25">
      <c r="V108" s="2" t="s">
        <v>740</v>
      </c>
      <c r="W108" s="9">
        <v>9.3779015784586819E-2</v>
      </c>
      <c r="X108" s="9">
        <v>0.90622098421541319</v>
      </c>
      <c r="Y108" s="9"/>
      <c r="AB108" s="71" t="s">
        <v>960</v>
      </c>
      <c r="AC108" s="88">
        <v>6.3926940639269403E-2</v>
      </c>
      <c r="AF108" s="71" t="s">
        <v>930</v>
      </c>
      <c r="AG108" s="88">
        <v>9.1708542713567834E-2</v>
      </c>
    </row>
    <row r="109" spans="22:33" x14ac:dyDescent="0.25">
      <c r="V109" s="2" t="s">
        <v>567</v>
      </c>
      <c r="W109" s="9">
        <v>7.1905495634309192E-3</v>
      </c>
      <c r="X109" s="9">
        <v>0.9928094504365691</v>
      </c>
      <c r="Y109" s="9"/>
      <c r="AB109" s="71" t="s">
        <v>1186</v>
      </c>
      <c r="AC109" s="88">
        <v>6.2678062678062682E-2</v>
      </c>
      <c r="AF109" s="71" t="s">
        <v>1038</v>
      </c>
      <c r="AG109" s="88">
        <v>8.897849462365591E-2</v>
      </c>
    </row>
    <row r="110" spans="22:33" x14ac:dyDescent="0.25">
      <c r="V110" s="2" t="s">
        <v>596</v>
      </c>
      <c r="W110" s="9">
        <v>2.9187817258883249E-2</v>
      </c>
      <c r="X110" s="9">
        <v>0.9708121827411168</v>
      </c>
      <c r="Y110" s="9"/>
      <c r="AB110" s="71" t="s">
        <v>824</v>
      </c>
      <c r="AC110" s="88">
        <v>6.2648691514670896E-2</v>
      </c>
      <c r="AF110" s="71" t="s">
        <v>924</v>
      </c>
      <c r="AG110" s="88">
        <v>8.6889061287820021E-2</v>
      </c>
    </row>
    <row r="111" spans="22:33" x14ac:dyDescent="0.25">
      <c r="V111" s="2" t="s">
        <v>1104</v>
      </c>
      <c r="W111" s="9" t="e">
        <v>#DIV/0!</v>
      </c>
      <c r="X111" s="9" t="e">
        <v>#DIV/0!</v>
      </c>
      <c r="Y111" s="9"/>
      <c r="AB111" s="92" t="s">
        <v>1100</v>
      </c>
      <c r="AC111" s="93">
        <v>6.2575501328823391E-2</v>
      </c>
      <c r="AF111" s="71" t="s">
        <v>1048</v>
      </c>
      <c r="AG111" s="88">
        <v>8.5972850678733032E-2</v>
      </c>
    </row>
    <row r="112" spans="22:33" x14ac:dyDescent="0.25">
      <c r="V112" s="2" t="s">
        <v>890</v>
      </c>
      <c r="W112" s="9">
        <v>0.20529801324503311</v>
      </c>
      <c r="X112" s="9">
        <v>0.79470198675496684</v>
      </c>
      <c r="Y112" s="9"/>
      <c r="AB112" s="71" t="s">
        <v>500</v>
      </c>
      <c r="AC112" s="88">
        <v>6.2305295950155763E-2</v>
      </c>
      <c r="AF112" s="71" t="s">
        <v>758</v>
      </c>
      <c r="AG112" s="88">
        <v>8.5074626865671646E-2</v>
      </c>
    </row>
    <row r="113" spans="22:33" x14ac:dyDescent="0.25">
      <c r="V113" s="2" t="s">
        <v>496</v>
      </c>
      <c r="W113" s="9">
        <v>0.14305270362765229</v>
      </c>
      <c r="X113" s="9">
        <v>0.85694729637234768</v>
      </c>
      <c r="Y113" s="9"/>
      <c r="AB113" s="71" t="s">
        <v>1038</v>
      </c>
      <c r="AC113" s="88">
        <v>6.1578947368421053E-2</v>
      </c>
      <c r="AF113" s="71" t="s">
        <v>526</v>
      </c>
      <c r="AG113" s="88">
        <v>8.4130019120458893E-2</v>
      </c>
    </row>
    <row r="114" spans="22:33" x14ac:dyDescent="0.25">
      <c r="V114" s="2" t="s">
        <v>744</v>
      </c>
      <c r="W114" s="9">
        <v>3.2740501212611156E-2</v>
      </c>
      <c r="X114" s="9">
        <v>0.96725949878738882</v>
      </c>
      <c r="Y114" s="9"/>
      <c r="AB114" s="71" t="s">
        <v>854</v>
      </c>
      <c r="AC114" s="88">
        <v>6.1337008959338385E-2</v>
      </c>
      <c r="AF114" s="71" t="s">
        <v>1006</v>
      </c>
      <c r="AG114" s="88">
        <v>8.3185840707964601E-2</v>
      </c>
    </row>
    <row r="115" spans="22:33" x14ac:dyDescent="0.25">
      <c r="V115" s="2" t="s">
        <v>732</v>
      </c>
      <c r="W115" s="9">
        <v>5.1696284329563816E-2</v>
      </c>
      <c r="X115" s="9">
        <v>0.94830371567043614</v>
      </c>
      <c r="Y115" s="9"/>
      <c r="AB115" s="71" t="s">
        <v>508</v>
      </c>
      <c r="AC115" s="88">
        <v>6.1335403726708072E-2</v>
      </c>
      <c r="AF115" s="71" t="s">
        <v>784</v>
      </c>
      <c r="AG115" s="88">
        <v>8.2601961796592668E-2</v>
      </c>
    </row>
    <row r="116" spans="22:33" x14ac:dyDescent="0.25">
      <c r="V116" s="2" t="s">
        <v>860</v>
      </c>
      <c r="W116" s="9">
        <v>4.1926974871581285E-2</v>
      </c>
      <c r="X116" s="9">
        <v>0.95807302512841874</v>
      </c>
      <c r="Y116" s="9"/>
      <c r="AB116" s="71" t="s">
        <v>876</v>
      </c>
      <c r="AC116" s="88">
        <v>5.938697318007663E-2</v>
      </c>
      <c r="AF116" s="71" t="s">
        <v>620</v>
      </c>
      <c r="AG116" s="88">
        <v>8.1996434937611412E-2</v>
      </c>
    </row>
    <row r="117" spans="22:33" x14ac:dyDescent="0.25">
      <c r="V117" s="2" t="s">
        <v>1056</v>
      </c>
      <c r="W117" s="9">
        <v>0.12570621468926554</v>
      </c>
      <c r="X117" s="9">
        <v>0.87429378531073443</v>
      </c>
      <c r="Y117" s="9"/>
      <c r="AB117" s="71" t="s">
        <v>732</v>
      </c>
      <c r="AC117" s="88">
        <v>5.8945620589456203E-2</v>
      </c>
      <c r="AF117" s="71" t="s">
        <v>1106</v>
      </c>
      <c r="AG117" s="88">
        <v>8.1747193753050271E-2</v>
      </c>
    </row>
    <row r="118" spans="22:33" x14ac:dyDescent="0.25">
      <c r="V118" s="2" t="s">
        <v>858</v>
      </c>
      <c r="W118" s="9">
        <v>1.0546766583402719E-2</v>
      </c>
      <c r="X118" s="9">
        <v>0.9894532334165973</v>
      </c>
      <c r="Y118" s="9"/>
      <c r="AB118" s="71" t="s">
        <v>1028</v>
      </c>
      <c r="AC118" s="88">
        <v>5.8736059479553904E-2</v>
      </c>
      <c r="AF118" s="71" t="s">
        <v>1018</v>
      </c>
      <c r="AG118" s="88">
        <v>8.1242532855436075E-2</v>
      </c>
    </row>
    <row r="119" spans="22:33" x14ac:dyDescent="0.25">
      <c r="V119" s="2" t="s">
        <v>730</v>
      </c>
      <c r="W119" s="9">
        <v>5.5378061767838126E-2</v>
      </c>
      <c r="X119" s="9">
        <v>0.9446219382321619</v>
      </c>
      <c r="Y119" s="9"/>
      <c r="AB119" s="71" t="s">
        <v>692</v>
      </c>
      <c r="AC119" s="88">
        <v>5.8596265292981328E-2</v>
      </c>
      <c r="AF119" s="71" t="s">
        <v>884</v>
      </c>
      <c r="AG119" s="88">
        <v>7.929883138564274E-2</v>
      </c>
    </row>
    <row r="120" spans="22:33" x14ac:dyDescent="0.25">
      <c r="V120" s="2" t="s">
        <v>529</v>
      </c>
      <c r="W120" s="9">
        <v>5.7053291536050155E-2</v>
      </c>
      <c r="X120" s="9">
        <v>0.94294670846394979</v>
      </c>
      <c r="Y120" s="9"/>
      <c r="AB120" s="71" t="s">
        <v>740</v>
      </c>
      <c r="AC120" s="88">
        <v>5.8498023715415022E-2</v>
      </c>
      <c r="AF120" s="71" t="s">
        <v>778</v>
      </c>
      <c r="AG120" s="88">
        <v>7.897513187641296E-2</v>
      </c>
    </row>
    <row r="121" spans="22:33" x14ac:dyDescent="0.25">
      <c r="V121" s="2" t="s">
        <v>678</v>
      </c>
      <c r="W121" s="9">
        <v>1.6680567139282735E-2</v>
      </c>
      <c r="X121" s="9">
        <v>0.98331943286071721</v>
      </c>
      <c r="Y121" s="9"/>
      <c r="AB121" s="71" t="s">
        <v>784</v>
      </c>
      <c r="AC121" s="88">
        <v>5.7406458226550487E-2</v>
      </c>
      <c r="AF121" s="71" t="s">
        <v>1076</v>
      </c>
      <c r="AG121" s="88">
        <v>7.8439964943032431E-2</v>
      </c>
    </row>
    <row r="122" spans="22:33" x14ac:dyDescent="0.25">
      <c r="V122" s="2" t="s">
        <v>1010</v>
      </c>
      <c r="W122" s="9">
        <v>7.5144508670520235E-2</v>
      </c>
      <c r="X122" s="9">
        <v>0.92485549132947975</v>
      </c>
      <c r="Y122" s="9"/>
      <c r="AB122" s="71" t="s">
        <v>980</v>
      </c>
      <c r="AC122" s="88">
        <v>5.7219251336898397E-2</v>
      </c>
      <c r="AF122" s="71" t="s">
        <v>1060</v>
      </c>
      <c r="AG122" s="88">
        <v>7.7567210224768618E-2</v>
      </c>
    </row>
    <row r="123" spans="22:33" x14ac:dyDescent="0.25">
      <c r="V123" s="2" t="s">
        <v>948</v>
      </c>
      <c r="W123" s="9">
        <v>0.11380880121396054</v>
      </c>
      <c r="X123" s="9">
        <v>0.88619119878603947</v>
      </c>
      <c r="Y123" s="9"/>
      <c r="AB123" s="71" t="s">
        <v>968</v>
      </c>
      <c r="AC123" s="88">
        <v>5.6280587275693308E-2</v>
      </c>
      <c r="AF123" s="71" t="s">
        <v>794</v>
      </c>
      <c r="AG123" s="88">
        <v>7.7419354838709681E-2</v>
      </c>
    </row>
    <row r="124" spans="22:33" x14ac:dyDescent="0.25">
      <c r="V124" s="2" t="s">
        <v>1012</v>
      </c>
      <c r="W124" s="9">
        <v>3.4778465936160075E-2</v>
      </c>
      <c r="X124" s="9">
        <v>0.96522153406383993</v>
      </c>
      <c r="Y124" s="9"/>
      <c r="AB124" s="71" t="s">
        <v>612</v>
      </c>
      <c r="AC124" s="88">
        <v>5.6172436316133244E-2</v>
      </c>
      <c r="AF124" s="71" t="s">
        <v>1062</v>
      </c>
      <c r="AG124" s="88">
        <v>7.7380952380952384E-2</v>
      </c>
    </row>
    <row r="125" spans="22:33" x14ac:dyDescent="0.25">
      <c r="V125" s="2" t="s">
        <v>1090</v>
      </c>
      <c r="W125" s="9">
        <v>0.20289855072463769</v>
      </c>
      <c r="X125" s="9">
        <v>0.79710144927536231</v>
      </c>
      <c r="Y125" s="9"/>
      <c r="AB125" s="71" t="s">
        <v>794</v>
      </c>
      <c r="AC125" s="88">
        <v>5.6052269601100414E-2</v>
      </c>
      <c r="AF125" s="71" t="s">
        <v>1042</v>
      </c>
      <c r="AG125" s="88">
        <v>7.644319479834813E-2</v>
      </c>
    </row>
    <row r="126" spans="22:33" x14ac:dyDescent="0.25">
      <c r="V126" s="2" t="s">
        <v>489</v>
      </c>
      <c r="W126" s="9">
        <v>0.12645429362880886</v>
      </c>
      <c r="X126" s="9">
        <v>0.87354570637119111</v>
      </c>
      <c r="Y126" s="9"/>
      <c r="AB126" s="71" t="s">
        <v>952</v>
      </c>
      <c r="AC126" s="88">
        <v>5.4644808743169397E-2</v>
      </c>
      <c r="AF126" s="71" t="s">
        <v>491</v>
      </c>
      <c r="AG126" s="88">
        <v>7.6226712149042253E-2</v>
      </c>
    </row>
    <row r="127" spans="22:33" x14ac:dyDescent="0.25">
      <c r="V127" s="2" t="s">
        <v>1132</v>
      </c>
      <c r="W127" s="9">
        <v>5.935251798561151E-2</v>
      </c>
      <c r="X127" s="9">
        <v>0.94064748201438853</v>
      </c>
      <c r="Y127" s="9"/>
      <c r="AB127" s="71" t="s">
        <v>894</v>
      </c>
      <c r="AC127" s="88">
        <v>5.418250950570342E-2</v>
      </c>
      <c r="AF127" s="71" t="s">
        <v>842</v>
      </c>
      <c r="AG127" s="88">
        <v>7.6075550891920252E-2</v>
      </c>
    </row>
    <row r="128" spans="22:33" x14ac:dyDescent="0.25">
      <c r="V128" s="2" t="s">
        <v>1098</v>
      </c>
      <c r="W128" s="9">
        <v>0.14823008849557523</v>
      </c>
      <c r="X128" s="9">
        <v>0.85176991150442483</v>
      </c>
      <c r="Y128" s="9"/>
      <c r="AB128" s="71" t="s">
        <v>730</v>
      </c>
      <c r="AC128" s="88">
        <v>5.2631578947368418E-2</v>
      </c>
      <c r="AF128" s="71" t="s">
        <v>1112</v>
      </c>
      <c r="AG128" s="88">
        <v>7.5991450961766807E-2</v>
      </c>
    </row>
    <row r="129" spans="22:33" x14ac:dyDescent="0.25">
      <c r="V129" s="2" t="s">
        <v>1100</v>
      </c>
      <c r="W129" s="9">
        <v>9.8357015985790414E-2</v>
      </c>
      <c r="X129" s="9">
        <v>0.90164298401420961</v>
      </c>
      <c r="Y129" s="9"/>
      <c r="AB129" s="71" t="s">
        <v>724</v>
      </c>
      <c r="AC129" s="88">
        <v>5.2244897959183675E-2</v>
      </c>
      <c r="AF129" s="71" t="s">
        <v>748</v>
      </c>
      <c r="AG129" s="88">
        <v>7.5621890547263676E-2</v>
      </c>
    </row>
    <row r="130" spans="22:33" x14ac:dyDescent="0.25">
      <c r="V130" s="2" t="s">
        <v>684</v>
      </c>
      <c r="W130" s="9">
        <v>4.9520565228362352E-2</v>
      </c>
      <c r="X130" s="9">
        <v>0.95047943477163765</v>
      </c>
      <c r="Y130" s="9"/>
      <c r="AB130" s="71" t="s">
        <v>780</v>
      </c>
      <c r="AC130" s="88">
        <v>5.2083333333333336E-2</v>
      </c>
      <c r="AF130" s="71" t="s">
        <v>932</v>
      </c>
      <c r="AG130" s="88">
        <v>7.5208913649025072E-2</v>
      </c>
    </row>
    <row r="131" spans="22:33" x14ac:dyDescent="0.25">
      <c r="V131" s="2" t="s">
        <v>932</v>
      </c>
      <c r="W131" s="9">
        <v>7.5208913649025072E-2</v>
      </c>
      <c r="X131" s="9">
        <v>0.92479108635097496</v>
      </c>
      <c r="Y131" s="9"/>
      <c r="AB131" s="71" t="s">
        <v>1076</v>
      </c>
      <c r="AC131" s="88">
        <v>5.1486146095717882E-2</v>
      </c>
      <c r="AF131" s="71" t="s">
        <v>1010</v>
      </c>
      <c r="AG131" s="88">
        <v>7.5144508670520235E-2</v>
      </c>
    </row>
    <row r="132" spans="22:33" x14ac:dyDescent="0.25">
      <c r="V132" s="2" t="s">
        <v>762</v>
      </c>
      <c r="W132" s="9">
        <v>4.0558810274898605E-2</v>
      </c>
      <c r="X132" s="9">
        <v>0.9594411897251014</v>
      </c>
      <c r="Y132" s="9"/>
      <c r="AB132" s="71" t="s">
        <v>1094</v>
      </c>
      <c r="AC132" s="88">
        <v>5.1324503311258277E-2</v>
      </c>
      <c r="AF132" s="71" t="s">
        <v>780</v>
      </c>
      <c r="AG132" s="88">
        <v>7.4211502782931357E-2</v>
      </c>
    </row>
    <row r="133" spans="22:33" x14ac:dyDescent="0.25">
      <c r="V133" s="2" t="s">
        <v>1178</v>
      </c>
      <c r="W133" s="9">
        <v>0.11032531824611033</v>
      </c>
      <c r="X133" s="9">
        <v>0.88967468175388964</v>
      </c>
      <c r="Y133" s="9"/>
      <c r="AB133" s="71" t="s">
        <v>1042</v>
      </c>
      <c r="AC133" s="88">
        <v>5.0939531570041857E-2</v>
      </c>
      <c r="AF133" s="71" t="s">
        <v>1028</v>
      </c>
      <c r="AG133" s="88">
        <v>7.3836276083467101E-2</v>
      </c>
    </row>
    <row r="134" spans="22:33" x14ac:dyDescent="0.25">
      <c r="V134" s="2" t="s">
        <v>1152</v>
      </c>
      <c r="W134" s="9">
        <v>4.4247787610619468E-2</v>
      </c>
      <c r="X134" s="9">
        <v>0.95575221238938057</v>
      </c>
      <c r="Y134" s="9"/>
      <c r="AB134" s="71" t="s">
        <v>634</v>
      </c>
      <c r="AC134" s="88">
        <v>5.091819699499165E-2</v>
      </c>
      <c r="AF134" s="71" t="s">
        <v>1020</v>
      </c>
      <c r="AG134" s="88">
        <v>7.3553719008264462E-2</v>
      </c>
    </row>
    <row r="135" spans="22:33" x14ac:dyDescent="0.25">
      <c r="V135" s="2" t="s">
        <v>502</v>
      </c>
      <c r="W135" s="9">
        <v>2.0605661619486505E-2</v>
      </c>
      <c r="X135" s="9">
        <v>0.97939433838051349</v>
      </c>
      <c r="Y135" s="9"/>
      <c r="AB135" s="71" t="s">
        <v>526</v>
      </c>
      <c r="AC135" s="88">
        <v>4.9805950840879687E-2</v>
      </c>
      <c r="AF135" s="71" t="s">
        <v>1128</v>
      </c>
      <c r="AG135" s="88">
        <v>7.2842438638163101E-2</v>
      </c>
    </row>
    <row r="136" spans="22:33" x14ac:dyDescent="0.25">
      <c r="V136" s="2" t="s">
        <v>1166</v>
      </c>
      <c r="W136" s="9">
        <v>0.18745387453874537</v>
      </c>
      <c r="X136" s="9">
        <v>0.8125461254612546</v>
      </c>
      <c r="Y136" s="9"/>
      <c r="AB136" s="71" t="s">
        <v>778</v>
      </c>
      <c r="AC136" s="88">
        <v>4.9394606494221241E-2</v>
      </c>
      <c r="AF136" s="71" t="s">
        <v>1078</v>
      </c>
      <c r="AG136" s="88">
        <v>7.1495914519170339E-2</v>
      </c>
    </row>
    <row r="137" spans="22:33" x14ac:dyDescent="0.25">
      <c r="V137" s="2" t="s">
        <v>956</v>
      </c>
      <c r="W137" s="9">
        <v>1.615305304158552E-2</v>
      </c>
      <c r="X137" s="9">
        <v>0.98384694695841446</v>
      </c>
      <c r="Y137" s="9"/>
      <c r="AB137" s="71" t="s">
        <v>1006</v>
      </c>
      <c r="AC137" s="88">
        <v>4.8192771084337352E-2</v>
      </c>
      <c r="AF137" s="71" t="s">
        <v>902</v>
      </c>
      <c r="AG137" s="88">
        <v>7.1345029239766086E-2</v>
      </c>
    </row>
    <row r="138" spans="22:33" x14ac:dyDescent="0.25">
      <c r="V138" s="2" t="s">
        <v>490</v>
      </c>
      <c r="W138" s="9">
        <v>0.10475471698113208</v>
      </c>
      <c r="X138" s="9">
        <v>0.89524528301886797</v>
      </c>
      <c r="Y138" s="9"/>
      <c r="AB138" s="71" t="s">
        <v>1010</v>
      </c>
      <c r="AC138" s="88">
        <v>4.7787610619469026E-2</v>
      </c>
      <c r="AF138" s="71" t="s">
        <v>796</v>
      </c>
      <c r="AG138" s="88">
        <v>7.0975187536064632E-2</v>
      </c>
    </row>
    <row r="139" spans="22:33" x14ac:dyDescent="0.25">
      <c r="V139" s="2" t="s">
        <v>674</v>
      </c>
      <c r="W139" s="9">
        <v>1.1635259896294423E-2</v>
      </c>
      <c r="X139" s="9">
        <v>0.98836474010370556</v>
      </c>
      <c r="Y139" s="9"/>
      <c r="AB139" s="71" t="s">
        <v>1128</v>
      </c>
      <c r="AC139" s="88">
        <v>4.778453518679409E-2</v>
      </c>
      <c r="AF139" s="71" t="s">
        <v>492</v>
      </c>
      <c r="AG139" s="88">
        <v>7.0448307410795968E-2</v>
      </c>
    </row>
    <row r="140" spans="22:33" x14ac:dyDescent="0.25">
      <c r="V140" s="2" t="s">
        <v>766</v>
      </c>
      <c r="W140" s="9">
        <v>2.9608938547486034E-2</v>
      </c>
      <c r="X140" s="9">
        <v>0.97039106145251397</v>
      </c>
      <c r="Y140" s="9"/>
      <c r="AB140" s="71" t="s">
        <v>782</v>
      </c>
      <c r="AC140" s="88">
        <v>4.7600619195046441E-2</v>
      </c>
      <c r="AF140" s="71" t="s">
        <v>487</v>
      </c>
      <c r="AG140" s="88">
        <v>6.8786502271252437E-2</v>
      </c>
    </row>
    <row r="141" spans="22:33" x14ac:dyDescent="0.25">
      <c r="V141" s="2" t="s">
        <v>880</v>
      </c>
      <c r="W141" s="9">
        <v>1.4705882352941176E-2</v>
      </c>
      <c r="X141" s="9">
        <v>0.98529411764705888</v>
      </c>
      <c r="Y141" s="9"/>
      <c r="AB141" s="71" t="s">
        <v>892</v>
      </c>
      <c r="AC141" s="88">
        <v>4.7149894440534836E-2</v>
      </c>
      <c r="AF141" s="71" t="s">
        <v>938</v>
      </c>
      <c r="AG141" s="88">
        <v>6.8322981366459631E-2</v>
      </c>
    </row>
    <row r="142" spans="22:33" x14ac:dyDescent="0.25">
      <c r="V142" s="2" t="s">
        <v>910</v>
      </c>
      <c r="W142" s="9">
        <v>5.9067802677740385E-3</v>
      </c>
      <c r="X142" s="9">
        <v>0.99409321973222597</v>
      </c>
      <c r="Y142" s="9"/>
      <c r="AB142" s="71" t="s">
        <v>529</v>
      </c>
      <c r="AC142" s="88">
        <v>4.640907181856363E-2</v>
      </c>
      <c r="AF142" s="71" t="s">
        <v>525</v>
      </c>
      <c r="AG142" s="88">
        <v>6.8277310924369741E-2</v>
      </c>
    </row>
    <row r="143" spans="22:33" x14ac:dyDescent="0.25">
      <c r="V143" s="2" t="s">
        <v>505</v>
      </c>
      <c r="W143" s="9">
        <v>2.2271714922048997E-3</v>
      </c>
      <c r="X143" s="9">
        <v>0.99777282850779514</v>
      </c>
      <c r="Y143" s="9"/>
      <c r="AB143" s="71" t="s">
        <v>1034</v>
      </c>
      <c r="AC143" s="88">
        <v>4.6268309695419667E-2</v>
      </c>
      <c r="AF143" s="71" t="s">
        <v>894</v>
      </c>
      <c r="AG143" s="88">
        <v>6.8141592920353988E-2</v>
      </c>
    </row>
    <row r="144" spans="22:33" x14ac:dyDescent="0.25">
      <c r="V144" s="2" t="s">
        <v>748</v>
      </c>
      <c r="W144" s="9">
        <v>7.5621890547263676E-2</v>
      </c>
      <c r="X144" s="9">
        <v>0.92437810945273635</v>
      </c>
      <c r="Y144" s="9"/>
      <c r="AB144" s="71" t="s">
        <v>1078</v>
      </c>
      <c r="AC144" s="88">
        <v>4.6031503287964522E-2</v>
      </c>
      <c r="AF144" s="71" t="s">
        <v>978</v>
      </c>
      <c r="AG144" s="88">
        <v>6.768239085848228E-2</v>
      </c>
    </row>
    <row r="145" spans="22:33" x14ac:dyDescent="0.25">
      <c r="V145" s="2" t="s">
        <v>980</v>
      </c>
      <c r="W145" s="9">
        <v>0.10250061896509037</v>
      </c>
      <c r="X145" s="9">
        <v>0.89749938103490967</v>
      </c>
      <c r="Y145" s="9"/>
      <c r="AB145" s="71" t="s">
        <v>902</v>
      </c>
      <c r="AC145" s="88">
        <v>4.5891141942369262E-2</v>
      </c>
      <c r="AF145" s="71" t="s">
        <v>970</v>
      </c>
      <c r="AG145" s="88">
        <v>6.7554240631163706E-2</v>
      </c>
    </row>
    <row r="146" spans="22:33" x14ac:dyDescent="0.25">
      <c r="V146" s="2" t="s">
        <v>950</v>
      </c>
      <c r="W146" s="9">
        <v>3.9505187549880284E-2</v>
      </c>
      <c r="X146" s="9">
        <v>0.96049481245011969</v>
      </c>
      <c r="Y146" s="9"/>
      <c r="AB146" s="71" t="s">
        <v>1008</v>
      </c>
      <c r="AC146" s="88">
        <v>4.5801526717557252E-2</v>
      </c>
      <c r="AF146" s="71" t="s">
        <v>968</v>
      </c>
      <c r="AG146" s="88">
        <v>6.747230614300101E-2</v>
      </c>
    </row>
    <row r="147" spans="22:33" x14ac:dyDescent="0.25">
      <c r="V147" s="2" t="s">
        <v>970</v>
      </c>
      <c r="W147" s="9">
        <v>6.7554240631163706E-2</v>
      </c>
      <c r="X147" s="9">
        <v>0.93244575936883634</v>
      </c>
      <c r="Y147" s="9"/>
      <c r="AB147" s="71" t="s">
        <v>978</v>
      </c>
      <c r="AC147" s="88">
        <v>4.561033482731347E-2</v>
      </c>
      <c r="AF147" s="71" t="s">
        <v>728</v>
      </c>
      <c r="AG147" s="88">
        <v>6.7080263668088405E-2</v>
      </c>
    </row>
    <row r="148" spans="22:33" x14ac:dyDescent="0.25">
      <c r="V148" s="2" t="s">
        <v>894</v>
      </c>
      <c r="W148" s="9">
        <v>6.8141592920353988E-2</v>
      </c>
      <c r="X148" s="9">
        <v>0.93185840707964607</v>
      </c>
      <c r="Y148" s="9"/>
      <c r="AB148" s="71" t="s">
        <v>1062</v>
      </c>
      <c r="AC148" s="88">
        <v>4.5375218150087257E-2</v>
      </c>
      <c r="AF148" s="71" t="s">
        <v>742</v>
      </c>
      <c r="AG148" s="88">
        <v>6.6473988439306353E-2</v>
      </c>
    </row>
    <row r="149" spans="22:33" x14ac:dyDescent="0.25">
      <c r="V149" s="2" t="s">
        <v>499</v>
      </c>
      <c r="W149" s="9">
        <v>1.0452961672473868E-2</v>
      </c>
      <c r="X149" s="9">
        <v>0.98954703832752611</v>
      </c>
      <c r="Y149" s="9"/>
      <c r="AB149" s="71" t="s">
        <v>734</v>
      </c>
      <c r="AC149" s="88">
        <v>4.4315992292870907E-2</v>
      </c>
      <c r="AF149" s="71" t="s">
        <v>832</v>
      </c>
      <c r="AG149" s="88">
        <v>6.6000000000000003E-2</v>
      </c>
    </row>
    <row r="150" spans="22:33" x14ac:dyDescent="0.25">
      <c r="V150" s="2" t="s">
        <v>1128</v>
      </c>
      <c r="W150" s="9">
        <v>7.2842438638163101E-2</v>
      </c>
      <c r="X150" s="9">
        <v>0.92715756136183691</v>
      </c>
      <c r="Y150" s="9"/>
      <c r="AB150" s="71" t="s">
        <v>620</v>
      </c>
      <c r="AC150" s="88">
        <v>4.4265593561368208E-2</v>
      </c>
      <c r="AF150" s="71" t="s">
        <v>952</v>
      </c>
      <c r="AG150" s="88">
        <v>6.5880039331366769E-2</v>
      </c>
    </row>
    <row r="151" spans="22:33" x14ac:dyDescent="0.25">
      <c r="V151" s="2" t="s">
        <v>1164</v>
      </c>
      <c r="W151" s="9">
        <v>4.9723756906077346E-2</v>
      </c>
      <c r="X151" s="9">
        <v>0.95027624309392267</v>
      </c>
      <c r="Y151" s="9"/>
      <c r="AB151" s="71" t="s">
        <v>928</v>
      </c>
      <c r="AC151" s="88">
        <v>4.3888888888888887E-2</v>
      </c>
      <c r="AF151" s="71" t="s">
        <v>1004</v>
      </c>
      <c r="AG151" s="88">
        <v>6.5486725663716813E-2</v>
      </c>
    </row>
    <row r="152" spans="22:33" x14ac:dyDescent="0.25">
      <c r="V152" s="2" t="s">
        <v>1158</v>
      </c>
      <c r="W152" s="9">
        <v>0.1382842509603073</v>
      </c>
      <c r="X152" s="9">
        <v>0.86171574903969272</v>
      </c>
      <c r="Y152" s="9"/>
      <c r="AB152" s="71" t="s">
        <v>970</v>
      </c>
      <c r="AC152" s="88">
        <v>4.3828892005610097E-2</v>
      </c>
      <c r="AF152" s="71" t="s">
        <v>886</v>
      </c>
      <c r="AG152" s="88">
        <v>6.4027370478983381E-2</v>
      </c>
    </row>
    <row r="153" spans="22:33" x14ac:dyDescent="0.25">
      <c r="V153" s="2" t="s">
        <v>866</v>
      </c>
      <c r="W153" s="9">
        <v>2.9416326319598823E-2</v>
      </c>
      <c r="X153" s="9">
        <v>0.97058367368040122</v>
      </c>
      <c r="Y153" s="9"/>
      <c r="AB153" s="71" t="s">
        <v>884</v>
      </c>
      <c r="AC153" s="88">
        <v>4.3752819124943616E-2</v>
      </c>
      <c r="AF153" s="71" t="s">
        <v>900</v>
      </c>
      <c r="AG153" s="88">
        <v>6.3627730294396959E-2</v>
      </c>
    </row>
    <row r="154" spans="22:33" x14ac:dyDescent="0.25">
      <c r="V154" s="2" t="s">
        <v>1136</v>
      </c>
      <c r="W154" s="9">
        <v>4.3343653250773995E-2</v>
      </c>
      <c r="X154" s="9">
        <v>0.95665634674922606</v>
      </c>
      <c r="Y154" s="9"/>
      <c r="AB154" s="71" t="s">
        <v>622</v>
      </c>
      <c r="AC154" s="88">
        <v>4.3633762517882688E-2</v>
      </c>
      <c r="AF154" s="71" t="s">
        <v>501</v>
      </c>
      <c r="AG154" s="88">
        <v>6.3456790123456785E-2</v>
      </c>
    </row>
    <row r="155" spans="22:33" x14ac:dyDescent="0.25">
      <c r="V155" s="2" t="s">
        <v>1180</v>
      </c>
      <c r="W155" s="9">
        <v>1.864406779661017E-2</v>
      </c>
      <c r="X155" s="9">
        <v>0.98135593220338979</v>
      </c>
      <c r="Y155" s="9"/>
      <c r="AB155" s="71" t="s">
        <v>774</v>
      </c>
      <c r="AC155" s="88">
        <v>4.3306294831400416E-2</v>
      </c>
      <c r="AF155" s="71" t="s">
        <v>1008</v>
      </c>
      <c r="AG155" s="88">
        <v>6.3414634146341464E-2</v>
      </c>
    </row>
    <row r="156" spans="22:33" x14ac:dyDescent="0.25">
      <c r="V156" s="2" t="s">
        <v>600</v>
      </c>
      <c r="W156" s="9">
        <v>0.21313672922252011</v>
      </c>
      <c r="X156" s="9">
        <v>0.78686327077747986</v>
      </c>
      <c r="Y156" s="9"/>
      <c r="AB156" s="71" t="s">
        <v>1060</v>
      </c>
      <c r="AC156" s="88">
        <v>4.3191248585439455E-2</v>
      </c>
      <c r="AF156" s="71" t="s">
        <v>1034</v>
      </c>
      <c r="AG156" s="88">
        <v>6.2700567761046655E-2</v>
      </c>
    </row>
    <row r="157" spans="22:33" x14ac:dyDescent="0.25">
      <c r="V157" s="2" t="s">
        <v>1096</v>
      </c>
      <c r="W157" s="9">
        <v>0.29230769230769232</v>
      </c>
      <c r="X157" s="9">
        <v>0.70769230769230773</v>
      </c>
      <c r="Y157" s="9"/>
      <c r="AB157" s="71" t="s">
        <v>1132</v>
      </c>
      <c r="AC157" s="88">
        <v>4.3165467625899283E-2</v>
      </c>
      <c r="AF157" s="71" t="s">
        <v>527</v>
      </c>
      <c r="AG157" s="88">
        <v>6.2057476051645147E-2</v>
      </c>
    </row>
    <row r="158" spans="22:33" x14ac:dyDescent="0.25">
      <c r="V158" s="2" t="s">
        <v>816</v>
      </c>
      <c r="W158" s="9">
        <v>0.27243928194297784</v>
      </c>
      <c r="X158" s="9">
        <v>0.72756071805702216</v>
      </c>
      <c r="Y158" s="9"/>
      <c r="AB158" s="71" t="s">
        <v>850</v>
      </c>
      <c r="AC158" s="88">
        <v>4.3163732818905232E-2</v>
      </c>
      <c r="AF158" s="71" t="s">
        <v>1054</v>
      </c>
      <c r="AG158" s="88">
        <v>6.098265895953757E-2</v>
      </c>
    </row>
    <row r="159" spans="22:33" x14ac:dyDescent="0.25">
      <c r="V159" s="2" t="s">
        <v>1076</v>
      </c>
      <c r="W159" s="9">
        <v>7.8439964943032431E-2</v>
      </c>
      <c r="X159" s="9">
        <v>0.9215600350569676</v>
      </c>
      <c r="Y159" s="9"/>
      <c r="AB159" s="71" t="s">
        <v>1106</v>
      </c>
      <c r="AC159" s="88">
        <v>4.2857142857142858E-2</v>
      </c>
      <c r="AF159" s="71" t="s">
        <v>1146</v>
      </c>
      <c r="AG159" s="88">
        <v>6.0846560846560843E-2</v>
      </c>
    </row>
    <row r="160" spans="22:33" x14ac:dyDescent="0.25">
      <c r="V160" s="2" t="s">
        <v>754</v>
      </c>
      <c r="W160" s="9">
        <v>2.704469319388839E-2</v>
      </c>
      <c r="X160" s="9">
        <v>0.97295530680611164</v>
      </c>
      <c r="Y160" s="9"/>
      <c r="AB160" s="71" t="s">
        <v>748</v>
      </c>
      <c r="AC160" s="88">
        <v>4.2553191489361701E-2</v>
      </c>
      <c r="AF160" s="71" t="s">
        <v>850</v>
      </c>
      <c r="AG160" s="88">
        <v>6.0635459616783897E-2</v>
      </c>
    </row>
    <row r="161" spans="22:33" x14ac:dyDescent="0.25">
      <c r="V161" s="2" t="s">
        <v>1082</v>
      </c>
      <c r="W161" s="9">
        <v>0.20950965824665677</v>
      </c>
      <c r="X161" s="9">
        <v>0.79049034175334321</v>
      </c>
      <c r="Y161" s="9"/>
      <c r="AB161" s="71" t="s">
        <v>826</v>
      </c>
      <c r="AC161" s="88">
        <v>4.1039156626506021E-2</v>
      </c>
      <c r="AF161" s="71" t="s">
        <v>826</v>
      </c>
      <c r="AG161" s="88">
        <v>6.0248853962017027E-2</v>
      </c>
    </row>
    <row r="162" spans="22:33" x14ac:dyDescent="0.25">
      <c r="V162" s="2" t="s">
        <v>770</v>
      </c>
      <c r="W162" s="9">
        <v>1.4854574959430782E-2</v>
      </c>
      <c r="X162" s="9">
        <v>0.98514542504056923</v>
      </c>
      <c r="Y162" s="9"/>
      <c r="AB162" s="71" t="s">
        <v>886</v>
      </c>
      <c r="AC162" s="88">
        <v>4.0436165379373015E-2</v>
      </c>
      <c r="AF162" s="71" t="s">
        <v>692</v>
      </c>
      <c r="AG162" s="88">
        <v>6.0113728675873272E-2</v>
      </c>
    </row>
    <row r="163" spans="22:33" x14ac:dyDescent="0.25">
      <c r="V163" s="2" t="s">
        <v>926</v>
      </c>
      <c r="W163" s="9">
        <v>1.0540184453227932E-2</v>
      </c>
      <c r="X163" s="9">
        <v>0.98945981554677209</v>
      </c>
      <c r="Y163" s="9"/>
      <c r="AB163" s="71" t="s">
        <v>750</v>
      </c>
      <c r="AC163" s="88">
        <v>3.9860139860139858E-2</v>
      </c>
      <c r="AF163" s="71" t="s">
        <v>708</v>
      </c>
      <c r="AG163" s="88">
        <v>5.9980139026812311E-2</v>
      </c>
    </row>
    <row r="164" spans="22:33" x14ac:dyDescent="0.25">
      <c r="V164" s="2" t="s">
        <v>716</v>
      </c>
      <c r="W164" s="9">
        <v>1.0559273129105531E-2</v>
      </c>
      <c r="X164" s="9">
        <v>0.98944072687089446</v>
      </c>
      <c r="Y164" s="9"/>
      <c r="AB164" s="71" t="s">
        <v>1136</v>
      </c>
      <c r="AC164" s="88">
        <v>3.9274924471299093E-2</v>
      </c>
      <c r="AF164" s="71" t="s">
        <v>782</v>
      </c>
      <c r="AG164" s="88">
        <v>5.9780398535990237E-2</v>
      </c>
    </row>
    <row r="165" spans="22:33" x14ac:dyDescent="0.25">
      <c r="V165" s="2" t="s">
        <v>912</v>
      </c>
      <c r="W165" s="9">
        <v>3.7906742703790672E-2</v>
      </c>
      <c r="X165" s="9">
        <v>0.96209325729620931</v>
      </c>
      <c r="Y165" s="9"/>
      <c r="AB165" s="71" t="s">
        <v>487</v>
      </c>
      <c r="AC165" s="88">
        <v>3.8989169675090252E-2</v>
      </c>
      <c r="AF165" s="71" t="s">
        <v>1154</v>
      </c>
      <c r="AG165" s="88">
        <v>5.9689922480620154E-2</v>
      </c>
    </row>
    <row r="166" spans="22:33" x14ac:dyDescent="0.25">
      <c r="V166" s="2" t="s">
        <v>820</v>
      </c>
      <c r="W166" s="9">
        <v>0.16556836902800659</v>
      </c>
      <c r="X166" s="9">
        <v>0.83443163097199347</v>
      </c>
      <c r="Y166" s="9"/>
      <c r="AB166" s="71" t="s">
        <v>1054</v>
      </c>
      <c r="AC166" s="88">
        <v>3.8381434096994939E-2</v>
      </c>
      <c r="AF166" s="71" t="s">
        <v>1132</v>
      </c>
      <c r="AG166" s="88">
        <v>5.935251798561151E-2</v>
      </c>
    </row>
    <row r="167" spans="22:33" x14ac:dyDescent="0.25">
      <c r="V167" s="2" t="s">
        <v>1168</v>
      </c>
      <c r="W167" s="9">
        <v>0</v>
      </c>
      <c r="X167" s="9">
        <v>1</v>
      </c>
      <c r="Y167" s="9"/>
      <c r="AB167" s="71" t="s">
        <v>708</v>
      </c>
      <c r="AC167" s="88">
        <v>3.7785129723141214E-2</v>
      </c>
      <c r="AF167" s="71" t="s">
        <v>1070</v>
      </c>
      <c r="AG167" s="88">
        <v>5.9347181008902079E-2</v>
      </c>
    </row>
    <row r="168" spans="22:33" x14ac:dyDescent="0.25">
      <c r="V168" s="2" t="s">
        <v>487</v>
      </c>
      <c r="W168" s="9">
        <v>6.8786502271252437E-2</v>
      </c>
      <c r="X168" s="9">
        <v>0.93121349772874762</v>
      </c>
      <c r="Y168" s="9"/>
      <c r="AB168" s="71" t="s">
        <v>1018</v>
      </c>
      <c r="AC168" s="88">
        <v>3.7499999999999999E-2</v>
      </c>
      <c r="AF168" s="71" t="s">
        <v>632</v>
      </c>
      <c r="AG168" s="88">
        <v>5.8434399117971332E-2</v>
      </c>
    </row>
    <row r="169" spans="22:33" x14ac:dyDescent="0.25">
      <c r="V169" s="2" t="s">
        <v>764</v>
      </c>
      <c r="W169" s="9">
        <v>4.9471661863592697E-2</v>
      </c>
      <c r="X169" s="9">
        <v>0.95052833813640725</v>
      </c>
      <c r="Y169" s="9"/>
      <c r="AB169" s="71" t="s">
        <v>742</v>
      </c>
      <c r="AC169" s="88">
        <v>3.664302600472813E-2</v>
      </c>
      <c r="AF169" s="71" t="s">
        <v>736</v>
      </c>
      <c r="AG169" s="88">
        <v>5.8375634517766499E-2</v>
      </c>
    </row>
    <row r="170" spans="22:33" x14ac:dyDescent="0.25">
      <c r="V170" s="2" t="s">
        <v>616</v>
      </c>
      <c r="W170" s="9">
        <v>4.357541899441341E-2</v>
      </c>
      <c r="X170" s="9">
        <v>0.95642458100558658</v>
      </c>
      <c r="Y170" s="9"/>
      <c r="AB170" s="71" t="s">
        <v>1134</v>
      </c>
      <c r="AC170" s="88">
        <v>3.6637931034482756E-2</v>
      </c>
      <c r="AF170" s="71" t="s">
        <v>652</v>
      </c>
      <c r="AG170" s="88">
        <v>5.7636887608069162E-2</v>
      </c>
    </row>
    <row r="171" spans="22:33" x14ac:dyDescent="0.25">
      <c r="V171" s="2" t="s">
        <v>1024</v>
      </c>
      <c r="W171" s="9">
        <v>0.14801806322127445</v>
      </c>
      <c r="X171" s="9">
        <v>0.85198193677872558</v>
      </c>
      <c r="Y171" s="9"/>
      <c r="AB171" s="71" t="s">
        <v>840</v>
      </c>
      <c r="AC171" s="88">
        <v>3.6611393859793138E-2</v>
      </c>
      <c r="AF171" s="71" t="s">
        <v>892</v>
      </c>
      <c r="AG171" s="88">
        <v>5.7549504950495052E-2</v>
      </c>
    </row>
    <row r="172" spans="22:33" x14ac:dyDescent="0.25">
      <c r="V172" s="2" t="s">
        <v>946</v>
      </c>
      <c r="W172" s="9">
        <v>5.0153981522217332E-2</v>
      </c>
      <c r="X172" s="9">
        <v>0.94984601847778272</v>
      </c>
      <c r="Y172" s="9"/>
      <c r="AB172" s="71" t="s">
        <v>1154</v>
      </c>
      <c r="AC172" s="88">
        <v>3.6541889483065956E-2</v>
      </c>
      <c r="AF172" s="71" t="s">
        <v>774</v>
      </c>
      <c r="AG172" s="88">
        <v>5.7441627274029509E-2</v>
      </c>
    </row>
    <row r="173" spans="22:33" x14ac:dyDescent="0.25">
      <c r="V173" s="2" t="s">
        <v>1154</v>
      </c>
      <c r="W173" s="9">
        <v>5.9689922480620154E-2</v>
      </c>
      <c r="X173" s="9">
        <v>0.94031007751937989</v>
      </c>
      <c r="Y173" s="9"/>
      <c r="AB173" s="71" t="s">
        <v>764</v>
      </c>
      <c r="AC173" s="88">
        <v>3.6380597014925374E-2</v>
      </c>
      <c r="AF173" s="71" t="s">
        <v>690</v>
      </c>
      <c r="AG173" s="88">
        <v>5.7416267942583733E-2</v>
      </c>
    </row>
    <row r="174" spans="22:33" x14ac:dyDescent="0.25">
      <c r="V174" s="2" t="s">
        <v>1020</v>
      </c>
      <c r="W174" s="9">
        <v>7.3553719008264462E-2</v>
      </c>
      <c r="X174" s="9">
        <v>0.92644628099173554</v>
      </c>
      <c r="Y174" s="9"/>
      <c r="AB174" s="71" t="s">
        <v>684</v>
      </c>
      <c r="AC174" s="88">
        <v>3.624960802759486E-2</v>
      </c>
      <c r="AF174" s="71" t="s">
        <v>529</v>
      </c>
      <c r="AG174" s="88">
        <v>5.7053291536050155E-2</v>
      </c>
    </row>
    <row r="175" spans="22:33" x14ac:dyDescent="0.25">
      <c r="V175" s="2" t="s">
        <v>636</v>
      </c>
      <c r="W175" s="9">
        <v>3.4113060428849901E-2</v>
      </c>
      <c r="X175" s="9">
        <v>0.96588693957115013</v>
      </c>
      <c r="Y175" s="9"/>
      <c r="AB175" s="71" t="s">
        <v>492</v>
      </c>
      <c r="AC175" s="88">
        <v>3.5670953652026209E-2</v>
      </c>
      <c r="AF175" s="71" t="s">
        <v>840</v>
      </c>
      <c r="AG175" s="88">
        <v>5.6880733944954132E-2</v>
      </c>
    </row>
    <row r="176" spans="22:33" x14ac:dyDescent="0.25">
      <c r="V176" s="2" t="s">
        <v>714</v>
      </c>
      <c r="W176" s="9">
        <v>1.49441090322195E-3</v>
      </c>
      <c r="X176" s="9">
        <v>0.998505589096778</v>
      </c>
      <c r="Y176" s="9"/>
      <c r="AB176" s="71" t="s">
        <v>966</v>
      </c>
      <c r="AC176" s="88">
        <v>3.5648994515539302E-2</v>
      </c>
      <c r="AF176" s="71" t="s">
        <v>724</v>
      </c>
      <c r="AG176" s="88">
        <v>5.6718061674008807E-2</v>
      </c>
    </row>
    <row r="177" spans="22:33" x14ac:dyDescent="0.25">
      <c r="V177" s="2" t="s">
        <v>776</v>
      </c>
      <c r="W177" s="9">
        <v>0.12271689497716895</v>
      </c>
      <c r="X177" s="9">
        <v>0.87728310502283102</v>
      </c>
      <c r="Y177" s="9"/>
      <c r="AB177" s="71" t="s">
        <v>1162</v>
      </c>
      <c r="AC177" s="88">
        <v>3.5609756097560973E-2</v>
      </c>
      <c r="AF177" s="71" t="s">
        <v>730</v>
      </c>
      <c r="AG177" s="88">
        <v>5.5378061767838126E-2</v>
      </c>
    </row>
    <row r="178" spans="22:33" x14ac:dyDescent="0.25">
      <c r="V178" s="2" t="s">
        <v>1064</v>
      </c>
      <c r="W178" s="9">
        <v>2.0647917408330368E-2</v>
      </c>
      <c r="X178" s="9">
        <v>0.97935208259166961</v>
      </c>
      <c r="Y178" s="9"/>
      <c r="AB178" s="71" t="s">
        <v>1112</v>
      </c>
      <c r="AC178" s="88">
        <v>3.5196687370600416E-2</v>
      </c>
      <c r="AF178" s="71" t="s">
        <v>928</v>
      </c>
      <c r="AG178" s="88">
        <v>5.4668304668304669E-2</v>
      </c>
    </row>
    <row r="179" spans="22:33" x14ac:dyDescent="0.25">
      <c r="V179" s="2" t="s">
        <v>682</v>
      </c>
      <c r="W179" s="9">
        <v>0.11603053435114503</v>
      </c>
      <c r="X179" s="9">
        <v>0.88396946564885492</v>
      </c>
      <c r="Y179" s="9"/>
      <c r="AB179" s="71" t="s">
        <v>728</v>
      </c>
      <c r="AC179" s="88">
        <v>3.4851039910061832E-2</v>
      </c>
      <c r="AF179" s="71" t="s">
        <v>520</v>
      </c>
      <c r="AG179" s="88">
        <v>5.3892215568862277E-2</v>
      </c>
    </row>
    <row r="180" spans="22:33" x14ac:dyDescent="0.25">
      <c r="V180" s="2" t="s">
        <v>1004</v>
      </c>
      <c r="W180" s="9">
        <v>6.5486725663716813E-2</v>
      </c>
      <c r="X180" s="9">
        <v>0.93451327433628317</v>
      </c>
      <c r="Y180" s="9"/>
      <c r="AB180" s="71" t="s">
        <v>1032</v>
      </c>
      <c r="AC180" s="88">
        <v>3.4736138944555781E-2</v>
      </c>
      <c r="AF180" s="71" t="s">
        <v>500</v>
      </c>
      <c r="AG180" s="88">
        <v>5.387205387205387E-2</v>
      </c>
    </row>
    <row r="181" spans="22:33" x14ac:dyDescent="0.25">
      <c r="V181" s="2" t="s">
        <v>1060</v>
      </c>
      <c r="W181" s="9">
        <v>7.7567210224768618E-2</v>
      </c>
      <c r="X181" s="9">
        <v>0.92243278977523135</v>
      </c>
      <c r="Y181" s="9"/>
      <c r="AB181" s="71" t="s">
        <v>950</v>
      </c>
      <c r="AC181" s="88">
        <v>3.4715960324616775E-2</v>
      </c>
      <c r="AF181" s="71" t="s">
        <v>920</v>
      </c>
      <c r="AG181" s="88">
        <v>5.3412462908011868E-2</v>
      </c>
    </row>
    <row r="182" spans="22:33" x14ac:dyDescent="0.25">
      <c r="V182" s="2" t="s">
        <v>622</v>
      </c>
      <c r="W182" s="9">
        <v>3.2348367029548991E-2</v>
      </c>
      <c r="X182" s="9">
        <v>0.96765163297045098</v>
      </c>
      <c r="Y182" s="9"/>
      <c r="AB182" s="71" t="s">
        <v>1110</v>
      </c>
      <c r="AC182" s="88">
        <v>3.4569309754706221E-2</v>
      </c>
      <c r="AF182" s="71" t="s">
        <v>1156</v>
      </c>
      <c r="AG182" s="88">
        <v>5.3391053391053392E-2</v>
      </c>
    </row>
    <row r="183" spans="22:33" x14ac:dyDescent="0.25">
      <c r="V183" s="2" t="s">
        <v>1070</v>
      </c>
      <c r="W183" s="9">
        <v>5.9347181008902079E-2</v>
      </c>
      <c r="X183" s="9">
        <v>0.94065281899109787</v>
      </c>
      <c r="Y183" s="9"/>
      <c r="AB183" s="71" t="s">
        <v>932</v>
      </c>
      <c r="AC183" s="88">
        <v>3.4398034398034398E-2</v>
      </c>
      <c r="AF183" s="71" t="s">
        <v>1030</v>
      </c>
      <c r="AG183" s="88">
        <v>5.3237912375632745E-2</v>
      </c>
    </row>
    <row r="184" spans="22:33" x14ac:dyDescent="0.25">
      <c r="V184" s="2" t="s">
        <v>1058</v>
      </c>
      <c r="W184" s="9">
        <v>0.14824399260628465</v>
      </c>
      <c r="X184" s="9">
        <v>0.85175600739371538</v>
      </c>
      <c r="Y184" s="9"/>
      <c r="AB184" s="71" t="s">
        <v>918</v>
      </c>
      <c r="AC184" s="88">
        <v>3.4261241970021415E-2</v>
      </c>
      <c r="AF184" s="71" t="s">
        <v>518</v>
      </c>
      <c r="AG184" s="88">
        <v>5.3197205803331545E-2</v>
      </c>
    </row>
    <row r="185" spans="22:33" x14ac:dyDescent="0.25">
      <c r="V185" s="2" t="s">
        <v>886</v>
      </c>
      <c r="W185" s="9">
        <v>6.4027370478983381E-2</v>
      </c>
      <c r="X185" s="9">
        <v>0.93597262952101656</v>
      </c>
      <c r="Y185" s="9"/>
      <c r="AB185" s="71" t="s">
        <v>525</v>
      </c>
      <c r="AC185" s="88">
        <v>3.4210526315789476E-2</v>
      </c>
      <c r="AF185" s="71" t="s">
        <v>1162</v>
      </c>
      <c r="AG185" s="88">
        <v>5.25092936802974E-2</v>
      </c>
    </row>
    <row r="186" spans="22:33" x14ac:dyDescent="0.25">
      <c r="V186" s="2" t="s">
        <v>994</v>
      </c>
      <c r="W186" s="9">
        <v>2.8846153846153848E-2</v>
      </c>
      <c r="X186" s="9">
        <v>0.97115384615384615</v>
      </c>
      <c r="Y186" s="9"/>
      <c r="AB186" s="71" t="s">
        <v>1004</v>
      </c>
      <c r="AC186" s="88">
        <v>3.4035656401944892E-2</v>
      </c>
      <c r="AF186" s="71" t="s">
        <v>732</v>
      </c>
      <c r="AG186" s="88">
        <v>5.1696284329563816E-2</v>
      </c>
    </row>
    <row r="187" spans="22:33" x14ac:dyDescent="0.25">
      <c r="V187" s="2" t="s">
        <v>750</v>
      </c>
      <c r="W187" s="9">
        <v>4.2754025541365905E-2</v>
      </c>
      <c r="X187" s="9">
        <v>0.95724597445863413</v>
      </c>
      <c r="Y187" s="9"/>
      <c r="AB187" s="71" t="s">
        <v>1030</v>
      </c>
      <c r="AC187" s="88">
        <v>3.3866945539377365E-2</v>
      </c>
      <c r="AF187" s="71" t="s">
        <v>946</v>
      </c>
      <c r="AG187" s="88">
        <v>5.0153981522217332E-2</v>
      </c>
    </row>
    <row r="188" spans="22:33" x14ac:dyDescent="0.25">
      <c r="V188" s="2" t="s">
        <v>506</v>
      </c>
      <c r="W188" s="9">
        <v>2.4182542715213712E-2</v>
      </c>
      <c r="X188" s="9">
        <v>0.9758174572847863</v>
      </c>
      <c r="Y188" s="9"/>
      <c r="AB188" s="71" t="s">
        <v>517</v>
      </c>
      <c r="AC188" s="88">
        <v>3.3730834752981262E-2</v>
      </c>
      <c r="AF188" s="71" t="s">
        <v>1164</v>
      </c>
      <c r="AG188" s="88">
        <v>4.9723756906077346E-2</v>
      </c>
    </row>
    <row r="189" spans="22:33" x14ac:dyDescent="0.25">
      <c r="V189" s="2" t="s">
        <v>660</v>
      </c>
      <c r="W189" s="9">
        <v>0</v>
      </c>
      <c r="X189" s="9">
        <v>1</v>
      </c>
      <c r="Y189" s="9"/>
      <c r="AB189" s="71" t="s">
        <v>924</v>
      </c>
      <c r="AC189" s="88">
        <v>3.3696729435084241E-2</v>
      </c>
      <c r="AF189" s="71" t="s">
        <v>684</v>
      </c>
      <c r="AG189" s="88">
        <v>4.9520565228362352E-2</v>
      </c>
    </row>
    <row r="190" spans="22:33" x14ac:dyDescent="0.25">
      <c r="V190" s="2" t="s">
        <v>666</v>
      </c>
      <c r="W190" s="9">
        <v>1.1711625227992704E-2</v>
      </c>
      <c r="X190" s="9">
        <v>0.98828837477200726</v>
      </c>
      <c r="Y190" s="9"/>
      <c r="AB190" s="71" t="s">
        <v>636</v>
      </c>
      <c r="AC190" s="88">
        <v>3.309692671394799E-2</v>
      </c>
      <c r="AF190" s="71" t="s">
        <v>764</v>
      </c>
      <c r="AG190" s="88">
        <v>4.9471661863592697E-2</v>
      </c>
    </row>
    <row r="191" spans="22:33" x14ac:dyDescent="0.25">
      <c r="V191" s="2" t="s">
        <v>1142</v>
      </c>
      <c r="W191" s="9">
        <v>3.3966301150040117E-2</v>
      </c>
      <c r="X191" s="9">
        <v>0.96603369884995993</v>
      </c>
      <c r="Y191" s="9"/>
      <c r="AB191" s="71" t="s">
        <v>518</v>
      </c>
      <c r="AC191" s="88">
        <v>3.2737193088814794E-2</v>
      </c>
      <c r="AF191" s="71" t="s">
        <v>1032</v>
      </c>
      <c r="AG191" s="88">
        <v>4.9170251997541485E-2</v>
      </c>
    </row>
    <row r="192" spans="22:33" x14ac:dyDescent="0.25">
      <c r="V192" s="2" t="s">
        <v>1172</v>
      </c>
      <c r="W192" s="9">
        <v>0</v>
      </c>
      <c r="X192" s="9">
        <v>1</v>
      </c>
      <c r="Y192" s="9"/>
      <c r="AB192" s="71" t="s">
        <v>596</v>
      </c>
      <c r="AC192" s="88">
        <v>3.269447576099211E-2</v>
      </c>
      <c r="AF192" s="71" t="s">
        <v>534</v>
      </c>
      <c r="AG192" s="88">
        <v>4.7097480832420595E-2</v>
      </c>
    </row>
    <row r="193" spans="22:33" x14ac:dyDescent="0.25">
      <c r="V193" s="2" t="s">
        <v>1044</v>
      </c>
      <c r="W193" s="9">
        <v>4.0916530278232409E-2</v>
      </c>
      <c r="X193" s="9">
        <v>0.95908346972176761</v>
      </c>
      <c r="Y193" s="9"/>
      <c r="AB193" s="71" t="s">
        <v>972</v>
      </c>
      <c r="AC193" s="88">
        <v>3.2655346146669158E-2</v>
      </c>
      <c r="AF193" s="71" t="s">
        <v>495</v>
      </c>
      <c r="AG193" s="88">
        <v>4.50869884832149E-2</v>
      </c>
    </row>
    <row r="194" spans="22:33" x14ac:dyDescent="0.25">
      <c r="V194" s="2" t="s">
        <v>1086</v>
      </c>
      <c r="W194" s="9">
        <v>9.3301435406698566E-2</v>
      </c>
      <c r="X194" s="9">
        <v>0.90669856459330145</v>
      </c>
      <c r="Y194" s="9"/>
      <c r="AB194" s="71" t="s">
        <v>534</v>
      </c>
      <c r="AC194" s="88">
        <v>3.2545931758530183E-2</v>
      </c>
      <c r="AF194" s="71" t="s">
        <v>1134</v>
      </c>
      <c r="AG194" s="88">
        <v>4.4999999999999998E-2</v>
      </c>
    </row>
    <row r="195" spans="22:33" x14ac:dyDescent="0.25">
      <c r="V195" s="2" t="s">
        <v>728</v>
      </c>
      <c r="W195" s="9">
        <v>6.7080263668088405E-2</v>
      </c>
      <c r="X195" s="9">
        <v>0.93291973633191161</v>
      </c>
      <c r="Y195" s="9"/>
      <c r="AB195" s="71" t="s">
        <v>690</v>
      </c>
      <c r="AC195" s="88">
        <v>3.2379300375831165E-2</v>
      </c>
      <c r="AF195" s="71" t="s">
        <v>972</v>
      </c>
      <c r="AG195" s="88">
        <v>4.4778792763747091E-2</v>
      </c>
    </row>
    <row r="196" spans="22:33" x14ac:dyDescent="0.25">
      <c r="V196" s="2" t="s">
        <v>531</v>
      </c>
      <c r="W196" s="9" t="e">
        <v>#DIV/0!</v>
      </c>
      <c r="X196" s="9" t="e">
        <v>#DIV/0!</v>
      </c>
      <c r="Y196" s="9"/>
      <c r="AB196" s="71" t="s">
        <v>914</v>
      </c>
      <c r="AC196" s="88">
        <v>3.2299741602067181E-2</v>
      </c>
      <c r="AF196" s="71" t="s">
        <v>992</v>
      </c>
      <c r="AG196" s="88">
        <v>4.442970822281167E-2</v>
      </c>
    </row>
    <row r="197" spans="22:33" x14ac:dyDescent="0.25">
      <c r="V197" s="2" t="s">
        <v>724</v>
      </c>
      <c r="W197" s="9">
        <v>5.6718061674008807E-2</v>
      </c>
      <c r="X197" s="9">
        <v>0.94328193832599116</v>
      </c>
      <c r="Y197" s="9"/>
      <c r="AB197" s="71" t="s">
        <v>762</v>
      </c>
      <c r="AC197" s="88">
        <v>3.1996394772420007E-2</v>
      </c>
      <c r="AF197" s="71" t="s">
        <v>1140</v>
      </c>
      <c r="AG197" s="88">
        <v>4.4397463002114168E-2</v>
      </c>
    </row>
    <row r="198" spans="22:33" x14ac:dyDescent="0.25">
      <c r="V198" s="2" t="s">
        <v>736</v>
      </c>
      <c r="W198" s="9">
        <v>5.8375634517766499E-2</v>
      </c>
      <c r="X198" s="9">
        <v>0.94162436548223349</v>
      </c>
      <c r="Y198" s="9"/>
      <c r="AB198" s="71" t="s">
        <v>744</v>
      </c>
      <c r="AC198" s="88">
        <v>3.1910306166451054E-2</v>
      </c>
      <c r="AF198" s="71" t="s">
        <v>1152</v>
      </c>
      <c r="AG198" s="88">
        <v>4.4247787610619468E-2</v>
      </c>
    </row>
    <row r="199" spans="22:33" x14ac:dyDescent="0.25">
      <c r="V199" s="2" t="s">
        <v>610</v>
      </c>
      <c r="W199" s="9">
        <v>0.11355311355311355</v>
      </c>
      <c r="X199" s="9">
        <v>0.88644688644688641</v>
      </c>
      <c r="Y199" s="9"/>
      <c r="AB199" s="71" t="s">
        <v>1044</v>
      </c>
      <c r="AC199" s="88">
        <v>3.1865284974093265E-2</v>
      </c>
      <c r="AF199" s="71" t="s">
        <v>513</v>
      </c>
      <c r="AG199" s="88">
        <v>4.3655650754793961E-2</v>
      </c>
    </row>
    <row r="200" spans="22:33" x14ac:dyDescent="0.25">
      <c r="V200" s="2" t="s">
        <v>702</v>
      </c>
      <c r="W200" s="9">
        <v>2.06209453197405E-2</v>
      </c>
      <c r="X200" s="9">
        <v>0.97937905468025954</v>
      </c>
      <c r="Y200" s="9"/>
      <c r="AB200" s="71" t="s">
        <v>1012</v>
      </c>
      <c r="AC200" s="88">
        <v>3.1850961538461536E-2</v>
      </c>
      <c r="AF200" s="71" t="s">
        <v>616</v>
      </c>
      <c r="AG200" s="88">
        <v>4.357541899441341E-2</v>
      </c>
    </row>
    <row r="201" spans="22:33" x14ac:dyDescent="0.25">
      <c r="V201" s="2" t="s">
        <v>1188</v>
      </c>
      <c r="W201" s="9">
        <v>0.12751677852348994</v>
      </c>
      <c r="X201" s="9">
        <v>0.87248322147651003</v>
      </c>
      <c r="Y201" s="9"/>
      <c r="AB201" s="71" t="s">
        <v>1138</v>
      </c>
      <c r="AC201" s="88">
        <v>3.1468531468531472E-2</v>
      </c>
      <c r="AF201" s="71" t="s">
        <v>752</v>
      </c>
      <c r="AG201" s="88">
        <v>4.3447792571829014E-2</v>
      </c>
    </row>
    <row r="202" spans="22:33" x14ac:dyDescent="0.25">
      <c r="V202" s="2" t="s">
        <v>896</v>
      </c>
      <c r="W202" s="9">
        <v>0.11754966887417219</v>
      </c>
      <c r="X202" s="9">
        <v>0.88245033112582782</v>
      </c>
      <c r="Y202" s="9"/>
      <c r="AB202" s="71" t="s">
        <v>491</v>
      </c>
      <c r="AC202" s="88">
        <v>3.14051638530288E-2</v>
      </c>
      <c r="AF202" s="71" t="s">
        <v>1136</v>
      </c>
      <c r="AG202" s="88">
        <v>4.3343653250773995E-2</v>
      </c>
    </row>
    <row r="203" spans="22:33" x14ac:dyDescent="0.25">
      <c r="V203" s="2" t="s">
        <v>718</v>
      </c>
      <c r="W203" s="9">
        <v>1.0745642772900013E-2</v>
      </c>
      <c r="X203" s="9">
        <v>0.98925435722709998</v>
      </c>
      <c r="Y203" s="9"/>
      <c r="AB203" s="71" t="s">
        <v>994</v>
      </c>
      <c r="AC203" s="88">
        <v>3.125E-2</v>
      </c>
      <c r="AF203" s="71" t="s">
        <v>750</v>
      </c>
      <c r="AG203" s="88">
        <v>4.2754025541365905E-2</v>
      </c>
    </row>
    <row r="204" spans="22:33" x14ac:dyDescent="0.25">
      <c r="V204" s="2" t="s">
        <v>884</v>
      </c>
      <c r="W204" s="9">
        <v>7.929883138564274E-2</v>
      </c>
      <c r="X204" s="9">
        <v>0.92070116861435725</v>
      </c>
      <c r="Y204" s="9"/>
      <c r="AB204" s="71" t="s">
        <v>888</v>
      </c>
      <c r="AC204" s="88">
        <v>3.0667701863354036E-2</v>
      </c>
      <c r="AF204" s="71" t="s">
        <v>494</v>
      </c>
      <c r="AG204" s="88">
        <v>4.2173560421735604E-2</v>
      </c>
    </row>
    <row r="205" spans="22:33" x14ac:dyDescent="0.25">
      <c r="V205" s="2" t="s">
        <v>850</v>
      </c>
      <c r="W205" s="9">
        <v>6.0635459616783897E-2</v>
      </c>
      <c r="X205" s="9">
        <v>0.93936454038321615</v>
      </c>
      <c r="Y205" s="9"/>
      <c r="AB205" s="71" t="s">
        <v>838</v>
      </c>
      <c r="AC205" s="88">
        <v>3.025383707201889E-2</v>
      </c>
      <c r="AF205" s="71" t="s">
        <v>860</v>
      </c>
      <c r="AG205" s="88">
        <v>4.1926974871581285E-2</v>
      </c>
    </row>
    <row r="206" spans="22:33" x14ac:dyDescent="0.25">
      <c r="V206" s="2" t="s">
        <v>824</v>
      </c>
      <c r="W206" s="9">
        <v>9.5461095100864549E-2</v>
      </c>
      <c r="X206" s="9">
        <v>0.90453890489913547</v>
      </c>
      <c r="Y206" s="9"/>
      <c r="AB206" s="71" t="s">
        <v>992</v>
      </c>
      <c r="AC206" s="88">
        <v>3.0204081632653063E-2</v>
      </c>
      <c r="AF206" s="71" t="s">
        <v>624</v>
      </c>
      <c r="AG206" s="88">
        <v>4.1878172588832488E-2</v>
      </c>
    </row>
    <row r="207" spans="22:33" x14ac:dyDescent="0.25">
      <c r="V207" s="2" t="s">
        <v>1174</v>
      </c>
      <c r="W207" s="9">
        <v>0</v>
      </c>
      <c r="X207" s="9">
        <v>1</v>
      </c>
      <c r="Y207" s="9"/>
      <c r="AB207" s="71" t="s">
        <v>792</v>
      </c>
      <c r="AC207" s="88">
        <v>2.9680589680589682E-2</v>
      </c>
      <c r="AF207" s="71" t="s">
        <v>934</v>
      </c>
      <c r="AG207" s="88">
        <v>4.158669225847729E-2</v>
      </c>
    </row>
    <row r="208" spans="22:33" x14ac:dyDescent="0.25">
      <c r="V208" s="2" t="s">
        <v>780</v>
      </c>
      <c r="W208" s="9">
        <v>7.4211502782931357E-2</v>
      </c>
      <c r="X208" s="9">
        <v>0.92578849721706868</v>
      </c>
      <c r="Y208" s="9"/>
      <c r="AB208" s="71" t="s">
        <v>501</v>
      </c>
      <c r="AC208" s="88">
        <v>2.9479406230399331E-2</v>
      </c>
      <c r="AF208" s="71" t="s">
        <v>720</v>
      </c>
      <c r="AG208" s="88">
        <v>4.1403508771929824E-2</v>
      </c>
    </row>
    <row r="209" spans="22:33" x14ac:dyDescent="0.25">
      <c r="V209" s="2" t="s">
        <v>696</v>
      </c>
      <c r="W209" s="9">
        <v>6.56416582228292E-3</v>
      </c>
      <c r="X209" s="9">
        <v>0.99343583417771708</v>
      </c>
      <c r="Y209" s="9"/>
      <c r="AB209" s="71" t="s">
        <v>738</v>
      </c>
      <c r="AC209" s="88">
        <v>2.8462339465463379E-2</v>
      </c>
      <c r="AF209" s="71" t="s">
        <v>1044</v>
      </c>
      <c r="AG209" s="88">
        <v>4.0916530278232409E-2</v>
      </c>
    </row>
    <row r="210" spans="22:33" x14ac:dyDescent="0.25">
      <c r="V210" s="2" t="s">
        <v>844</v>
      </c>
      <c r="W210" s="9">
        <v>9.4230112666439061E-2</v>
      </c>
      <c r="X210" s="9">
        <v>0.9057698873335609</v>
      </c>
      <c r="Y210" s="9"/>
      <c r="AB210" s="71" t="s">
        <v>499</v>
      </c>
      <c r="AC210" s="88">
        <v>2.8213166144200628E-2</v>
      </c>
      <c r="AF210" s="71" t="s">
        <v>738</v>
      </c>
      <c r="AG210" s="88">
        <v>4.0683760683760686E-2</v>
      </c>
    </row>
    <row r="211" spans="22:33" x14ac:dyDescent="0.25">
      <c r="V211" s="2" t="s">
        <v>1162</v>
      </c>
      <c r="W211" s="9">
        <v>5.25092936802974E-2</v>
      </c>
      <c r="X211" s="9">
        <v>0.94749070631970256</v>
      </c>
      <c r="Y211" s="9"/>
      <c r="AB211" s="71" t="s">
        <v>752</v>
      </c>
      <c r="AC211" s="88">
        <v>2.8096498970285377E-2</v>
      </c>
      <c r="AF211" s="71" t="s">
        <v>762</v>
      </c>
      <c r="AG211" s="88">
        <v>4.0558810274898605E-2</v>
      </c>
    </row>
    <row r="212" spans="22:33" x14ac:dyDescent="0.25">
      <c r="V212" s="2" t="s">
        <v>760</v>
      </c>
      <c r="W212" s="9">
        <v>0.11419753086419752</v>
      </c>
      <c r="X212" s="9">
        <v>0.88580246913580252</v>
      </c>
      <c r="Y212" s="9"/>
      <c r="AB212" s="71" t="s">
        <v>1146</v>
      </c>
      <c r="AC212" s="88">
        <v>2.8089887640449437E-2</v>
      </c>
      <c r="AF212" s="71" t="s">
        <v>1016</v>
      </c>
      <c r="AG212" s="88">
        <v>4.0380047505938245E-2</v>
      </c>
    </row>
    <row r="213" spans="22:33" x14ac:dyDescent="0.25">
      <c r="V213" s="2" t="s">
        <v>872</v>
      </c>
      <c r="W213" s="9">
        <v>2.2994652406417113E-2</v>
      </c>
      <c r="X213" s="9">
        <v>0.97700534759358293</v>
      </c>
      <c r="Y213" s="9"/>
      <c r="AB213" s="71" t="s">
        <v>1142</v>
      </c>
      <c r="AC213" s="88">
        <v>2.7807486631016044E-2</v>
      </c>
      <c r="AF213" s="71" t="s">
        <v>966</v>
      </c>
      <c r="AG213" s="88">
        <v>4.0209790209790208E-2</v>
      </c>
    </row>
    <row r="214" spans="22:33" x14ac:dyDescent="0.25">
      <c r="V214" s="2" t="s">
        <v>1112</v>
      </c>
      <c r="W214" s="9">
        <v>7.5991450961766807E-2</v>
      </c>
      <c r="X214" s="9">
        <v>0.92400854903823315</v>
      </c>
      <c r="Y214" s="9"/>
      <c r="AB214" s="71" t="s">
        <v>662</v>
      </c>
      <c r="AC214" s="88">
        <v>2.7272727272727271E-2</v>
      </c>
      <c r="AF214" s="71" t="s">
        <v>974</v>
      </c>
      <c r="AG214" s="88">
        <v>4.0189125295508277E-2</v>
      </c>
    </row>
    <row r="215" spans="22:33" x14ac:dyDescent="0.25">
      <c r="V215" s="2" t="s">
        <v>1050</v>
      </c>
      <c r="W215" s="9">
        <v>0.1168293404318249</v>
      </c>
      <c r="X215" s="9">
        <v>0.88317065956817509</v>
      </c>
      <c r="Y215" s="9"/>
      <c r="AB215" s="71" t="s">
        <v>1156</v>
      </c>
      <c r="AC215" s="88">
        <v>2.7160493827160494E-2</v>
      </c>
      <c r="AF215" s="71" t="s">
        <v>918</v>
      </c>
      <c r="AG215" s="88">
        <v>3.9956803455723541E-2</v>
      </c>
    </row>
    <row r="216" spans="22:33" x14ac:dyDescent="0.25">
      <c r="V216" s="2" t="s">
        <v>1110</v>
      </c>
      <c r="W216" s="9" t="e">
        <v>#DIV/0!</v>
      </c>
      <c r="X216" s="9" t="e">
        <v>#DIV/0!</v>
      </c>
      <c r="Y216" s="9"/>
      <c r="AB216" s="71" t="s">
        <v>998</v>
      </c>
      <c r="AC216" s="88">
        <v>2.704169304512978E-2</v>
      </c>
      <c r="AF216" s="71" t="s">
        <v>950</v>
      </c>
      <c r="AG216" s="88">
        <v>3.9505187549880284E-2</v>
      </c>
    </row>
    <row r="217" spans="22:33" x14ac:dyDescent="0.25">
      <c r="V217" s="2" t="s">
        <v>812</v>
      </c>
      <c r="W217" s="9">
        <v>0.24025974025974026</v>
      </c>
      <c r="X217" s="9">
        <v>0.75974025974025972</v>
      </c>
      <c r="Y217" s="9"/>
      <c r="AB217" s="71" t="s">
        <v>486</v>
      </c>
      <c r="AC217" s="88">
        <v>2.6982829108748978E-2</v>
      </c>
      <c r="AF217" s="71" t="s">
        <v>1130</v>
      </c>
      <c r="AG217" s="88">
        <v>3.8277511961722487E-2</v>
      </c>
    </row>
    <row r="218" spans="22:33" x14ac:dyDescent="0.25">
      <c r="V218" s="2" t="s">
        <v>1048</v>
      </c>
      <c r="W218" s="9">
        <v>8.5972850678733032E-2</v>
      </c>
      <c r="X218" s="9">
        <v>0.91402714932126694</v>
      </c>
      <c r="Y218" s="9"/>
      <c r="AB218" s="71" t="s">
        <v>860</v>
      </c>
      <c r="AC218" s="88">
        <v>2.6887799974871215E-2</v>
      </c>
      <c r="AF218" s="71" t="s">
        <v>646</v>
      </c>
      <c r="AG218" s="88">
        <v>3.8229376257545272E-2</v>
      </c>
    </row>
    <row r="219" spans="22:33" x14ac:dyDescent="0.25">
      <c r="V219" s="2" t="s">
        <v>481</v>
      </c>
      <c r="W219" s="9">
        <v>1.2970289856765935E-3</v>
      </c>
      <c r="X219" s="9">
        <v>0.99870297101432337</v>
      </c>
      <c r="Y219" s="9"/>
      <c r="AB219" s="71" t="s">
        <v>934</v>
      </c>
      <c r="AC219" s="88">
        <v>2.6504693539480949E-2</v>
      </c>
      <c r="AF219" s="71" t="s">
        <v>912</v>
      </c>
      <c r="AG219" s="88">
        <v>3.7906742703790672E-2</v>
      </c>
    </row>
    <row r="220" spans="22:33" x14ac:dyDescent="0.25">
      <c r="V220" s="2" t="s">
        <v>996</v>
      </c>
      <c r="W220" s="9">
        <v>3.6739380022962113E-2</v>
      </c>
      <c r="X220" s="9">
        <v>0.96326061997703794</v>
      </c>
      <c r="Y220" s="9"/>
      <c r="AB220" s="71" t="s">
        <v>906</v>
      </c>
      <c r="AC220" s="88">
        <v>2.633728052266231E-2</v>
      </c>
      <c r="AF220" s="71" t="s">
        <v>482</v>
      </c>
      <c r="AG220" s="88">
        <v>3.6953919808497902E-2</v>
      </c>
    </row>
    <row r="221" spans="22:33" x14ac:dyDescent="0.25">
      <c r="V221" s="2" t="s">
        <v>1092</v>
      </c>
      <c r="W221" s="9">
        <v>0.22138450993831391</v>
      </c>
      <c r="X221" s="9">
        <v>0.77861549006168607</v>
      </c>
      <c r="Y221" s="9"/>
      <c r="AB221" s="71" t="s">
        <v>1164</v>
      </c>
      <c r="AC221" s="88">
        <v>2.6262626262626262E-2</v>
      </c>
      <c r="AF221" s="71" t="s">
        <v>996</v>
      </c>
      <c r="AG221" s="88">
        <v>3.6739380022962113E-2</v>
      </c>
    </row>
    <row r="222" spans="22:33" x14ac:dyDescent="0.25">
      <c r="V222" s="2" t="s">
        <v>1176</v>
      </c>
      <c r="W222" s="9">
        <v>2.7749229188078109E-2</v>
      </c>
      <c r="X222" s="9">
        <v>0.9722507708119219</v>
      </c>
      <c r="Y222" s="9"/>
      <c r="AB222" s="71" t="s">
        <v>616</v>
      </c>
      <c r="AC222" s="88">
        <v>2.621359223300971E-2</v>
      </c>
      <c r="AF222" s="71" t="s">
        <v>512</v>
      </c>
      <c r="AG222" s="88">
        <v>3.6717062634989202E-2</v>
      </c>
    </row>
    <row r="223" spans="22:33" x14ac:dyDescent="0.25">
      <c r="V223" s="2" t="s">
        <v>868</v>
      </c>
      <c r="W223" s="9">
        <v>4.6579787512430002E-3</v>
      </c>
      <c r="X223" s="9">
        <v>0.99534202124875704</v>
      </c>
      <c r="Y223" s="9"/>
      <c r="AB223" s="71" t="s">
        <v>1016</v>
      </c>
      <c r="AC223" s="88">
        <v>2.5911843402337698E-2</v>
      </c>
      <c r="AF223" s="71" t="s">
        <v>838</v>
      </c>
      <c r="AG223" s="88">
        <v>3.6568848758465014E-2</v>
      </c>
    </row>
    <row r="224" spans="22:33" x14ac:dyDescent="0.25">
      <c r="V224" s="2" t="s">
        <v>688</v>
      </c>
      <c r="W224" s="9">
        <v>0.10601976639712489</v>
      </c>
      <c r="X224" s="9">
        <v>0.89398023360287515</v>
      </c>
      <c r="Y224" s="9"/>
      <c r="AB224" s="71" t="s">
        <v>658</v>
      </c>
      <c r="AC224" s="88">
        <v>2.5688930406352173E-2</v>
      </c>
      <c r="AF224" s="71" t="s">
        <v>1072</v>
      </c>
      <c r="AG224" s="88">
        <v>3.6216109242034437E-2</v>
      </c>
    </row>
    <row r="225" spans="22:33" x14ac:dyDescent="0.25">
      <c r="V225" s="2" t="s">
        <v>614</v>
      </c>
      <c r="W225" s="9">
        <v>1.5406494429959706E-2</v>
      </c>
      <c r="X225" s="9">
        <v>0.98459350557004033</v>
      </c>
      <c r="Y225" s="9"/>
      <c r="AB225" s="71" t="s">
        <v>652</v>
      </c>
      <c r="AC225" s="88">
        <v>2.5447690857681431E-2</v>
      </c>
      <c r="AF225" s="71" t="s">
        <v>712</v>
      </c>
      <c r="AG225" s="88">
        <v>3.5603715170278639E-2</v>
      </c>
    </row>
    <row r="226" spans="22:33" x14ac:dyDescent="0.25">
      <c r="V226" s="2" t="s">
        <v>494</v>
      </c>
      <c r="W226" s="9">
        <v>4.2173560421735604E-2</v>
      </c>
      <c r="X226" s="9">
        <v>0.95782643957826441</v>
      </c>
      <c r="Y226" s="9"/>
      <c r="AB226" s="71" t="s">
        <v>1072</v>
      </c>
      <c r="AC226" s="88">
        <v>2.5305895439377085E-2</v>
      </c>
      <c r="AF226" s="71" t="s">
        <v>486</v>
      </c>
      <c r="AG226" s="88">
        <v>3.5046728971962614E-2</v>
      </c>
    </row>
    <row r="227" spans="22:33" x14ac:dyDescent="0.25">
      <c r="V227" s="2" t="s">
        <v>518</v>
      </c>
      <c r="W227" s="9">
        <v>5.3197205803331545E-2</v>
      </c>
      <c r="X227" s="9">
        <v>0.94680279419666846</v>
      </c>
      <c r="Y227" s="9"/>
      <c r="AB227" s="71" t="s">
        <v>624</v>
      </c>
      <c r="AC227" s="88">
        <v>2.5056947608200455E-2</v>
      </c>
      <c r="AF227" s="71" t="s">
        <v>1012</v>
      </c>
      <c r="AG227" s="88">
        <v>3.4778465936160075E-2</v>
      </c>
    </row>
    <row r="228" spans="22:33" x14ac:dyDescent="0.25">
      <c r="V228" s="2" t="s">
        <v>800</v>
      </c>
      <c r="W228" s="9">
        <v>0.16913580246913582</v>
      </c>
      <c r="X228" s="9">
        <v>0.83086419753086416</v>
      </c>
      <c r="Y228" s="9"/>
      <c r="AB228" s="71" t="s">
        <v>512</v>
      </c>
      <c r="AC228" s="88">
        <v>2.4789825393403752E-2</v>
      </c>
      <c r="AF228" s="71" t="s">
        <v>792</v>
      </c>
      <c r="AG228" s="88">
        <v>3.465544871794872E-2</v>
      </c>
    </row>
    <row r="229" spans="22:33" x14ac:dyDescent="0.25">
      <c r="V229" s="2" t="s">
        <v>1052</v>
      </c>
      <c r="W229" s="9">
        <v>0.2646551724137931</v>
      </c>
      <c r="X229" s="9">
        <v>0.7353448275862069</v>
      </c>
      <c r="Y229" s="9"/>
      <c r="AB229" s="71" t="s">
        <v>996</v>
      </c>
      <c r="AC229" s="88">
        <v>2.4738675958188152E-2</v>
      </c>
      <c r="AF229" s="71" t="s">
        <v>598</v>
      </c>
      <c r="AG229" s="88">
        <v>3.4372501998401278E-2</v>
      </c>
    </row>
    <row r="230" spans="22:33" x14ac:dyDescent="0.25">
      <c r="V230" s="2" t="s">
        <v>1114</v>
      </c>
      <c r="W230" s="9">
        <v>0.15083135391923991</v>
      </c>
      <c r="X230" s="9">
        <v>0.84916864608076015</v>
      </c>
      <c r="Y230" s="9"/>
      <c r="AB230" s="71" t="s">
        <v>712</v>
      </c>
      <c r="AC230" s="88">
        <v>2.4592781858831046E-2</v>
      </c>
      <c r="AF230" s="71" t="s">
        <v>636</v>
      </c>
      <c r="AG230" s="88">
        <v>3.4113060428849901E-2</v>
      </c>
    </row>
    <row r="231" spans="22:33" x14ac:dyDescent="0.25">
      <c r="V231" s="2" t="s">
        <v>830</v>
      </c>
      <c r="W231" s="9">
        <v>0.11665292662819456</v>
      </c>
      <c r="X231" s="9">
        <v>0.8833470733718054</v>
      </c>
      <c r="Y231" s="9"/>
      <c r="AB231" s="71" t="s">
        <v>527</v>
      </c>
      <c r="AC231" s="88">
        <v>2.4096385542168676E-2</v>
      </c>
      <c r="AF231" s="71" t="s">
        <v>1142</v>
      </c>
      <c r="AG231" s="88">
        <v>3.3966301150040117E-2</v>
      </c>
    </row>
    <row r="232" spans="22:33" x14ac:dyDescent="0.25">
      <c r="V232" s="2" t="s">
        <v>676</v>
      </c>
      <c r="W232" s="9">
        <v>2.2165622633716527E-2</v>
      </c>
      <c r="X232" s="9">
        <v>0.97783437736628342</v>
      </c>
      <c r="Y232" s="9"/>
      <c r="AB232" s="71" t="s">
        <v>726</v>
      </c>
      <c r="AC232" s="88">
        <v>2.3975887107822988E-2</v>
      </c>
      <c r="AF232" s="71" t="s">
        <v>1138</v>
      </c>
      <c r="AG232" s="88">
        <v>3.391572456320658E-2</v>
      </c>
    </row>
    <row r="233" spans="22:33" x14ac:dyDescent="0.25">
      <c r="V233" s="2" t="s">
        <v>774</v>
      </c>
      <c r="W233" s="9">
        <v>5.7441627274029509E-2</v>
      </c>
      <c r="X233" s="9">
        <v>0.94255837272597054</v>
      </c>
      <c r="Y233" s="9"/>
      <c r="AB233" s="71" t="s">
        <v>523</v>
      </c>
      <c r="AC233" s="88">
        <v>2.3898646703138498E-2</v>
      </c>
      <c r="AF233" s="71" t="s">
        <v>906</v>
      </c>
      <c r="AG233" s="88">
        <v>3.3488817127137901E-2</v>
      </c>
    </row>
    <row r="234" spans="22:33" x14ac:dyDescent="0.25">
      <c r="V234" s="2" t="s">
        <v>904</v>
      </c>
      <c r="W234" s="9">
        <v>1.8246869409660107E-2</v>
      </c>
      <c r="X234" s="9">
        <v>0.98175313059033986</v>
      </c>
      <c r="Y234" s="9"/>
      <c r="AB234" s="71" t="s">
        <v>494</v>
      </c>
      <c r="AC234" s="88">
        <v>2.3448670288818987E-2</v>
      </c>
      <c r="AF234" s="71" t="s">
        <v>744</v>
      </c>
      <c r="AG234" s="88">
        <v>3.2740501212611156E-2</v>
      </c>
    </row>
    <row r="235" spans="22:33" x14ac:dyDescent="0.25">
      <c r="V235" s="2" t="s">
        <v>758</v>
      </c>
      <c r="W235" s="9">
        <v>8.5074626865671646E-2</v>
      </c>
      <c r="X235" s="9">
        <v>0.91492537313432831</v>
      </c>
      <c r="Y235" s="9"/>
      <c r="AB235" s="71" t="s">
        <v>602</v>
      </c>
      <c r="AC235" s="88">
        <v>2.33849751534639E-2</v>
      </c>
      <c r="AF235" s="71" t="s">
        <v>888</v>
      </c>
      <c r="AG235" s="88">
        <v>3.2401091405184178E-2</v>
      </c>
    </row>
    <row r="236" spans="22:33" x14ac:dyDescent="0.25">
      <c r="V236" s="2" t="s">
        <v>710</v>
      </c>
      <c r="W236" s="9">
        <v>7.7399380804953561E-3</v>
      </c>
      <c r="X236" s="9">
        <v>0.99226006191950467</v>
      </c>
      <c r="Y236" s="9"/>
      <c r="AB236" s="71" t="s">
        <v>912</v>
      </c>
      <c r="AC236" s="88">
        <v>2.3310741425344013E-2</v>
      </c>
      <c r="AF236" s="71" t="s">
        <v>622</v>
      </c>
      <c r="AG236" s="88">
        <v>3.2348367029548991E-2</v>
      </c>
    </row>
    <row r="237" spans="22:33" x14ac:dyDescent="0.25">
      <c r="V237" s="2" t="s">
        <v>620</v>
      </c>
      <c r="W237" s="9">
        <v>8.1996434937611412E-2</v>
      </c>
      <c r="X237" s="9">
        <v>0.91800356506238856</v>
      </c>
      <c r="Y237" s="9"/>
      <c r="AB237" s="71" t="s">
        <v>766</v>
      </c>
      <c r="AC237" s="88">
        <v>2.3228803716608595E-2</v>
      </c>
      <c r="AF237" s="71" t="s">
        <v>628</v>
      </c>
      <c r="AG237" s="88">
        <v>3.170955882352941E-2</v>
      </c>
    </row>
    <row r="238" spans="22:33" x14ac:dyDescent="0.25">
      <c r="V238" s="2" t="s">
        <v>1054</v>
      </c>
      <c r="W238" s="9">
        <v>6.098265895953757E-2</v>
      </c>
      <c r="X238" s="9">
        <v>0.93901734104046242</v>
      </c>
      <c r="Y238" s="9"/>
      <c r="AB238" s="71" t="s">
        <v>1152</v>
      </c>
      <c r="AC238" s="88">
        <v>2.3069207622868605E-2</v>
      </c>
      <c r="AF238" s="71" t="s">
        <v>982</v>
      </c>
      <c r="AG238" s="88">
        <v>3.1468531468531472E-2</v>
      </c>
    </row>
    <row r="239" spans="22:33" x14ac:dyDescent="0.25">
      <c r="V239" s="2" t="s">
        <v>640</v>
      </c>
      <c r="W239" s="9">
        <v>9.74025974025974E-3</v>
      </c>
      <c r="X239" s="9">
        <v>0.99025974025974028</v>
      </c>
      <c r="Y239" s="9"/>
      <c r="AB239" s="71" t="s">
        <v>482</v>
      </c>
      <c r="AC239" s="88">
        <v>2.2727272727272728E-2</v>
      </c>
      <c r="AF239" s="71" t="s">
        <v>694</v>
      </c>
      <c r="AG239" s="88">
        <v>3.0678248013306229E-2</v>
      </c>
    </row>
    <row r="240" spans="22:33" x14ac:dyDescent="0.25">
      <c r="V240" s="2" t="s">
        <v>1084</v>
      </c>
      <c r="W240" s="9">
        <v>0.16964285714285715</v>
      </c>
      <c r="X240" s="9">
        <v>0.8303571428571429</v>
      </c>
      <c r="Y240" s="9"/>
      <c r="AB240" s="71" t="s">
        <v>1130</v>
      </c>
      <c r="AC240" s="88">
        <v>2.2587268993839837E-2</v>
      </c>
      <c r="AF240" s="71" t="s">
        <v>914</v>
      </c>
      <c r="AG240" s="88">
        <v>3.0148048452220726E-2</v>
      </c>
    </row>
    <row r="241" spans="22:33" x14ac:dyDescent="0.25">
      <c r="V241" s="2" t="s">
        <v>690</v>
      </c>
      <c r="W241" s="9">
        <v>5.7416267942583733E-2</v>
      </c>
      <c r="X241" s="9">
        <v>0.9425837320574163</v>
      </c>
      <c r="Y241" s="9"/>
      <c r="AB241" s="71" t="s">
        <v>1144</v>
      </c>
      <c r="AC241" s="88">
        <v>2.2514071294559099E-2</v>
      </c>
      <c r="AF241" s="71" t="s">
        <v>602</v>
      </c>
      <c r="AG241" s="88">
        <v>2.9777777777777778E-2</v>
      </c>
    </row>
    <row r="242" spans="22:33" x14ac:dyDescent="0.25">
      <c r="V242" s="2" t="s">
        <v>1140</v>
      </c>
      <c r="W242" s="9">
        <v>4.4397463002114168E-2</v>
      </c>
      <c r="X242" s="9">
        <v>0.95560253699788589</v>
      </c>
      <c r="Y242" s="9"/>
      <c r="AB242" s="71" t="s">
        <v>513</v>
      </c>
      <c r="AC242" s="88">
        <v>2.2391043582566973E-2</v>
      </c>
      <c r="AF242" s="71" t="s">
        <v>766</v>
      </c>
      <c r="AG242" s="88">
        <v>2.9608938547486034E-2</v>
      </c>
    </row>
    <row r="243" spans="22:33" x14ac:dyDescent="0.25">
      <c r="V243" s="2" t="s">
        <v>628</v>
      </c>
      <c r="W243" s="9">
        <v>3.170955882352941E-2</v>
      </c>
      <c r="X243" s="9">
        <v>0.96829044117647056</v>
      </c>
      <c r="Y243" s="9"/>
      <c r="AB243" s="71" t="s">
        <v>946</v>
      </c>
      <c r="AC243" s="88">
        <v>2.2300227131943011E-2</v>
      </c>
      <c r="AF243" s="71" t="s">
        <v>866</v>
      </c>
      <c r="AG243" s="88">
        <v>2.9416326319598823E-2</v>
      </c>
    </row>
    <row r="244" spans="22:33" x14ac:dyDescent="0.25">
      <c r="V244" s="2" t="s">
        <v>982</v>
      </c>
      <c r="W244" s="9">
        <v>3.1468531468531472E-2</v>
      </c>
      <c r="X244" s="9">
        <v>0.96853146853146854</v>
      </c>
      <c r="Y244" s="9"/>
      <c r="AB244" s="71" t="s">
        <v>866</v>
      </c>
      <c r="AC244" s="88">
        <v>2.1667354519191086E-2</v>
      </c>
      <c r="AF244" s="71" t="s">
        <v>596</v>
      </c>
      <c r="AG244" s="88">
        <v>2.9187817258883249E-2</v>
      </c>
    </row>
    <row r="245" spans="22:33" x14ac:dyDescent="0.25">
      <c r="V245" s="2" t="s">
        <v>509</v>
      </c>
      <c r="W245" s="9">
        <v>2.2239263803680982E-2</v>
      </c>
      <c r="X245" s="9">
        <v>0.97776073619631898</v>
      </c>
      <c r="Y245" s="9"/>
      <c r="AB245" s="71" t="s">
        <v>982</v>
      </c>
      <c r="AC245" s="88">
        <v>2.1428571428571429E-2</v>
      </c>
      <c r="AF245" s="71" t="s">
        <v>517</v>
      </c>
      <c r="AG245" s="88">
        <v>2.9165269862554476E-2</v>
      </c>
    </row>
    <row r="246" spans="22:33" x14ac:dyDescent="0.25">
      <c r="V246" s="2" t="s">
        <v>864</v>
      </c>
      <c r="W246" s="9">
        <v>2.1803489951586499E-2</v>
      </c>
      <c r="X246" s="9">
        <v>0.97819651004841346</v>
      </c>
      <c r="Y246" s="9"/>
      <c r="AB246" s="71" t="s">
        <v>630</v>
      </c>
      <c r="AC246" s="88">
        <v>2.1281860925513488E-2</v>
      </c>
      <c r="AF246" s="71" t="s">
        <v>994</v>
      </c>
      <c r="AG246" s="88">
        <v>2.8846153846153848E-2</v>
      </c>
    </row>
    <row r="247" spans="22:33" x14ac:dyDescent="0.25">
      <c r="V247" s="2" t="s">
        <v>485</v>
      </c>
      <c r="W247" s="9">
        <v>1.7375134381265072E-2</v>
      </c>
      <c r="X247" s="9">
        <v>0.98262486561873497</v>
      </c>
      <c r="Y247" s="9"/>
      <c r="AB247" s="71" t="s">
        <v>772</v>
      </c>
      <c r="AC247" s="88">
        <v>2.1165555233400985E-2</v>
      </c>
      <c r="AF247" s="71" t="s">
        <v>523</v>
      </c>
      <c r="AG247" s="88">
        <v>2.8514257128564282E-2</v>
      </c>
    </row>
    <row r="248" spans="22:33" x14ac:dyDescent="0.25">
      <c r="V248" s="2" t="s">
        <v>668</v>
      </c>
      <c r="W248" s="9">
        <v>1.6802810344097856E-2</v>
      </c>
      <c r="X248" s="9">
        <v>0.98319718965590219</v>
      </c>
      <c r="Y248" s="9"/>
      <c r="AB248" s="71" t="s">
        <v>864</v>
      </c>
      <c r="AC248" s="88">
        <v>2.0903640116641E-2</v>
      </c>
      <c r="AF248" s="71" t="s">
        <v>726</v>
      </c>
      <c r="AG248" s="88">
        <v>2.8219753827679377E-2</v>
      </c>
    </row>
    <row r="249" spans="22:33" x14ac:dyDescent="0.25">
      <c r="V249" s="2" t="s">
        <v>498</v>
      </c>
      <c r="W249" s="9">
        <v>1.9212746016869727E-2</v>
      </c>
      <c r="X249" s="9">
        <v>0.98078725398313027</v>
      </c>
      <c r="Y249" s="9"/>
      <c r="AB249" s="71" t="s">
        <v>720</v>
      </c>
      <c r="AC249" s="88">
        <v>2.0624631703005304E-2</v>
      </c>
      <c r="AF249" s="71" t="s">
        <v>998</v>
      </c>
      <c r="AG249" s="88">
        <v>2.7956785443517818E-2</v>
      </c>
    </row>
    <row r="250" spans="22:33" x14ac:dyDescent="0.25">
      <c r="V250" s="2" t="s">
        <v>826</v>
      </c>
      <c r="W250" s="9">
        <v>6.0248853962017027E-2</v>
      </c>
      <c r="X250" s="9">
        <v>0.93975114603798293</v>
      </c>
      <c r="Y250" s="9"/>
      <c r="AB250" s="71" t="s">
        <v>754</v>
      </c>
      <c r="AC250" s="88">
        <v>2.0591667238657425E-2</v>
      </c>
      <c r="AF250" s="71" t="s">
        <v>1176</v>
      </c>
      <c r="AG250" s="88">
        <v>2.7749229188078109E-2</v>
      </c>
    </row>
    <row r="251" spans="22:33" x14ac:dyDescent="0.25">
      <c r="V251" s="2" t="s">
        <v>1066</v>
      </c>
      <c r="W251" s="9">
        <v>0.13389830508474576</v>
      </c>
      <c r="X251" s="9">
        <v>0.86610169491525424</v>
      </c>
      <c r="Y251" s="9"/>
      <c r="AB251" s="71" t="s">
        <v>768</v>
      </c>
      <c r="AC251" s="88">
        <v>2.0333883334950984E-2</v>
      </c>
      <c r="AF251" s="71" t="s">
        <v>650</v>
      </c>
      <c r="AG251" s="88">
        <v>2.7591973244147156E-2</v>
      </c>
    </row>
    <row r="252" spans="22:33" x14ac:dyDescent="0.25">
      <c r="V252" s="2" t="s">
        <v>892</v>
      </c>
      <c r="W252" s="9">
        <v>5.7549504950495052E-2</v>
      </c>
      <c r="X252" s="9">
        <v>0.94245049504950495</v>
      </c>
      <c r="Y252" s="9"/>
      <c r="AB252" s="71" t="s">
        <v>519</v>
      </c>
      <c r="AC252" s="88">
        <v>2.0177562550443905E-2</v>
      </c>
      <c r="AF252" s="71" t="s">
        <v>503</v>
      </c>
      <c r="AG252" s="88">
        <v>2.7522935779816515E-2</v>
      </c>
    </row>
    <row r="253" spans="22:33" x14ac:dyDescent="0.25">
      <c r="V253" s="2" t="s">
        <v>1148</v>
      </c>
      <c r="W253" s="9">
        <v>1.3706372756817862E-2</v>
      </c>
      <c r="X253" s="9">
        <v>0.98629362724318215</v>
      </c>
      <c r="Y253" s="9"/>
      <c r="AB253" s="71" t="s">
        <v>598</v>
      </c>
      <c r="AC253" s="88">
        <v>1.9886363636363636E-2</v>
      </c>
      <c r="AF253" s="71" t="s">
        <v>754</v>
      </c>
      <c r="AG253" s="88">
        <v>2.704469319388839E-2</v>
      </c>
    </row>
    <row r="254" spans="22:33" x14ac:dyDescent="0.25">
      <c r="V254" s="2" t="s">
        <v>746</v>
      </c>
      <c r="W254" s="9">
        <v>0.1034920634920635</v>
      </c>
      <c r="X254" s="9">
        <v>0.89650793650793648</v>
      </c>
      <c r="Y254" s="9"/>
      <c r="AB254" s="71" t="s">
        <v>676</v>
      </c>
      <c r="AC254" s="88">
        <v>1.9481410344354508E-2</v>
      </c>
      <c r="AF254" s="71" t="s">
        <v>942</v>
      </c>
      <c r="AG254" s="88">
        <v>2.6638378123526638E-2</v>
      </c>
    </row>
    <row r="255" spans="22:33" x14ac:dyDescent="0.25">
      <c r="V255" s="2" t="s">
        <v>876</v>
      </c>
      <c r="W255" s="9">
        <v>0.1183206106870229</v>
      </c>
      <c r="X255" s="9">
        <v>0.88167938931297707</v>
      </c>
      <c r="Y255" s="9"/>
      <c r="AB255" s="71" t="s">
        <v>638</v>
      </c>
      <c r="AC255" s="88">
        <v>1.8662519440124418E-2</v>
      </c>
      <c r="AF255" s="71" t="s">
        <v>772</v>
      </c>
      <c r="AG255" s="88">
        <v>2.573048408198866E-2</v>
      </c>
    </row>
    <row r="256" spans="22:33" x14ac:dyDescent="0.25">
      <c r="V256" s="2" t="s">
        <v>952</v>
      </c>
      <c r="W256" s="9">
        <v>6.5880039331366769E-2</v>
      </c>
      <c r="X256" s="9">
        <v>0.93411996066863323</v>
      </c>
      <c r="Y256" s="9"/>
      <c r="AB256" s="71" t="s">
        <v>656</v>
      </c>
      <c r="AC256" s="88">
        <v>1.8546272011989509E-2</v>
      </c>
      <c r="AF256" s="71" t="s">
        <v>644</v>
      </c>
      <c r="AG256" s="88">
        <v>2.4193548387096774E-2</v>
      </c>
    </row>
    <row r="257" spans="22:33" x14ac:dyDescent="0.25">
      <c r="V257" s="2" t="s">
        <v>1062</v>
      </c>
      <c r="W257" s="9">
        <v>7.7380952380952384E-2</v>
      </c>
      <c r="X257" s="9">
        <v>0.92261904761904767</v>
      </c>
      <c r="Y257" s="9"/>
      <c r="AB257" s="71" t="s">
        <v>520</v>
      </c>
      <c r="AC257" s="88">
        <v>1.8493459630130809E-2</v>
      </c>
      <c r="AF257" s="71" t="s">
        <v>506</v>
      </c>
      <c r="AG257" s="88">
        <v>2.4182542715213712E-2</v>
      </c>
    </row>
    <row r="258" spans="22:33" x14ac:dyDescent="0.25">
      <c r="V258" s="2" t="s">
        <v>870</v>
      </c>
      <c r="W258" s="9">
        <v>1.3305712692215759E-2</v>
      </c>
      <c r="X258" s="9">
        <v>0.98669428730778419</v>
      </c>
      <c r="Y258" s="9"/>
      <c r="AB258" s="71" t="s">
        <v>495</v>
      </c>
      <c r="AC258" s="88">
        <v>1.8407534246575343E-2</v>
      </c>
      <c r="AF258" s="71" t="s">
        <v>15</v>
      </c>
      <c r="AG258" s="88">
        <v>2.4065830776597442E-2</v>
      </c>
    </row>
    <row r="259" spans="22:33" x14ac:dyDescent="0.25">
      <c r="V259" s="2" t="s">
        <v>686</v>
      </c>
      <c r="W259" s="9">
        <v>9.9685204616998951E-2</v>
      </c>
      <c r="X259" s="9">
        <v>0.90031479538300108</v>
      </c>
      <c r="Y259" s="9"/>
      <c r="AB259" s="71" t="s">
        <v>632</v>
      </c>
      <c r="AC259" s="88">
        <v>1.8240343347639486E-2</v>
      </c>
      <c r="AF259" s="71" t="s">
        <v>1144</v>
      </c>
      <c r="AG259" s="88">
        <v>2.3941068139963169E-2</v>
      </c>
    </row>
    <row r="260" spans="22:33" x14ac:dyDescent="0.25">
      <c r="V260" s="2" t="s">
        <v>1160</v>
      </c>
      <c r="W260" s="9">
        <v>4.9680624556422996E-3</v>
      </c>
      <c r="X260" s="9">
        <v>0.9950319375443577</v>
      </c>
      <c r="Y260" s="9"/>
      <c r="AB260" s="71" t="s">
        <v>628</v>
      </c>
      <c r="AC260" s="88">
        <v>1.8119490695396669E-2</v>
      </c>
      <c r="AF260" s="71" t="s">
        <v>638</v>
      </c>
      <c r="AG260" s="88">
        <v>2.3219814241486069E-2</v>
      </c>
    </row>
    <row r="261" spans="22:33" x14ac:dyDescent="0.25">
      <c r="V261" s="2" t="s">
        <v>818</v>
      </c>
      <c r="W261" s="9">
        <v>0.19793621013133209</v>
      </c>
      <c r="X261" s="9">
        <v>0.80206378986866789</v>
      </c>
      <c r="Y261" s="9"/>
      <c r="AB261" s="71" t="s">
        <v>904</v>
      </c>
      <c r="AC261" s="88">
        <v>1.7578125E-2</v>
      </c>
      <c r="AF261" s="71" t="s">
        <v>872</v>
      </c>
      <c r="AG261" s="88">
        <v>2.2994652406417113E-2</v>
      </c>
    </row>
    <row r="262" spans="22:33" x14ac:dyDescent="0.25">
      <c r="V262" s="2" t="s">
        <v>525</v>
      </c>
      <c r="W262" s="9">
        <v>6.8277310924369741E-2</v>
      </c>
      <c r="X262" s="9">
        <v>0.93172268907563027</v>
      </c>
      <c r="Y262" s="9"/>
      <c r="AB262" s="71" t="s">
        <v>1140</v>
      </c>
      <c r="AC262" s="88">
        <v>1.7561983471074381E-2</v>
      </c>
      <c r="AF262" s="71" t="s">
        <v>519</v>
      </c>
      <c r="AG262" s="88">
        <v>2.2831050228310501E-2</v>
      </c>
    </row>
    <row r="263" spans="22:33" x14ac:dyDescent="0.25">
      <c r="V263" s="2" t="s">
        <v>1080</v>
      </c>
      <c r="W263" s="9">
        <v>0.25052854122621565</v>
      </c>
      <c r="X263" s="9">
        <v>0.7494714587737844</v>
      </c>
      <c r="Y263" s="9"/>
      <c r="AB263" s="71" t="s">
        <v>942</v>
      </c>
      <c r="AC263" s="88">
        <v>1.7417162276975363E-2</v>
      </c>
      <c r="AF263" s="71" t="s">
        <v>768</v>
      </c>
      <c r="AG263" s="88">
        <v>2.265884962763429E-2</v>
      </c>
    </row>
    <row r="264" spans="22:33" x14ac:dyDescent="0.25">
      <c r="V264" s="2" t="s">
        <v>1016</v>
      </c>
      <c r="W264" s="9">
        <v>4.0380047505938245E-2</v>
      </c>
      <c r="X264" s="9">
        <v>0.95961995249406173</v>
      </c>
      <c r="Y264" s="9"/>
      <c r="AB264" s="71" t="s">
        <v>922</v>
      </c>
      <c r="AC264" s="88">
        <v>1.6913319238900635E-2</v>
      </c>
      <c r="AF264" s="71" t="s">
        <v>940</v>
      </c>
      <c r="AG264" s="88">
        <v>2.2491349480968859E-2</v>
      </c>
    </row>
    <row r="265" spans="22:33" x14ac:dyDescent="0.25">
      <c r="V265" s="2" t="s">
        <v>486</v>
      </c>
      <c r="W265" s="9">
        <v>3.5046728971962614E-2</v>
      </c>
      <c r="X265" s="9">
        <v>0.96495327102803741</v>
      </c>
      <c r="Y265" s="9"/>
      <c r="AB265" s="71" t="s">
        <v>640</v>
      </c>
      <c r="AC265" s="88">
        <v>1.680672268907563E-2</v>
      </c>
      <c r="AF265" s="71" t="s">
        <v>658</v>
      </c>
      <c r="AG265" s="88">
        <v>2.236171047469596E-2</v>
      </c>
    </row>
    <row r="266" spans="22:33" x14ac:dyDescent="0.25">
      <c r="V266" s="2" t="s">
        <v>493</v>
      </c>
      <c r="W266" s="9">
        <v>1.8946995632156769E-2</v>
      </c>
      <c r="X266" s="9">
        <v>0.98105300436784326</v>
      </c>
      <c r="Y266" s="9"/>
      <c r="AB266" s="71" t="s">
        <v>1002</v>
      </c>
      <c r="AC266" s="88">
        <v>1.6666666666666666E-2</v>
      </c>
      <c r="AF266" s="71" t="s">
        <v>509</v>
      </c>
      <c r="AG266" s="88">
        <v>2.2239263803680982E-2</v>
      </c>
    </row>
    <row r="267" spans="22:33" x14ac:dyDescent="0.25">
      <c r="V267" s="2" t="s">
        <v>1008</v>
      </c>
      <c r="W267" s="9">
        <v>6.3414634146341464E-2</v>
      </c>
      <c r="X267" s="9">
        <v>0.93658536585365859</v>
      </c>
      <c r="Y267" s="9"/>
      <c r="AB267" s="71" t="s">
        <v>1176</v>
      </c>
      <c r="AC267" s="88">
        <v>1.6393442622950821E-2</v>
      </c>
      <c r="AF267" s="71" t="s">
        <v>676</v>
      </c>
      <c r="AG267" s="88">
        <v>2.2165622633716527E-2</v>
      </c>
    </row>
    <row r="268" spans="22:33" x14ac:dyDescent="0.25">
      <c r="V268" s="2" t="s">
        <v>656</v>
      </c>
      <c r="W268" s="9">
        <v>2.1091331269349846E-2</v>
      </c>
      <c r="X268" s="9">
        <v>0.97890866873065019</v>
      </c>
      <c r="Y268" s="9"/>
      <c r="AB268" s="71" t="s">
        <v>646</v>
      </c>
      <c r="AC268" s="88">
        <v>1.6387405634321488E-2</v>
      </c>
      <c r="AF268" s="71" t="s">
        <v>864</v>
      </c>
      <c r="AG268" s="88">
        <v>2.1803489951586499E-2</v>
      </c>
    </row>
    <row r="269" spans="22:33" x14ac:dyDescent="0.25">
      <c r="V269" s="2" t="s">
        <v>1034</v>
      </c>
      <c r="W269" s="9">
        <v>6.2700567761046655E-2</v>
      </c>
      <c r="X269" s="9">
        <v>0.93729943223895329</v>
      </c>
      <c r="Y269" s="9"/>
      <c r="AB269" s="71" t="s">
        <v>872</v>
      </c>
      <c r="AC269" s="88">
        <v>1.6384683882457701E-2</v>
      </c>
      <c r="AF269" s="71" t="s">
        <v>700</v>
      </c>
      <c r="AG269" s="88">
        <v>2.1754064575223265E-2</v>
      </c>
    </row>
    <row r="270" spans="22:33" x14ac:dyDescent="0.25">
      <c r="V270" s="2" t="s">
        <v>778</v>
      </c>
      <c r="W270" s="9">
        <v>7.897513187641296E-2</v>
      </c>
      <c r="X270" s="9">
        <v>0.92102486812358708</v>
      </c>
      <c r="Y270" s="9"/>
      <c r="AB270" s="71" t="s">
        <v>702</v>
      </c>
      <c r="AC270" s="88">
        <v>1.6097750193948799E-2</v>
      </c>
      <c r="AF270" s="71" t="s">
        <v>630</v>
      </c>
      <c r="AG270" s="88">
        <v>2.1095960895292001E-2</v>
      </c>
    </row>
    <row r="271" spans="22:33" x14ac:dyDescent="0.25">
      <c r="V271" s="2" t="s">
        <v>483</v>
      </c>
      <c r="W271" s="9">
        <v>9.6145538921047109E-3</v>
      </c>
      <c r="X271" s="9">
        <v>0.99038544610789525</v>
      </c>
      <c r="Y271" s="9"/>
      <c r="AB271" s="71" t="s">
        <v>700</v>
      </c>
      <c r="AC271" s="88">
        <v>1.5927679724494187E-2</v>
      </c>
      <c r="AF271" s="71" t="s">
        <v>656</v>
      </c>
      <c r="AG271" s="88">
        <v>2.1091331269349846E-2</v>
      </c>
    </row>
    <row r="272" spans="22:33" x14ac:dyDescent="0.25">
      <c r="V272" s="2" t="s">
        <v>634</v>
      </c>
      <c r="W272" s="9">
        <v>0.15082266910420475</v>
      </c>
      <c r="X272" s="9">
        <v>0.84917733089579528</v>
      </c>
      <c r="Y272" s="9"/>
      <c r="AB272" s="71" t="s">
        <v>1104</v>
      </c>
      <c r="AC272" s="88">
        <v>1.5647743813682679E-2</v>
      </c>
      <c r="AF272" s="71" t="s">
        <v>1064</v>
      </c>
      <c r="AG272" s="88">
        <v>2.0647917408330368E-2</v>
      </c>
    </row>
    <row r="273" spans="22:33" x14ac:dyDescent="0.25">
      <c r="V273" s="2" t="s">
        <v>1042</v>
      </c>
      <c r="W273" s="9">
        <v>7.644319479834813E-2</v>
      </c>
      <c r="X273" s="9">
        <v>0.92355680520165184</v>
      </c>
      <c r="Y273" s="9"/>
      <c r="AB273" s="71" t="s">
        <v>940</v>
      </c>
      <c r="AC273" s="88">
        <v>1.5503875968992248E-2</v>
      </c>
      <c r="AF273" s="71" t="s">
        <v>702</v>
      </c>
      <c r="AG273" s="88">
        <v>2.06209453197405E-2</v>
      </c>
    </row>
    <row r="274" spans="22:33" x14ac:dyDescent="0.25">
      <c r="V274" s="2" t="s">
        <v>1072</v>
      </c>
      <c r="W274" s="9">
        <v>3.6216109242034437E-2</v>
      </c>
      <c r="X274" s="9">
        <v>0.96378389075796556</v>
      </c>
      <c r="Y274" s="9"/>
      <c r="AB274" s="71" t="s">
        <v>498</v>
      </c>
      <c r="AC274" s="88">
        <v>1.5408320493066256E-2</v>
      </c>
      <c r="AF274" s="71" t="s">
        <v>502</v>
      </c>
      <c r="AG274" s="88">
        <v>2.0605661619486505E-2</v>
      </c>
    </row>
    <row r="275" spans="22:33" x14ac:dyDescent="0.25">
      <c r="V275" s="2" t="s">
        <v>964</v>
      </c>
      <c r="W275" s="9">
        <v>3.843357224472837E-3</v>
      </c>
      <c r="X275" s="9">
        <v>0.99615664277552718</v>
      </c>
      <c r="Y275" s="9"/>
      <c r="AB275" s="71" t="s">
        <v>664</v>
      </c>
      <c r="AC275" s="88">
        <v>1.4929920780012188E-2</v>
      </c>
      <c r="AF275" s="71" t="s">
        <v>498</v>
      </c>
      <c r="AG275" s="88">
        <v>1.9212746016869727E-2</v>
      </c>
    </row>
    <row r="276" spans="22:33" x14ac:dyDescent="0.25">
      <c r="V276" s="2" t="s">
        <v>798</v>
      </c>
      <c r="W276" s="9">
        <v>0.12366548042704627</v>
      </c>
      <c r="X276" s="9">
        <v>0.87633451957295372</v>
      </c>
      <c r="Y276" s="9"/>
      <c r="AB276" s="71" t="s">
        <v>874</v>
      </c>
      <c r="AC276" s="88">
        <v>1.4804845222072678E-2</v>
      </c>
      <c r="AF276" s="71" t="s">
        <v>1120</v>
      </c>
      <c r="AG276" s="88">
        <v>1.9170984455958551E-2</v>
      </c>
    </row>
    <row r="277" spans="22:33" x14ac:dyDescent="0.25">
      <c r="V277" s="2" t="s">
        <v>1156</v>
      </c>
      <c r="W277" s="9">
        <v>5.3391053391053392E-2</v>
      </c>
      <c r="X277" s="9">
        <v>0.94660894660894657</v>
      </c>
      <c r="Y277" s="9"/>
      <c r="AB277" s="71" t="s">
        <v>916</v>
      </c>
      <c r="AC277" s="88">
        <v>1.4712751050910789E-2</v>
      </c>
      <c r="AF277" s="71" t="s">
        <v>493</v>
      </c>
      <c r="AG277" s="88">
        <v>1.8946995632156769E-2</v>
      </c>
    </row>
    <row r="278" spans="22:33" x14ac:dyDescent="0.25">
      <c r="V278" s="2" t="s">
        <v>495</v>
      </c>
      <c r="W278" s="9">
        <v>4.50869884832149E-2</v>
      </c>
      <c r="X278" s="9">
        <v>0.95491301151678509</v>
      </c>
      <c r="Y278" s="9"/>
      <c r="AB278" s="71" t="s">
        <v>1064</v>
      </c>
      <c r="AC278" s="88">
        <v>1.4471780028943559E-2</v>
      </c>
      <c r="AF278" s="71" t="s">
        <v>916</v>
      </c>
      <c r="AG278" s="88">
        <v>1.8693857732459334E-2</v>
      </c>
    </row>
    <row r="279" spans="22:33" x14ac:dyDescent="0.25">
      <c r="V279" s="2" t="s">
        <v>513</v>
      </c>
      <c r="W279" s="9">
        <v>4.3655650754793961E-2</v>
      </c>
      <c r="X279" s="9">
        <v>0.95634434924520606</v>
      </c>
      <c r="Y279" s="9"/>
      <c r="AB279" s="71" t="s">
        <v>1120</v>
      </c>
      <c r="AC279" s="88">
        <v>1.3935735842357536E-2</v>
      </c>
      <c r="AF279" s="71" t="s">
        <v>1180</v>
      </c>
      <c r="AG279" s="88">
        <v>1.864406779661017E-2</v>
      </c>
    </row>
    <row r="280" spans="22:33" x14ac:dyDescent="0.25">
      <c r="V280" s="2" t="s">
        <v>1038</v>
      </c>
      <c r="W280" s="9">
        <v>8.897849462365591E-2</v>
      </c>
      <c r="X280" s="9">
        <v>0.91102150537634408</v>
      </c>
      <c r="Y280" s="9"/>
      <c r="AB280" s="71" t="s">
        <v>506</v>
      </c>
      <c r="AC280" s="88">
        <v>1.3887449476629702E-2</v>
      </c>
      <c r="AF280" s="71" t="s">
        <v>922</v>
      </c>
      <c r="AG280" s="88">
        <v>1.862123613312203E-2</v>
      </c>
    </row>
    <row r="281" spans="22:33" x14ac:dyDescent="0.25">
      <c r="V281" s="2" t="s">
        <v>515</v>
      </c>
      <c r="W281" s="9">
        <v>3.0983733539891559E-3</v>
      </c>
      <c r="X281" s="9">
        <v>0.9969016266460109</v>
      </c>
      <c r="Y281" s="9"/>
      <c r="AB281" s="71" t="s">
        <v>509</v>
      </c>
      <c r="AC281" s="88">
        <v>1.3593882752761258E-2</v>
      </c>
      <c r="AF281" s="71" t="s">
        <v>984</v>
      </c>
      <c r="AG281" s="88">
        <v>1.8339009693476554E-2</v>
      </c>
    </row>
    <row r="282" spans="22:33" x14ac:dyDescent="0.25">
      <c r="V282" s="2" t="s">
        <v>497</v>
      </c>
      <c r="W282" s="9">
        <v>0.11477907567293043</v>
      </c>
      <c r="X282" s="9">
        <v>0.88522092432706956</v>
      </c>
      <c r="Y282" s="9"/>
      <c r="AB282" s="71" t="s">
        <v>650</v>
      </c>
      <c r="AC282" s="88">
        <v>1.3579576317218903E-2</v>
      </c>
      <c r="AF282" s="71" t="s">
        <v>904</v>
      </c>
      <c r="AG282" s="88">
        <v>1.8246869409660107E-2</v>
      </c>
    </row>
    <row r="283" spans="22:33" x14ac:dyDescent="0.25">
      <c r="V283" s="2" t="s">
        <v>523</v>
      </c>
      <c r="W283" s="9">
        <v>2.8514257128564282E-2</v>
      </c>
      <c r="X283" s="9">
        <v>0.97148574287143574</v>
      </c>
      <c r="Y283" s="9"/>
      <c r="AB283" s="71" t="s">
        <v>678</v>
      </c>
      <c r="AC283" s="88">
        <v>1.3157894736842105E-2</v>
      </c>
      <c r="AF283" s="71" t="s">
        <v>516</v>
      </c>
      <c r="AG283" s="88">
        <v>1.7984107068172314E-2</v>
      </c>
    </row>
    <row r="284" spans="22:33" x14ac:dyDescent="0.25">
      <c r="V284" s="2" t="s">
        <v>1030</v>
      </c>
      <c r="W284" s="9">
        <v>5.3237912375632745E-2</v>
      </c>
      <c r="X284" s="9">
        <v>0.9467620876243672</v>
      </c>
      <c r="Y284" s="9"/>
      <c r="AB284" s="71" t="s">
        <v>485</v>
      </c>
      <c r="AC284" s="88">
        <v>1.3118136929766379E-2</v>
      </c>
      <c r="AF284" s="71" t="s">
        <v>862</v>
      </c>
      <c r="AG284" s="88">
        <v>1.7694757230557107E-2</v>
      </c>
    </row>
    <row r="285" spans="22:33" x14ac:dyDescent="0.25">
      <c r="V285" s="2" t="s">
        <v>524</v>
      </c>
      <c r="W285" s="9">
        <v>0.11369067941276886</v>
      </c>
      <c r="X285" s="9">
        <v>0.88630932058723111</v>
      </c>
      <c r="Y285" s="9"/>
      <c r="AB285" s="71" t="s">
        <v>984</v>
      </c>
      <c r="AC285" s="88">
        <v>1.2637867647058824E-2</v>
      </c>
      <c r="AF285" s="71" t="s">
        <v>664</v>
      </c>
      <c r="AG285" s="88">
        <v>1.7605353301999523E-2</v>
      </c>
    </row>
    <row r="286" spans="22:33" x14ac:dyDescent="0.25">
      <c r="V286" s="2" t="s">
        <v>960</v>
      </c>
      <c r="W286" s="9">
        <v>0.10344827586206896</v>
      </c>
      <c r="X286" s="9">
        <v>0.89655172413793105</v>
      </c>
      <c r="Y286" s="9"/>
      <c r="AB286" s="71" t="s">
        <v>514</v>
      </c>
      <c r="AC286" s="88">
        <v>1.2207792207792207E-2</v>
      </c>
      <c r="AF286" s="71" t="s">
        <v>485</v>
      </c>
      <c r="AG286" s="88">
        <v>1.7375134381265072E-2</v>
      </c>
    </row>
    <row r="287" spans="22:33" x14ac:dyDescent="0.25">
      <c r="V287" s="2" t="s">
        <v>514</v>
      </c>
      <c r="W287" s="9">
        <v>1.700344997535732E-2</v>
      </c>
      <c r="X287" s="9">
        <v>0.9829965500246427</v>
      </c>
      <c r="Y287" s="9"/>
      <c r="AB287" s="71" t="s">
        <v>1000</v>
      </c>
      <c r="AC287" s="88">
        <v>1.1861313868613138E-2</v>
      </c>
      <c r="AF287" s="71" t="s">
        <v>698</v>
      </c>
      <c r="AG287" s="88">
        <v>1.7312012686665785E-2</v>
      </c>
    </row>
    <row r="288" spans="22:33" x14ac:dyDescent="0.25">
      <c r="V288" s="2" t="s">
        <v>533</v>
      </c>
      <c r="W288" s="9">
        <v>0.21714285714285714</v>
      </c>
      <c r="X288" s="9">
        <v>0.78285714285714281</v>
      </c>
      <c r="Y288" s="9"/>
      <c r="AB288" s="71" t="s">
        <v>511</v>
      </c>
      <c r="AC288" s="88">
        <v>1.1817670230725942E-2</v>
      </c>
      <c r="AF288" s="71" t="s">
        <v>514</v>
      </c>
      <c r="AG288" s="88">
        <v>1.700344997535732E-2</v>
      </c>
    </row>
    <row r="289" spans="22:33" x14ac:dyDescent="0.25">
      <c r="V289" s="2" t="s">
        <v>842</v>
      </c>
      <c r="W289" s="9">
        <v>7.6075550891920252E-2</v>
      </c>
      <c r="X289" s="9">
        <v>0.92392444910807969</v>
      </c>
      <c r="Y289" s="9"/>
      <c r="AB289" s="71" t="s">
        <v>698</v>
      </c>
      <c r="AC289" s="88">
        <v>1.1672458344471176E-2</v>
      </c>
      <c r="AF289" s="71" t="s">
        <v>1192</v>
      </c>
      <c r="AG289" s="88">
        <v>1.6987310683585756E-2</v>
      </c>
    </row>
    <row r="290" spans="22:33" x14ac:dyDescent="0.25">
      <c r="V290" s="2" t="s">
        <v>846</v>
      </c>
      <c r="W290" s="9">
        <v>0.1331877729257642</v>
      </c>
      <c r="X290" s="9">
        <v>0.86681222707423577</v>
      </c>
      <c r="Y290" s="9"/>
      <c r="AB290" s="71" t="s">
        <v>770</v>
      </c>
      <c r="AC290" s="88">
        <v>1.1546931730254152E-2</v>
      </c>
      <c r="AF290" s="71" t="s">
        <v>1000</v>
      </c>
      <c r="AG290" s="88">
        <v>1.6869728209934397E-2</v>
      </c>
    </row>
    <row r="291" spans="22:33" x14ac:dyDescent="0.25">
      <c r="V291" s="2" t="s">
        <v>632</v>
      </c>
      <c r="W291" s="9">
        <v>5.8434399117971332E-2</v>
      </c>
      <c r="X291" s="9">
        <v>0.94156560088202867</v>
      </c>
      <c r="Y291" s="9"/>
      <c r="AB291" s="71" t="s">
        <v>516</v>
      </c>
      <c r="AC291" s="88">
        <v>1.1355311355311355E-2</v>
      </c>
      <c r="AF291" s="71" t="s">
        <v>668</v>
      </c>
      <c r="AG291" s="88">
        <v>1.6802810344097856E-2</v>
      </c>
    </row>
    <row r="292" spans="22:33" x14ac:dyDescent="0.25">
      <c r="V292" s="2" t="s">
        <v>828</v>
      </c>
      <c r="W292" s="9">
        <v>0.17045454545454544</v>
      </c>
      <c r="X292" s="9">
        <v>0.82954545454545459</v>
      </c>
      <c r="Y292" s="9"/>
      <c r="AB292" s="71" t="s">
        <v>674</v>
      </c>
      <c r="AC292" s="88">
        <v>1.1132413878409301E-2</v>
      </c>
      <c r="AF292" s="71" t="s">
        <v>678</v>
      </c>
      <c r="AG292" s="88">
        <v>1.6680567139282735E-2</v>
      </c>
    </row>
    <row r="293" spans="22:33" x14ac:dyDescent="0.25">
      <c r="V293" s="2" t="s">
        <v>782</v>
      </c>
      <c r="W293" s="9">
        <v>5.9780398535990237E-2</v>
      </c>
      <c r="X293" s="9">
        <v>0.94021960146400974</v>
      </c>
      <c r="Y293" s="9"/>
      <c r="AB293" s="71" t="s">
        <v>926</v>
      </c>
      <c r="AC293" s="88">
        <v>1.0838445807770962E-2</v>
      </c>
      <c r="AF293" s="71" t="s">
        <v>874</v>
      </c>
      <c r="AG293" s="88">
        <v>1.6212438853948286E-2</v>
      </c>
    </row>
    <row r="294" spans="22:33" x14ac:dyDescent="0.25">
      <c r="V294" s="2" t="s">
        <v>1144</v>
      </c>
      <c r="W294" s="9">
        <v>2.3941068139963169E-2</v>
      </c>
      <c r="X294" s="9">
        <v>0.97605893186003678</v>
      </c>
      <c r="Y294" s="9"/>
      <c r="AB294" s="71" t="s">
        <v>862</v>
      </c>
      <c r="AC294" s="88">
        <v>1.0617876424715057E-2</v>
      </c>
      <c r="AF294" s="71" t="s">
        <v>956</v>
      </c>
      <c r="AG294" s="88">
        <v>1.615305304158552E-2</v>
      </c>
    </row>
    <row r="295" spans="22:33" x14ac:dyDescent="0.25">
      <c r="V295" s="2" t="s">
        <v>1192</v>
      </c>
      <c r="W295" s="9">
        <v>1.6987310683585756E-2</v>
      </c>
      <c r="X295" s="9">
        <v>0.98301268931641428</v>
      </c>
      <c r="Y295" s="9"/>
      <c r="AB295" s="71" t="s">
        <v>878</v>
      </c>
      <c r="AC295" s="88">
        <v>1.0265700483091788E-2</v>
      </c>
      <c r="AF295" s="71" t="s">
        <v>614</v>
      </c>
      <c r="AG295" s="88">
        <v>1.5406494429959706E-2</v>
      </c>
    </row>
    <row r="296" spans="22:33" x14ac:dyDescent="0.25">
      <c r="V296" s="2" t="s">
        <v>1186</v>
      </c>
      <c r="W296" s="9">
        <v>0.10148148148148148</v>
      </c>
      <c r="X296" s="9">
        <v>0.89851851851851849</v>
      </c>
      <c r="Y296" s="9"/>
      <c r="AB296" s="71" t="s">
        <v>962</v>
      </c>
      <c r="AC296" s="88">
        <v>1.0156408693885842E-2</v>
      </c>
      <c r="AF296" s="71" t="s">
        <v>770</v>
      </c>
      <c r="AG296" s="88">
        <v>1.4854574959430782E-2</v>
      </c>
    </row>
    <row r="297" spans="22:33" x14ac:dyDescent="0.25">
      <c r="V297" s="2" t="s">
        <v>491</v>
      </c>
      <c r="W297" s="9">
        <v>7.6226712149042253E-2</v>
      </c>
      <c r="X297" s="9">
        <v>0.9237732878509578</v>
      </c>
      <c r="Y297" s="9"/>
      <c r="AB297" s="71" t="s">
        <v>1192</v>
      </c>
      <c r="AC297" s="88">
        <v>1.0140405616224649E-2</v>
      </c>
      <c r="AF297" s="71" t="s">
        <v>648</v>
      </c>
      <c r="AG297" s="88">
        <v>1.4756744293290294E-2</v>
      </c>
    </row>
    <row r="298" spans="22:33" x14ac:dyDescent="0.25">
      <c r="V298" s="2" t="s">
        <v>522</v>
      </c>
      <c r="W298" s="9">
        <v>9.8092643051771122E-2</v>
      </c>
      <c r="X298" s="9">
        <v>0.90190735694822888</v>
      </c>
      <c r="Y298" s="9"/>
      <c r="AB298" s="71" t="s">
        <v>880</v>
      </c>
      <c r="AC298" s="88">
        <v>1.0009532888465206E-2</v>
      </c>
      <c r="AF298" s="71" t="s">
        <v>880</v>
      </c>
      <c r="AG298" s="88">
        <v>1.4705882352941176E-2</v>
      </c>
    </row>
    <row r="299" spans="22:33" x14ac:dyDescent="0.25">
      <c r="V299" s="2" t="s">
        <v>888</v>
      </c>
      <c r="W299" s="9">
        <v>3.2401091405184178E-2</v>
      </c>
      <c r="X299" s="9">
        <v>0.96759890859481579</v>
      </c>
      <c r="Y299" s="9"/>
      <c r="AB299" s="71" t="s">
        <v>986</v>
      </c>
      <c r="AC299" s="88">
        <v>9.7282791009728285E-3</v>
      </c>
      <c r="AF299" s="71" t="s">
        <v>722</v>
      </c>
      <c r="AG299" s="88">
        <v>1.4423514423514423E-2</v>
      </c>
    </row>
    <row r="300" spans="22:33" x14ac:dyDescent="0.25">
      <c r="V300" s="2" t="s">
        <v>1130</v>
      </c>
      <c r="W300" s="9">
        <v>3.8277511961722487E-2</v>
      </c>
      <c r="X300" s="9">
        <v>0.96172248803827753</v>
      </c>
      <c r="Y300" s="9"/>
      <c r="AB300" s="71" t="s">
        <v>1148</v>
      </c>
      <c r="AC300" s="88">
        <v>9.5976860373389421E-3</v>
      </c>
      <c r="AF300" s="71" t="s">
        <v>1046</v>
      </c>
      <c r="AG300" s="88">
        <v>1.3748854262144821E-2</v>
      </c>
    </row>
    <row r="301" spans="22:33" x14ac:dyDescent="0.25">
      <c r="V301" s="2" t="s">
        <v>900</v>
      </c>
      <c r="W301" s="9">
        <v>6.3627730294396959E-2</v>
      </c>
      <c r="X301" s="9">
        <v>0.93637226970560306</v>
      </c>
      <c r="Y301" s="9"/>
      <c r="AB301" s="71" t="s">
        <v>666</v>
      </c>
      <c r="AC301" s="88">
        <v>9.319306336167555E-3</v>
      </c>
      <c r="AF301" s="71" t="s">
        <v>1148</v>
      </c>
      <c r="AG301" s="88">
        <v>1.3706372756817862E-2</v>
      </c>
    </row>
    <row r="302" spans="22:33" x14ac:dyDescent="0.25">
      <c r="V302" s="2" t="s">
        <v>804</v>
      </c>
      <c r="W302" s="9">
        <v>0.25204582651391161</v>
      </c>
      <c r="X302" s="9">
        <v>0.74795417348608839</v>
      </c>
      <c r="Y302" s="9"/>
      <c r="AB302" s="71" t="s">
        <v>502</v>
      </c>
      <c r="AC302" s="88">
        <v>9.2292342229982546E-3</v>
      </c>
      <c r="AF302" s="71" t="s">
        <v>870</v>
      </c>
      <c r="AG302" s="88">
        <v>1.3305712692215759E-2</v>
      </c>
    </row>
    <row r="303" spans="22:33" x14ac:dyDescent="0.25">
      <c r="V303" s="2" t="s">
        <v>1116</v>
      </c>
      <c r="W303" s="9">
        <v>4.0954049041829798E-3</v>
      </c>
      <c r="X303" s="9">
        <v>0.99590459509581697</v>
      </c>
      <c r="Y303" s="9"/>
      <c r="AB303" s="71" t="s">
        <v>956</v>
      </c>
      <c r="AC303" s="88">
        <v>9.0216754540128879E-3</v>
      </c>
      <c r="AF303" s="71" t="s">
        <v>986</v>
      </c>
      <c r="AG303" s="88">
        <v>1.3102282333051564E-2</v>
      </c>
    </row>
    <row r="304" spans="22:33" x14ac:dyDescent="0.25">
      <c r="V304" s="2" t="s">
        <v>1040</v>
      </c>
      <c r="W304" s="9">
        <v>4.6147430848352874E-3</v>
      </c>
      <c r="X304" s="9">
        <v>0.99538525691516466</v>
      </c>
      <c r="Y304" s="9"/>
      <c r="AB304" s="71" t="s">
        <v>668</v>
      </c>
      <c r="AC304" s="88">
        <v>8.6537790494800749E-3</v>
      </c>
      <c r="AF304" s="71" t="s">
        <v>1118</v>
      </c>
      <c r="AG304" s="88">
        <v>1.2307187397440106E-2</v>
      </c>
    </row>
    <row r="305" spans="22:33" x14ac:dyDescent="0.25">
      <c r="V305" s="2" t="s">
        <v>794</v>
      </c>
      <c r="W305" s="9">
        <v>7.7419354838709681E-2</v>
      </c>
      <c r="X305" s="9">
        <v>0.92258064516129035</v>
      </c>
      <c r="Y305" s="9"/>
      <c r="AB305" s="71" t="s">
        <v>614</v>
      </c>
      <c r="AC305" s="88">
        <v>7.8898399702270194E-3</v>
      </c>
      <c r="AF305" s="71" t="s">
        <v>878</v>
      </c>
      <c r="AG305" s="88">
        <v>1.2059543998492557E-2</v>
      </c>
    </row>
    <row r="306" spans="22:33" x14ac:dyDescent="0.25">
      <c r="V306" s="2" t="s">
        <v>618</v>
      </c>
      <c r="W306" s="9">
        <v>0</v>
      </c>
      <c r="X306" s="9">
        <v>1</v>
      </c>
      <c r="Y306" s="9"/>
      <c r="AB306" s="71" t="s">
        <v>694</v>
      </c>
      <c r="AC306" s="88">
        <v>7.7333623788258359E-3</v>
      </c>
      <c r="AF306" s="71" t="s">
        <v>962</v>
      </c>
      <c r="AG306" s="88">
        <v>1.1771995043370507E-2</v>
      </c>
    </row>
    <row r="307" spans="22:33" x14ac:dyDescent="0.25">
      <c r="V307" s="2" t="s">
        <v>922</v>
      </c>
      <c r="W307" s="9">
        <v>1.862123613312203E-2</v>
      </c>
      <c r="X307" s="9">
        <v>0.98137876386687795</v>
      </c>
      <c r="Y307" s="9"/>
      <c r="AB307" s="71" t="s">
        <v>1118</v>
      </c>
      <c r="AC307" s="88">
        <v>7.6372698769997588E-3</v>
      </c>
      <c r="AF307" s="71" t="s">
        <v>666</v>
      </c>
      <c r="AG307" s="88">
        <v>1.1711625227992704E-2</v>
      </c>
    </row>
    <row r="308" spans="22:33" x14ac:dyDescent="0.25">
      <c r="V308" s="2" t="s">
        <v>1068</v>
      </c>
      <c r="W308" s="9">
        <v>0.17156862745098039</v>
      </c>
      <c r="X308" s="9">
        <v>0.82843137254901966</v>
      </c>
      <c r="Y308" s="9"/>
      <c r="AB308" s="71" t="s">
        <v>870</v>
      </c>
      <c r="AC308" s="88">
        <v>7.6281376822486093E-3</v>
      </c>
      <c r="AF308" s="71" t="s">
        <v>674</v>
      </c>
      <c r="AG308" s="88">
        <v>1.1635259896294423E-2</v>
      </c>
    </row>
    <row r="309" spans="22:33" x14ac:dyDescent="0.25">
      <c r="V309" s="2" t="s">
        <v>806</v>
      </c>
      <c r="W309" s="9">
        <v>0.11882669859323555</v>
      </c>
      <c r="X309" s="9">
        <v>0.88117330140676442</v>
      </c>
      <c r="Y309" s="9"/>
      <c r="AB309" s="71" t="s">
        <v>974</v>
      </c>
      <c r="AC309" s="88">
        <v>7.246376811594203E-3</v>
      </c>
      <c r="AF309" s="71" t="s">
        <v>1002</v>
      </c>
      <c r="AG309" s="88">
        <v>1.1406844106463879E-2</v>
      </c>
    </row>
    <row r="310" spans="22:33" x14ac:dyDescent="0.25">
      <c r="V310" s="2" t="s">
        <v>968</v>
      </c>
      <c r="W310" s="9">
        <v>6.747230614300101E-2</v>
      </c>
      <c r="X310" s="9">
        <v>0.93252769385699896</v>
      </c>
      <c r="Y310" s="9"/>
      <c r="AB310" s="71" t="s">
        <v>1122</v>
      </c>
      <c r="AC310" s="88">
        <v>7.2202166064981952E-3</v>
      </c>
      <c r="AF310" s="71" t="s">
        <v>718</v>
      </c>
      <c r="AG310" s="88">
        <v>1.0745642772900013E-2</v>
      </c>
    </row>
    <row r="311" spans="22:33" x14ac:dyDescent="0.25">
      <c r="V311" s="2" t="s">
        <v>501</v>
      </c>
      <c r="W311" s="9">
        <v>6.3456790123456785E-2</v>
      </c>
      <c r="X311" s="9">
        <v>0.93654320987654316</v>
      </c>
      <c r="Y311" s="9"/>
      <c r="AB311" s="71" t="s">
        <v>1180</v>
      </c>
      <c r="AC311" s="88">
        <v>7.1301247771836003E-3</v>
      </c>
      <c r="AF311" s="71" t="s">
        <v>716</v>
      </c>
      <c r="AG311" s="88">
        <v>1.0559273129105531E-2</v>
      </c>
    </row>
    <row r="312" spans="22:33" x14ac:dyDescent="0.25">
      <c r="V312" s="2" t="s">
        <v>862</v>
      </c>
      <c r="W312" s="9">
        <v>1.7694757230557107E-2</v>
      </c>
      <c r="X312" s="9">
        <v>0.98230524276944287</v>
      </c>
      <c r="Y312" s="9"/>
      <c r="AB312" s="71" t="s">
        <v>710</v>
      </c>
      <c r="AC312" s="88">
        <v>7.0422535211267607E-3</v>
      </c>
      <c r="AF312" s="71" t="s">
        <v>858</v>
      </c>
      <c r="AG312" s="88">
        <v>1.0546766583402719E-2</v>
      </c>
    </row>
    <row r="313" spans="22:33" x14ac:dyDescent="0.25">
      <c r="V313" s="2" t="s">
        <v>722</v>
      </c>
      <c r="W313" s="9">
        <v>1.4423514423514423E-2</v>
      </c>
      <c r="X313" s="9">
        <v>0.98557648557648558</v>
      </c>
      <c r="Y313" s="9"/>
      <c r="AB313" s="71" t="s">
        <v>706</v>
      </c>
      <c r="AC313" s="88">
        <v>6.6617124051170443E-3</v>
      </c>
      <c r="AF313" s="71" t="s">
        <v>926</v>
      </c>
      <c r="AG313" s="88">
        <v>1.0540184453227932E-2</v>
      </c>
    </row>
    <row r="314" spans="22:33" x14ac:dyDescent="0.25">
      <c r="V314" s="2" t="s">
        <v>972</v>
      </c>
      <c r="W314" s="9">
        <v>4.4778792763747091E-2</v>
      </c>
      <c r="X314" s="9">
        <v>0.95522120723625292</v>
      </c>
      <c r="Y314" s="9"/>
      <c r="AB314" s="71" t="s">
        <v>1184</v>
      </c>
      <c r="AC314" s="88">
        <v>6.6371681415929203E-3</v>
      </c>
      <c r="AF314" s="71" t="s">
        <v>499</v>
      </c>
      <c r="AG314" s="88">
        <v>1.0452961672473868E-2</v>
      </c>
    </row>
    <row r="315" spans="22:33" x14ac:dyDescent="0.25">
      <c r="V315" s="2" t="s">
        <v>510</v>
      </c>
      <c r="W315" s="9">
        <v>4.1223692775005424E-3</v>
      </c>
      <c r="X315" s="9">
        <v>0.99587763072249946</v>
      </c>
      <c r="Y315" s="9"/>
      <c r="AB315" s="71" t="s">
        <v>654</v>
      </c>
      <c r="AC315" s="88">
        <v>6.4967516241879056E-3</v>
      </c>
      <c r="AF315" s="71" t="s">
        <v>908</v>
      </c>
      <c r="AG315" s="88">
        <v>9.9138330399332897E-3</v>
      </c>
    </row>
    <row r="316" spans="22:33" x14ac:dyDescent="0.25">
      <c r="V316" s="2" t="s">
        <v>976</v>
      </c>
      <c r="W316" s="9">
        <v>0.12076271186440678</v>
      </c>
      <c r="X316" s="9">
        <v>0.87923728813559321</v>
      </c>
      <c r="Y316" s="9"/>
      <c r="AB316" s="71" t="s">
        <v>483</v>
      </c>
      <c r="AC316" s="88">
        <v>6.4906516105146242E-3</v>
      </c>
      <c r="AF316" s="71" t="s">
        <v>640</v>
      </c>
      <c r="AG316" s="88">
        <v>9.74025974025974E-3</v>
      </c>
    </row>
    <row r="317" spans="22:33" x14ac:dyDescent="0.25">
      <c r="V317" s="2" t="s">
        <v>503</v>
      </c>
      <c r="W317" s="9">
        <v>2.7522935779816515E-2</v>
      </c>
      <c r="X317" s="9">
        <v>0.97247706422018354</v>
      </c>
      <c r="Y317" s="9"/>
      <c r="AB317" s="71" t="s">
        <v>858</v>
      </c>
      <c r="AC317" s="88">
        <v>6.4226640858701389E-3</v>
      </c>
      <c r="AF317" s="71" t="s">
        <v>483</v>
      </c>
      <c r="AG317" s="88">
        <v>9.6145538921047109E-3</v>
      </c>
    </row>
    <row r="318" spans="22:33" x14ac:dyDescent="0.25">
      <c r="V318" s="2" t="s">
        <v>1124</v>
      </c>
      <c r="W318" s="9">
        <v>9.3196644920782844E-3</v>
      </c>
      <c r="X318" s="9">
        <v>0.99068033550792167</v>
      </c>
      <c r="Y318" s="9"/>
      <c r="AB318" s="71" t="s">
        <v>567</v>
      </c>
      <c r="AC318" s="88">
        <v>6.2111801242236021E-3</v>
      </c>
      <c r="AF318" s="71" t="s">
        <v>1124</v>
      </c>
      <c r="AG318" s="88">
        <v>9.3196644920782844E-3</v>
      </c>
    </row>
    <row r="319" spans="22:33" x14ac:dyDescent="0.25">
      <c r="V319" s="2" t="s">
        <v>992</v>
      </c>
      <c r="W319" s="9">
        <v>4.442970822281167E-2</v>
      </c>
      <c r="X319" s="9">
        <v>0.95557029177718833</v>
      </c>
      <c r="Y319" s="9"/>
      <c r="AB319" s="71" t="s">
        <v>1046</v>
      </c>
      <c r="AC319" s="88">
        <v>6.1938680706100958E-3</v>
      </c>
      <c r="AF319" s="71" t="s">
        <v>670</v>
      </c>
      <c r="AG319" s="88">
        <v>8.7985695228904714E-3</v>
      </c>
    </row>
    <row r="320" spans="22:33" x14ac:dyDescent="0.25">
      <c r="V320" s="2" t="s">
        <v>938</v>
      </c>
      <c r="W320" s="9">
        <v>6.8322981366459631E-2</v>
      </c>
      <c r="X320" s="9">
        <v>0.93167701863354035</v>
      </c>
      <c r="Y320" s="9"/>
      <c r="AB320" s="71" t="s">
        <v>1172</v>
      </c>
      <c r="AC320" s="88">
        <v>6.0975609756097563E-3</v>
      </c>
      <c r="AF320" s="71" t="s">
        <v>511</v>
      </c>
      <c r="AG320" s="88">
        <v>8.7962962962962968E-3</v>
      </c>
    </row>
    <row r="321" spans="22:33" x14ac:dyDescent="0.25">
      <c r="V321" s="2" t="s">
        <v>856</v>
      </c>
      <c r="W321" s="9">
        <v>0.19302949061662197</v>
      </c>
      <c r="X321" s="9">
        <v>0.806970509383378</v>
      </c>
      <c r="Y321" s="9"/>
      <c r="AB321" s="71" t="s">
        <v>908</v>
      </c>
      <c r="AC321" s="88">
        <v>6.0457207632722467E-3</v>
      </c>
      <c r="AF321" s="71" t="s">
        <v>706</v>
      </c>
      <c r="AG321" s="88">
        <v>8.1242317954252474E-3</v>
      </c>
    </row>
    <row r="322" spans="22:33" x14ac:dyDescent="0.25">
      <c r="V322" s="2" t="s">
        <v>508</v>
      </c>
      <c r="W322" s="9">
        <v>0.10254645560908465</v>
      </c>
      <c r="X322" s="9">
        <v>0.89745354439091529</v>
      </c>
      <c r="Y322" s="9"/>
      <c r="AB322" s="71" t="s">
        <v>1124</v>
      </c>
      <c r="AC322" s="88">
        <v>5.9357541899441339E-3</v>
      </c>
      <c r="AF322" s="71" t="s">
        <v>654</v>
      </c>
      <c r="AG322" s="88">
        <v>7.7922077922077922E-3</v>
      </c>
    </row>
    <row r="323" spans="22:33" x14ac:dyDescent="0.25">
      <c r="V323" s="2" t="s">
        <v>1122</v>
      </c>
      <c r="W323" s="9">
        <v>5.4288816503800215E-3</v>
      </c>
      <c r="X323" s="9">
        <v>0.99457111834961998</v>
      </c>
      <c r="Y323" s="9"/>
      <c r="AB323" s="71" t="s">
        <v>493</v>
      </c>
      <c r="AC323" s="88">
        <v>5.9254095503659815E-3</v>
      </c>
      <c r="AF323" s="71" t="s">
        <v>710</v>
      </c>
      <c r="AG323" s="88">
        <v>7.7399380804953561E-3</v>
      </c>
    </row>
    <row r="324" spans="22:33" x14ac:dyDescent="0.25">
      <c r="V324" s="2" t="s">
        <v>602</v>
      </c>
      <c r="W324" s="9">
        <v>2.9777777777777778E-2</v>
      </c>
      <c r="X324" s="9">
        <v>0.97022222222222221</v>
      </c>
      <c r="Y324" s="9"/>
      <c r="AB324" s="71" t="s">
        <v>648</v>
      </c>
      <c r="AC324" s="88">
        <v>5.9232026143790847E-3</v>
      </c>
      <c r="AF324" s="71" t="s">
        <v>990</v>
      </c>
      <c r="AG324" s="88">
        <v>7.70941438102298E-3</v>
      </c>
    </row>
    <row r="325" spans="22:33" x14ac:dyDescent="0.25">
      <c r="V325" s="2" t="s">
        <v>535</v>
      </c>
      <c r="W325" s="9">
        <v>0.22619047619047619</v>
      </c>
      <c r="X325" s="9">
        <v>0.77380952380952384</v>
      </c>
      <c r="Y325" s="9"/>
      <c r="AB325" s="71" t="s">
        <v>718</v>
      </c>
      <c r="AC325" s="88">
        <v>5.9149722735674674E-3</v>
      </c>
      <c r="AF325" s="71" t="s">
        <v>1182</v>
      </c>
      <c r="AG325" s="88">
        <v>7.3349633251833741E-3</v>
      </c>
    </row>
    <row r="326" spans="22:33" x14ac:dyDescent="0.25">
      <c r="V326" s="2" t="s">
        <v>920</v>
      </c>
      <c r="W326" s="9">
        <v>5.3412462908011868E-2</v>
      </c>
      <c r="X326" s="9">
        <v>0.94658753709198817</v>
      </c>
      <c r="Y326" s="9"/>
      <c r="AB326" s="71" t="s">
        <v>670</v>
      </c>
      <c r="AC326" s="88">
        <v>5.801918423277647E-3</v>
      </c>
      <c r="AF326" s="71" t="s">
        <v>567</v>
      </c>
      <c r="AG326" s="88">
        <v>7.1905495634309192E-3</v>
      </c>
    </row>
    <row r="327" spans="22:33" x14ac:dyDescent="0.25">
      <c r="V327" s="2" t="s">
        <v>942</v>
      </c>
      <c r="W327" s="9">
        <v>2.6638378123526638E-2</v>
      </c>
      <c r="X327" s="9">
        <v>0.97336162187647335</v>
      </c>
      <c r="Y327" s="9"/>
      <c r="AB327" s="71" t="s">
        <v>716</v>
      </c>
      <c r="AC327" s="88">
        <v>5.7199819618826099E-3</v>
      </c>
      <c r="AF327" s="71" t="s">
        <v>696</v>
      </c>
      <c r="AG327" s="88">
        <v>6.56416582228292E-3</v>
      </c>
    </row>
    <row r="328" spans="22:33" x14ac:dyDescent="0.25">
      <c r="V328" s="2" t="s">
        <v>1078</v>
      </c>
      <c r="W328" s="9">
        <v>7.1495914519170339E-2</v>
      </c>
      <c r="X328" s="9">
        <v>0.92850408548082963</v>
      </c>
      <c r="Y328" s="9"/>
      <c r="AB328" s="71" t="s">
        <v>722</v>
      </c>
      <c r="AC328" s="88">
        <v>5.5700541424843217E-3</v>
      </c>
      <c r="AF328" s="71" t="s">
        <v>910</v>
      </c>
      <c r="AG328" s="88">
        <v>5.9067802677740385E-3</v>
      </c>
    </row>
    <row r="329" spans="22:33" x14ac:dyDescent="0.25">
      <c r="V329" s="2" t="s">
        <v>694</v>
      </c>
      <c r="W329" s="9">
        <v>3.0678248013306229E-2</v>
      </c>
      <c r="X329" s="9">
        <v>0.96932175198669379</v>
      </c>
      <c r="Y329" s="9"/>
      <c r="AB329" s="71" t="s">
        <v>644</v>
      </c>
      <c r="AC329" s="88">
        <v>5.1282051282051282E-3</v>
      </c>
      <c r="AF329" s="71" t="s">
        <v>672</v>
      </c>
      <c r="AG329" s="88">
        <v>5.8476901623858574E-3</v>
      </c>
    </row>
    <row r="330" spans="22:33" x14ac:dyDescent="0.25">
      <c r="V330" s="2" t="s">
        <v>517</v>
      </c>
      <c r="W330" s="9">
        <v>2.9165269862554476E-2</v>
      </c>
      <c r="X330" s="9">
        <v>0.97083473013744548</v>
      </c>
      <c r="Y330" s="9"/>
      <c r="AB330" s="71" t="s">
        <v>531</v>
      </c>
      <c r="AC330" s="88">
        <v>5.0034337290297262E-3</v>
      </c>
      <c r="AF330" s="71" t="s">
        <v>704</v>
      </c>
      <c r="AG330" s="88">
        <v>5.6240692815938235E-3</v>
      </c>
    </row>
    <row r="331" spans="22:33" x14ac:dyDescent="0.25">
      <c r="V331" s="2" t="s">
        <v>852</v>
      </c>
      <c r="W331" s="9">
        <v>0.18172377985462099</v>
      </c>
      <c r="X331" s="9">
        <v>0.81827622014537904</v>
      </c>
      <c r="Y331" s="9"/>
      <c r="AB331" s="71" t="s">
        <v>696</v>
      </c>
      <c r="AC331" s="88">
        <v>4.8813667826991562E-3</v>
      </c>
      <c r="AF331" s="71" t="s">
        <v>530</v>
      </c>
      <c r="AG331" s="88">
        <v>5.6150135664757312E-3</v>
      </c>
    </row>
    <row r="332" spans="22:33" x14ac:dyDescent="0.25">
      <c r="V332" s="2" t="s">
        <v>838</v>
      </c>
      <c r="W332" s="9">
        <v>3.6568848758465014E-2</v>
      </c>
      <c r="X332" s="9">
        <v>0.963431151241535</v>
      </c>
      <c r="Y332" s="9"/>
      <c r="AB332" s="71" t="s">
        <v>910</v>
      </c>
      <c r="AC332" s="88">
        <v>4.8239506664014319E-3</v>
      </c>
      <c r="AF332" s="71" t="s">
        <v>1122</v>
      </c>
      <c r="AG332" s="88">
        <v>5.4288816503800215E-3</v>
      </c>
    </row>
    <row r="333" spans="22:33" x14ac:dyDescent="0.25">
      <c r="V333" s="2" t="s">
        <v>646</v>
      </c>
      <c r="W333" s="9">
        <v>3.8229376257545272E-2</v>
      </c>
      <c r="X333" s="9">
        <v>0.9617706237424547</v>
      </c>
      <c r="Y333" s="9"/>
      <c r="AB333" s="71" t="s">
        <v>1160</v>
      </c>
      <c r="AC333" s="88">
        <v>4.3988269794721412E-3</v>
      </c>
      <c r="AF333" s="71" t="s">
        <v>988</v>
      </c>
      <c r="AG333" s="88">
        <v>5.2267610164039883E-3</v>
      </c>
    </row>
    <row r="334" spans="22:33" x14ac:dyDescent="0.25">
      <c r="V334" s="2" t="s">
        <v>536</v>
      </c>
      <c r="W334" s="9">
        <v>0.20833333333333334</v>
      </c>
      <c r="X334" s="9">
        <v>0.79166666666666663</v>
      </c>
      <c r="Y334" s="9"/>
      <c r="AB334" s="71" t="s">
        <v>507</v>
      </c>
      <c r="AC334" s="88">
        <v>3.7196450395876506E-3</v>
      </c>
      <c r="AF334" s="71" t="s">
        <v>1160</v>
      </c>
      <c r="AG334" s="88">
        <v>4.9680624556422996E-3</v>
      </c>
    </row>
    <row r="335" spans="22:33" x14ac:dyDescent="0.25">
      <c r="V335" s="2" t="s">
        <v>1014</v>
      </c>
      <c r="W335" s="9">
        <v>0.11984732824427481</v>
      </c>
      <c r="X335" s="9">
        <v>0.8801526717557252</v>
      </c>
      <c r="Y335" s="9"/>
      <c r="AB335" s="71" t="s">
        <v>1022</v>
      </c>
      <c r="AC335" s="88">
        <v>3.5842293906810036E-3</v>
      </c>
      <c r="AF335" s="71" t="s">
        <v>507</v>
      </c>
      <c r="AG335" s="88">
        <v>4.7957317986991582E-3</v>
      </c>
    </row>
    <row r="336" spans="22:33" x14ac:dyDescent="0.25">
      <c r="V336" s="2" t="s">
        <v>504</v>
      </c>
      <c r="W336" s="9">
        <v>0.14201718679330619</v>
      </c>
      <c r="X336" s="9">
        <v>0.85798281320669378</v>
      </c>
      <c r="Y336" s="9"/>
      <c r="AB336" s="71" t="s">
        <v>990</v>
      </c>
      <c r="AC336" s="88">
        <v>3.5669082959383269E-3</v>
      </c>
      <c r="AF336" s="71" t="s">
        <v>868</v>
      </c>
      <c r="AG336" s="88">
        <v>4.6579787512430002E-3</v>
      </c>
    </row>
    <row r="337" spans="22:33" x14ac:dyDescent="0.25">
      <c r="V337" s="2" t="s">
        <v>902</v>
      </c>
      <c r="W337" s="9">
        <v>7.1345029239766086E-2</v>
      </c>
      <c r="X337" s="9">
        <v>0.92865497076023396</v>
      </c>
      <c r="Y337" s="9"/>
      <c r="AB337" s="71" t="s">
        <v>530</v>
      </c>
      <c r="AC337" s="88">
        <v>3.4455702248149286E-3</v>
      </c>
      <c r="AF337" s="71" t="s">
        <v>1040</v>
      </c>
      <c r="AG337" s="88">
        <v>4.6147430848352874E-3</v>
      </c>
    </row>
    <row r="338" spans="22:33" x14ac:dyDescent="0.25">
      <c r="V338" s="2" t="s">
        <v>527</v>
      </c>
      <c r="W338" s="9">
        <v>6.2057476051645147E-2</v>
      </c>
      <c r="X338" s="9">
        <v>0.93794252394835487</v>
      </c>
      <c r="Y338" s="9"/>
      <c r="AB338" s="71" t="s">
        <v>868</v>
      </c>
      <c r="AC338" s="88">
        <v>3.428963310092582E-3</v>
      </c>
      <c r="AF338" s="71" t="s">
        <v>510</v>
      </c>
      <c r="AG338" s="88">
        <v>4.1223692775005424E-3</v>
      </c>
    </row>
    <row r="339" spans="22:33" x14ac:dyDescent="0.25">
      <c r="V339" s="2" t="s">
        <v>978</v>
      </c>
      <c r="W339" s="9">
        <v>6.768239085848228E-2</v>
      </c>
      <c r="X339" s="9">
        <v>0.93231760914151773</v>
      </c>
      <c r="Y339" s="9"/>
      <c r="AB339" s="71" t="s">
        <v>988</v>
      </c>
      <c r="AC339" s="88">
        <v>3.1450840968138931E-3</v>
      </c>
      <c r="AF339" s="71" t="s">
        <v>1116</v>
      </c>
      <c r="AG339" s="88">
        <v>4.0954049041829798E-3</v>
      </c>
    </row>
    <row r="340" spans="22:33" x14ac:dyDescent="0.25">
      <c r="V340" s="2" t="s">
        <v>642</v>
      </c>
      <c r="W340" s="9">
        <v>0</v>
      </c>
      <c r="X340" s="9">
        <v>1</v>
      </c>
      <c r="Y340" s="9"/>
      <c r="AB340" s="71" t="s">
        <v>672</v>
      </c>
      <c r="AC340" s="88">
        <v>2.9407312906783141E-3</v>
      </c>
      <c r="AF340" s="71" t="s">
        <v>964</v>
      </c>
      <c r="AG340" s="88">
        <v>3.843357224472837E-3</v>
      </c>
    </row>
    <row r="341" spans="22:33" x14ac:dyDescent="0.25">
      <c r="V341" s="2" t="s">
        <v>648</v>
      </c>
      <c r="W341" s="9">
        <v>1.4756744293290294E-2</v>
      </c>
      <c r="X341" s="9">
        <v>0.98524325570670968</v>
      </c>
      <c r="Y341" s="9"/>
      <c r="AB341" s="71" t="s">
        <v>1190</v>
      </c>
      <c r="AC341" s="88">
        <v>2.6572187776793621E-3</v>
      </c>
      <c r="AF341" s="71" t="s">
        <v>515</v>
      </c>
      <c r="AG341" s="88">
        <v>3.0983733539891559E-3</v>
      </c>
    </row>
    <row r="342" spans="22:33" x14ac:dyDescent="0.25">
      <c r="V342" s="2" t="s">
        <v>822</v>
      </c>
      <c r="W342" s="9">
        <v>0.1521598968407479</v>
      </c>
      <c r="X342" s="9">
        <v>0.84784010315925207</v>
      </c>
      <c r="Y342" s="9"/>
      <c r="AB342" s="71" t="s">
        <v>964</v>
      </c>
      <c r="AC342" s="88">
        <v>2.6224693171089898E-3</v>
      </c>
      <c r="AF342" s="71" t="s">
        <v>1022</v>
      </c>
      <c r="AG342" s="88">
        <v>2.9940119760479044E-3</v>
      </c>
    </row>
    <row r="343" spans="22:33" x14ac:dyDescent="0.25">
      <c r="V343" s="2" t="s">
        <v>790</v>
      </c>
      <c r="W343" s="9">
        <v>0.13409234661606578</v>
      </c>
      <c r="X343" s="9">
        <v>0.86590765338393427</v>
      </c>
      <c r="Y343" s="9"/>
      <c r="AB343" s="71" t="s">
        <v>1040</v>
      </c>
      <c r="AC343" s="88">
        <v>2.1712773291703976E-3</v>
      </c>
      <c r="AF343" s="71" t="s">
        <v>1126</v>
      </c>
      <c r="AG343" s="88">
        <v>2.875507442489851E-3</v>
      </c>
    </row>
    <row r="344" spans="22:33" x14ac:dyDescent="0.25">
      <c r="V344" s="2" t="s">
        <v>692</v>
      </c>
      <c r="W344" s="9">
        <v>6.0113728675873272E-2</v>
      </c>
      <c r="X344" s="9">
        <v>0.93988627132412672</v>
      </c>
      <c r="Y344" s="9"/>
      <c r="AB344" s="71" t="s">
        <v>1116</v>
      </c>
      <c r="AC344" s="88">
        <v>1.9815495717651205E-3</v>
      </c>
      <c r="AF344" s="71" t="s">
        <v>954</v>
      </c>
      <c r="AG344" s="88">
        <v>2.6402173843218624E-3</v>
      </c>
    </row>
    <row r="345" spans="22:33" x14ac:dyDescent="0.25">
      <c r="V345" s="2" t="s">
        <v>654</v>
      </c>
      <c r="W345" s="9">
        <v>7.7922077922077922E-3</v>
      </c>
      <c r="X345" s="9">
        <v>0.99220779220779221</v>
      </c>
      <c r="Y345" s="9"/>
      <c r="AB345" s="71" t="s">
        <v>510</v>
      </c>
      <c r="AC345" s="88">
        <v>1.9035532994923859E-3</v>
      </c>
      <c r="AF345" s="71" t="s">
        <v>505</v>
      </c>
      <c r="AG345" s="88">
        <v>2.2271714922048997E-3</v>
      </c>
    </row>
    <row r="346" spans="22:33" x14ac:dyDescent="0.25">
      <c r="V346" s="2" t="s">
        <v>1106</v>
      </c>
      <c r="W346" s="9">
        <v>8.1747193753050271E-2</v>
      </c>
      <c r="X346" s="9">
        <v>0.91825280624694972</v>
      </c>
      <c r="Y346" s="9"/>
      <c r="AB346" s="71" t="s">
        <v>704</v>
      </c>
      <c r="AC346" s="88">
        <v>1.8970515543799179E-3</v>
      </c>
      <c r="AF346" s="71" t="s">
        <v>484</v>
      </c>
      <c r="AG346" s="88">
        <v>2.1575984990619139E-3</v>
      </c>
    </row>
    <row r="347" spans="22:33" x14ac:dyDescent="0.25">
      <c r="V347" s="2" t="s">
        <v>512</v>
      </c>
      <c r="W347" s="9">
        <v>3.6717062634989202E-2</v>
      </c>
      <c r="X347" s="9">
        <v>0.96328293736501081</v>
      </c>
      <c r="Y347" s="9"/>
      <c r="AB347" s="71" t="s">
        <v>484</v>
      </c>
      <c r="AC347" s="88">
        <v>1.4266648258088269E-3</v>
      </c>
      <c r="AF347" s="71" t="s">
        <v>714</v>
      </c>
      <c r="AG347" s="88">
        <v>1.49441090322195E-3</v>
      </c>
    </row>
    <row r="348" spans="22:33" x14ac:dyDescent="0.25">
      <c r="V348" s="2" t="s">
        <v>836</v>
      </c>
      <c r="W348" s="9">
        <v>9.848930743574652E-2</v>
      </c>
      <c r="X348" s="9">
        <v>0.90151069256425354</v>
      </c>
      <c r="Y348" s="9"/>
      <c r="AB348" s="71" t="s">
        <v>505</v>
      </c>
      <c r="AC348" s="88">
        <v>1.0662875422072153E-3</v>
      </c>
      <c r="AF348" s="71" t="s">
        <v>481</v>
      </c>
      <c r="AG348" s="88">
        <v>1.2970289856765935E-3</v>
      </c>
    </row>
    <row r="349" spans="22:33" x14ac:dyDescent="0.25">
      <c r="V349" s="2" t="s">
        <v>752</v>
      </c>
      <c r="W349" s="9">
        <v>4.3447792571829014E-2</v>
      </c>
      <c r="X349" s="9">
        <v>0.95655220742817104</v>
      </c>
      <c r="Y349" s="9"/>
      <c r="AB349" s="71" t="s">
        <v>1126</v>
      </c>
      <c r="AC349" s="88">
        <v>9.5117311350665821E-4</v>
      </c>
      <c r="AF349" s="71" t="s">
        <v>1184</v>
      </c>
      <c r="AG349" s="88">
        <v>0</v>
      </c>
    </row>
    <row r="350" spans="22:33" x14ac:dyDescent="0.25">
      <c r="V350" s="2" t="s">
        <v>832</v>
      </c>
      <c r="W350" s="9">
        <v>6.6000000000000003E-2</v>
      </c>
      <c r="X350" s="9">
        <v>0.93400000000000005</v>
      </c>
      <c r="Y350" s="9"/>
      <c r="AB350" s="71" t="s">
        <v>515</v>
      </c>
      <c r="AC350" s="88">
        <v>9.3867334167709634E-4</v>
      </c>
      <c r="AF350" s="71" t="s">
        <v>1190</v>
      </c>
      <c r="AG350" s="88">
        <v>0</v>
      </c>
    </row>
    <row r="351" spans="22:33" x14ac:dyDescent="0.25">
      <c r="V351" s="2" t="s">
        <v>988</v>
      </c>
      <c r="W351" s="9">
        <v>5.2267610164039883E-3</v>
      </c>
      <c r="X351" s="9">
        <v>0.99477323898359604</v>
      </c>
      <c r="Y351" s="9"/>
      <c r="AB351" s="71" t="s">
        <v>481</v>
      </c>
      <c r="AC351" s="88">
        <v>9.0293631736042929E-4</v>
      </c>
      <c r="AF351" s="71" t="s">
        <v>1170</v>
      </c>
      <c r="AG351" s="88">
        <v>0</v>
      </c>
    </row>
    <row r="352" spans="22:33" x14ac:dyDescent="0.25">
      <c r="V352" s="2" t="s">
        <v>854</v>
      </c>
      <c r="W352" s="9">
        <v>9.2395167022032695E-2</v>
      </c>
      <c r="X352" s="9">
        <v>0.90760483297796735</v>
      </c>
      <c r="Y352" s="9"/>
      <c r="AB352" s="71" t="s">
        <v>954</v>
      </c>
      <c r="AC352" s="88">
        <v>8.494347767906492E-4</v>
      </c>
      <c r="AF352" s="71" t="s">
        <v>1168</v>
      </c>
      <c r="AG352" s="88">
        <v>0</v>
      </c>
    </row>
    <row r="353" spans="22:33" x14ac:dyDescent="0.25">
      <c r="V353" s="2" t="s">
        <v>1108</v>
      </c>
      <c r="W353" s="9">
        <v>0.13839056893900564</v>
      </c>
      <c r="X353" s="9">
        <v>0.86160943106099441</v>
      </c>
      <c r="Y353" s="9"/>
      <c r="AB353" s="71" t="s">
        <v>714</v>
      </c>
      <c r="AC353" s="88">
        <v>8.0648584405110572E-4</v>
      </c>
      <c r="AF353" s="71" t="s">
        <v>660</v>
      </c>
      <c r="AG353" s="88">
        <v>0</v>
      </c>
    </row>
    <row r="354" spans="22:33" x14ac:dyDescent="0.25">
      <c r="V354" s="2" t="s">
        <v>742</v>
      </c>
      <c r="W354" s="9">
        <v>6.6473988439306353E-2</v>
      </c>
      <c r="X354" s="9">
        <v>0.93352601156069359</v>
      </c>
      <c r="Y354" s="9"/>
      <c r="AB354" s="71" t="s">
        <v>1182</v>
      </c>
      <c r="AC354" s="88">
        <v>0</v>
      </c>
      <c r="AF354" s="71" t="s">
        <v>1172</v>
      </c>
      <c r="AG354" s="88">
        <v>0</v>
      </c>
    </row>
    <row r="355" spans="22:33" x14ac:dyDescent="0.25">
      <c r="V355" s="2" t="s">
        <v>507</v>
      </c>
      <c r="W355" s="9">
        <v>4.7957317986991582E-3</v>
      </c>
      <c r="X355" s="9">
        <v>0.99520426820130081</v>
      </c>
      <c r="Y355" s="9"/>
      <c r="AB355" s="71" t="s">
        <v>1170</v>
      </c>
      <c r="AC355" s="88">
        <v>0</v>
      </c>
      <c r="AF355" s="71" t="s">
        <v>1174</v>
      </c>
      <c r="AG355" s="88">
        <v>0</v>
      </c>
    </row>
    <row r="356" spans="22:33" x14ac:dyDescent="0.25">
      <c r="V356" s="2" t="s">
        <v>930</v>
      </c>
      <c r="W356" s="9">
        <v>9.1708542713567834E-2</v>
      </c>
      <c r="X356" s="9">
        <v>0.90829145728643212</v>
      </c>
      <c r="Y356" s="9"/>
      <c r="AB356" s="71" t="s">
        <v>1168</v>
      </c>
      <c r="AC356" s="88">
        <v>0</v>
      </c>
      <c r="AF356" s="71" t="s">
        <v>618</v>
      </c>
      <c r="AG356" s="88">
        <v>0</v>
      </c>
    </row>
    <row r="357" spans="22:33" x14ac:dyDescent="0.25">
      <c r="V357" s="2" t="s">
        <v>796</v>
      </c>
      <c r="W357" s="9">
        <v>7.0975187536064632E-2</v>
      </c>
      <c r="X357" s="9">
        <v>0.92902481246393542</v>
      </c>
      <c r="Y357" s="9"/>
      <c r="AB357" s="71" t="s">
        <v>660</v>
      </c>
      <c r="AC357" s="88">
        <v>0</v>
      </c>
      <c r="AF357" s="71" t="s">
        <v>642</v>
      </c>
      <c r="AG357" s="88">
        <v>0</v>
      </c>
    </row>
    <row r="358" spans="22:33" x14ac:dyDescent="0.25">
      <c r="V358" s="2" t="s">
        <v>1022</v>
      </c>
      <c r="W358" s="9">
        <v>2.9940119760479044E-3</v>
      </c>
      <c r="X358" s="9">
        <v>0.99700598802395213</v>
      </c>
      <c r="Y358" s="9"/>
      <c r="AB358" s="71" t="s">
        <v>1174</v>
      </c>
      <c r="AC358" s="88">
        <v>0</v>
      </c>
    </row>
    <row r="359" spans="22:33" x14ac:dyDescent="0.25">
      <c r="V359" s="2" t="s">
        <v>698</v>
      </c>
      <c r="W359" s="9">
        <v>1.7312012686665785E-2</v>
      </c>
      <c r="X359" s="9">
        <v>0.98268798731333418</v>
      </c>
      <c r="Y359" s="9"/>
      <c r="AB359" s="71" t="s">
        <v>618</v>
      </c>
      <c r="AC359" s="88">
        <v>0</v>
      </c>
    </row>
    <row r="360" spans="22:33" x14ac:dyDescent="0.25">
      <c r="V360" s="2" t="s">
        <v>944</v>
      </c>
      <c r="W360" s="9">
        <v>0.25964912280701752</v>
      </c>
      <c r="X360" s="9">
        <v>0.74035087719298243</v>
      </c>
      <c r="Y360" s="9"/>
      <c r="AB360" s="71" t="s">
        <v>503</v>
      </c>
      <c r="AC360" s="88">
        <v>0</v>
      </c>
    </row>
    <row r="361" spans="22:33" x14ac:dyDescent="0.25">
      <c r="V361" s="2" t="s">
        <v>788</v>
      </c>
      <c r="W361" s="9">
        <v>0.11866623079437724</v>
      </c>
      <c r="X361" s="9">
        <v>0.88133376920562279</v>
      </c>
      <c r="Y361" s="9"/>
      <c r="AB361" s="71" t="s">
        <v>642</v>
      </c>
      <c r="AC361" s="88">
        <v>0</v>
      </c>
    </row>
    <row r="362" spans="22:33" x14ac:dyDescent="0.25">
      <c r="V362" s="2" t="s">
        <v>15</v>
      </c>
      <c r="W362" s="9">
        <v>2.4065830776597442E-2</v>
      </c>
      <c r="X362" s="9">
        <v>0.97593416922340259</v>
      </c>
      <c r="Y362" s="9"/>
      <c r="AB362" s="71" t="s">
        <v>15</v>
      </c>
      <c r="AC362" s="88">
        <v>1.5702445128225984E-2</v>
      </c>
    </row>
  </sheetData>
  <mergeCells count="4">
    <mergeCell ref="B4:D4"/>
    <mergeCell ref="K4:M4"/>
    <mergeCell ref="AA4:AC4"/>
    <mergeCell ref="AE4:AG4"/>
  </mergeCells>
  <pageMargins left="0.7" right="0.7" top="0.75" bottom="0.75" header="0.3" footer="0.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4506D-B5DD-4FC9-A4FB-86DF5D569023}">
  <sheetPr>
    <tabColor theme="7"/>
  </sheetPr>
  <dimension ref="B2:E45"/>
  <sheetViews>
    <sheetView showGridLines="0" showRowColHeaders="0" tabSelected="1" workbookViewId="0">
      <selection activeCell="D38" sqref="D38"/>
    </sheetView>
  </sheetViews>
  <sheetFormatPr baseColWidth="10" defaultRowHeight="15" x14ac:dyDescent="0.25"/>
  <cols>
    <col min="1" max="1" width="11.42578125" style="17"/>
    <col min="2" max="2" width="24.85546875" style="173" customWidth="1"/>
    <col min="3" max="3" width="46.85546875" style="167" customWidth="1"/>
    <col min="4" max="4" width="34" style="17" customWidth="1"/>
    <col min="5" max="5" width="50.28515625" style="17" customWidth="1"/>
    <col min="6" max="6" width="30.85546875" style="17" customWidth="1"/>
    <col min="7" max="16384" width="11.42578125" style="17"/>
  </cols>
  <sheetData>
    <row r="2" spans="2:5" ht="23.25" x14ac:dyDescent="0.25">
      <c r="B2" s="179" t="s">
        <v>1316</v>
      </c>
      <c r="C2" s="180"/>
      <c r="D2" s="181"/>
      <c r="E2" s="181"/>
    </row>
    <row r="3" spans="2:5" x14ac:dyDescent="0.25">
      <c r="B3" s="168"/>
      <c r="C3" s="163"/>
      <c r="D3" s="148"/>
      <c r="E3" s="148"/>
    </row>
    <row r="4" spans="2:5" x14ac:dyDescent="0.25">
      <c r="B4" s="168" t="s">
        <v>1328</v>
      </c>
      <c r="C4" s="164" t="s">
        <v>1329</v>
      </c>
      <c r="D4" s="148"/>
      <c r="E4" s="148"/>
    </row>
    <row r="5" spans="2:5" x14ac:dyDescent="0.25">
      <c r="B5" s="168"/>
      <c r="C5" s="164" t="s">
        <v>1320</v>
      </c>
      <c r="D5" s="148"/>
      <c r="E5" s="148"/>
    </row>
    <row r="6" spans="2:5" ht="23.25" customHeight="1" x14ac:dyDescent="0.25">
      <c r="B6" s="168" t="s">
        <v>1318</v>
      </c>
      <c r="C6" s="164" t="s">
        <v>1319</v>
      </c>
      <c r="D6" s="148"/>
      <c r="E6" s="148"/>
    </row>
    <row r="7" spans="2:5" x14ac:dyDescent="0.25">
      <c r="B7" s="168"/>
      <c r="C7" s="163"/>
      <c r="D7" s="148"/>
      <c r="E7" s="148"/>
    </row>
    <row r="8" spans="2:5" ht="69" customHeight="1" x14ac:dyDescent="0.25">
      <c r="B8" s="169" t="s">
        <v>1321</v>
      </c>
      <c r="C8" s="192" t="s">
        <v>1322</v>
      </c>
      <c r="D8" s="192"/>
      <c r="E8" s="192"/>
    </row>
    <row r="9" spans="2:5" ht="20.25" customHeight="1" x14ac:dyDescent="0.25">
      <c r="B9" s="170"/>
      <c r="C9" s="163"/>
      <c r="D9" s="148"/>
      <c r="E9" s="148"/>
    </row>
    <row r="10" spans="2:5" ht="133.5" customHeight="1" x14ac:dyDescent="0.25">
      <c r="B10" s="168" t="s">
        <v>1330</v>
      </c>
      <c r="C10" s="193" t="s">
        <v>1323</v>
      </c>
      <c r="D10" s="193"/>
      <c r="E10" s="193"/>
    </row>
    <row r="11" spans="2:5" ht="41.25" customHeight="1" x14ac:dyDescent="0.25">
      <c r="B11" s="169" t="s">
        <v>1220</v>
      </c>
      <c r="C11" s="192" t="s">
        <v>1334</v>
      </c>
      <c r="D11" s="192"/>
      <c r="E11" s="192"/>
    </row>
    <row r="12" spans="2:5" ht="15.95" customHeight="1" x14ac:dyDescent="0.25">
      <c r="B12" s="170"/>
      <c r="C12" s="200" t="s">
        <v>1206</v>
      </c>
      <c r="D12" s="153" t="s">
        <v>1221</v>
      </c>
      <c r="E12" s="148"/>
    </row>
    <row r="13" spans="2:5" ht="15.95" customHeight="1" x14ac:dyDescent="0.25">
      <c r="B13" s="170"/>
      <c r="C13" s="200"/>
      <c r="D13" s="153" t="s">
        <v>1222</v>
      </c>
      <c r="E13" s="148"/>
    </row>
    <row r="14" spans="2:5" ht="15.95" customHeight="1" x14ac:dyDescent="0.25">
      <c r="B14" s="170"/>
      <c r="C14" s="200"/>
      <c r="D14" s="153" t="s">
        <v>1230</v>
      </c>
      <c r="E14" s="148"/>
    </row>
    <row r="15" spans="2:5" ht="15.95" customHeight="1" x14ac:dyDescent="0.25">
      <c r="B15" s="170"/>
      <c r="C15" s="154" t="s">
        <v>1207</v>
      </c>
      <c r="D15" s="196" t="s">
        <v>1231</v>
      </c>
      <c r="E15" s="148"/>
    </row>
    <row r="16" spans="2:5" ht="15.95" customHeight="1" x14ac:dyDescent="0.25">
      <c r="B16" s="170"/>
      <c r="C16" s="154" t="s">
        <v>1208</v>
      </c>
      <c r="D16" s="196"/>
      <c r="E16" s="148"/>
    </row>
    <row r="17" spans="2:5" ht="15.95" customHeight="1" x14ac:dyDescent="0.25">
      <c r="B17" s="170"/>
      <c r="C17" s="155" t="s">
        <v>1209</v>
      </c>
      <c r="D17" s="197" t="s">
        <v>1232</v>
      </c>
      <c r="E17" s="148"/>
    </row>
    <row r="18" spans="2:5" ht="15.95" customHeight="1" x14ac:dyDescent="0.25">
      <c r="B18" s="170"/>
      <c r="C18" s="155" t="s">
        <v>1210</v>
      </c>
      <c r="D18" s="197"/>
      <c r="E18" s="148"/>
    </row>
    <row r="19" spans="2:5" ht="15.95" customHeight="1" x14ac:dyDescent="0.25">
      <c r="B19" s="170"/>
      <c r="C19" s="156" t="s">
        <v>1211</v>
      </c>
      <c r="D19" s="198" t="s">
        <v>1233</v>
      </c>
      <c r="E19" s="148"/>
    </row>
    <row r="20" spans="2:5" ht="15.95" customHeight="1" x14ac:dyDescent="0.25">
      <c r="B20" s="170"/>
      <c r="C20" s="156" t="s">
        <v>1212</v>
      </c>
      <c r="D20" s="198"/>
      <c r="E20" s="148"/>
    </row>
    <row r="21" spans="2:5" ht="15.95" customHeight="1" x14ac:dyDescent="0.25">
      <c r="B21" s="170"/>
      <c r="C21" s="156" t="s">
        <v>1213</v>
      </c>
      <c r="D21" s="198"/>
      <c r="E21" s="148"/>
    </row>
    <row r="22" spans="2:5" ht="15.95" customHeight="1" x14ac:dyDescent="0.25">
      <c r="B22" s="170"/>
      <c r="C22" s="157" t="s">
        <v>1214</v>
      </c>
      <c r="D22" s="199" t="s">
        <v>1238</v>
      </c>
      <c r="E22" s="148"/>
    </row>
    <row r="23" spans="2:5" ht="15.95" customHeight="1" x14ac:dyDescent="0.25">
      <c r="B23" s="170"/>
      <c r="C23" s="157" t="s">
        <v>1215</v>
      </c>
      <c r="D23" s="199"/>
      <c r="E23" s="148"/>
    </row>
    <row r="24" spans="2:5" ht="15.95" customHeight="1" x14ac:dyDescent="0.25">
      <c r="B24" s="170"/>
      <c r="C24" s="157" t="s">
        <v>1216</v>
      </c>
      <c r="D24" s="199"/>
      <c r="E24" s="148"/>
    </row>
    <row r="25" spans="2:5" ht="15.95" customHeight="1" x14ac:dyDescent="0.25">
      <c r="B25" s="170"/>
      <c r="C25" s="157" t="s">
        <v>1217</v>
      </c>
      <c r="D25" s="199"/>
      <c r="E25" s="148"/>
    </row>
    <row r="26" spans="2:5" ht="15.95" customHeight="1" x14ac:dyDescent="0.25">
      <c r="B26" s="170"/>
      <c r="C26" s="158" t="s">
        <v>91</v>
      </c>
      <c r="D26" s="158" t="s">
        <v>1237</v>
      </c>
      <c r="E26" s="148"/>
    </row>
    <row r="27" spans="2:5" ht="15.95" customHeight="1" x14ac:dyDescent="0.25">
      <c r="B27" s="170"/>
      <c r="C27" s="159" t="s">
        <v>92</v>
      </c>
      <c r="D27" s="159" t="s">
        <v>1234</v>
      </c>
      <c r="E27" s="148"/>
    </row>
    <row r="28" spans="2:5" ht="15.95" customHeight="1" x14ac:dyDescent="0.25">
      <c r="B28" s="170"/>
      <c r="C28" s="160" t="s">
        <v>1218</v>
      </c>
      <c r="D28" s="160" t="s">
        <v>1235</v>
      </c>
      <c r="E28" s="148"/>
    </row>
    <row r="29" spans="2:5" ht="15.95" customHeight="1" x14ac:dyDescent="0.25">
      <c r="B29" s="170"/>
      <c r="C29" s="161" t="s">
        <v>1219</v>
      </c>
      <c r="D29" s="161" t="s">
        <v>1236</v>
      </c>
      <c r="E29" s="148"/>
    </row>
    <row r="30" spans="2:5" ht="15.95" customHeight="1" x14ac:dyDescent="0.25">
      <c r="B30" s="170"/>
      <c r="C30" s="162" t="s">
        <v>17</v>
      </c>
      <c r="D30" s="162" t="s">
        <v>1229</v>
      </c>
      <c r="E30" s="148"/>
    </row>
    <row r="31" spans="2:5" ht="50.25" customHeight="1" x14ac:dyDescent="0.25">
      <c r="B31" s="171" t="s">
        <v>1335</v>
      </c>
      <c r="C31" s="194" t="s">
        <v>1340</v>
      </c>
      <c r="D31" s="194"/>
      <c r="E31" s="194"/>
    </row>
    <row r="32" spans="2:5" ht="24.75" customHeight="1" x14ac:dyDescent="0.25">
      <c r="B32" s="170"/>
      <c r="C32" s="163"/>
      <c r="D32" s="148"/>
      <c r="E32" s="148"/>
    </row>
    <row r="33" spans="2:5" ht="22.5" customHeight="1" x14ac:dyDescent="0.25">
      <c r="B33" s="170"/>
      <c r="C33" s="163"/>
      <c r="D33" s="148"/>
      <c r="E33" s="148"/>
    </row>
    <row r="34" spans="2:5" x14ac:dyDescent="0.25">
      <c r="B34" s="168"/>
      <c r="C34" s="163"/>
      <c r="D34" s="148"/>
      <c r="E34" s="148"/>
    </row>
    <row r="35" spans="2:5" x14ac:dyDescent="0.25">
      <c r="B35" s="176"/>
      <c r="C35" s="177"/>
      <c r="D35" s="178"/>
      <c r="E35" s="178"/>
    </row>
    <row r="36" spans="2:5" x14ac:dyDescent="0.25">
      <c r="B36" s="195" t="s">
        <v>1331</v>
      </c>
      <c r="C36" s="163" t="s">
        <v>1324</v>
      </c>
      <c r="D36" s="148"/>
      <c r="E36" s="148"/>
    </row>
    <row r="37" spans="2:5" x14ac:dyDescent="0.25">
      <c r="B37" s="195"/>
      <c r="C37" s="163" t="s">
        <v>1325</v>
      </c>
      <c r="D37" s="148"/>
      <c r="E37" s="148"/>
    </row>
    <row r="38" spans="2:5" x14ac:dyDescent="0.25">
      <c r="B38" s="168"/>
      <c r="C38" s="163"/>
      <c r="D38" s="148"/>
      <c r="E38" s="148"/>
    </row>
    <row r="39" spans="2:5" x14ac:dyDescent="0.25">
      <c r="B39" s="168" t="s">
        <v>1317</v>
      </c>
      <c r="C39" s="163" t="s">
        <v>1326</v>
      </c>
      <c r="D39" s="148"/>
      <c r="E39" s="148"/>
    </row>
    <row r="40" spans="2:5" x14ac:dyDescent="0.25">
      <c r="B40" s="168"/>
      <c r="C40" s="163" t="s">
        <v>1336</v>
      </c>
      <c r="D40" s="148"/>
      <c r="E40" s="148"/>
    </row>
    <row r="41" spans="2:5" x14ac:dyDescent="0.25">
      <c r="B41" s="168"/>
      <c r="C41" s="165" t="s">
        <v>1327</v>
      </c>
      <c r="D41" s="148"/>
      <c r="E41" s="148"/>
    </row>
    <row r="42" spans="2:5" x14ac:dyDescent="0.25">
      <c r="B42" s="168"/>
      <c r="C42" s="163"/>
      <c r="D42" s="148"/>
      <c r="E42" s="148"/>
    </row>
    <row r="43" spans="2:5" ht="261.75" customHeight="1" x14ac:dyDescent="0.25">
      <c r="B43" s="168"/>
      <c r="C43" s="163"/>
      <c r="D43" s="148"/>
      <c r="E43" s="148"/>
    </row>
    <row r="44" spans="2:5" x14ac:dyDescent="0.25">
      <c r="B44" s="174" t="s">
        <v>1332</v>
      </c>
      <c r="C44" s="175" t="s">
        <v>1333</v>
      </c>
      <c r="D44" s="182" t="s">
        <v>1337</v>
      </c>
      <c r="E44" s="148"/>
    </row>
    <row r="45" spans="2:5" x14ac:dyDescent="0.25">
      <c r="B45" s="172"/>
      <c r="C45" s="166"/>
    </row>
  </sheetData>
  <mergeCells count="10">
    <mergeCell ref="C11:E11"/>
    <mergeCell ref="C8:E8"/>
    <mergeCell ref="C10:E10"/>
    <mergeCell ref="C31:E31"/>
    <mergeCell ref="B36:B37"/>
    <mergeCell ref="D15:D16"/>
    <mergeCell ref="D17:D18"/>
    <mergeCell ref="D19:D21"/>
    <mergeCell ref="D22:D25"/>
    <mergeCell ref="C12:C14"/>
  </mergeCells>
  <hyperlinks>
    <hyperlink ref="C41" r:id="rId1" xr:uid="{121305A3-4B82-4E7C-8BA1-228A3DF5C5ED}"/>
    <hyperlink ref="C44" r:id="rId2" xr:uid="{DCBC806E-3D36-4AD2-A7B4-AA9AAFD99CAE}"/>
  </hyperlinks>
  <pageMargins left="0.7" right="0.7" top="0.75" bottom="0.75" header="0.3" footer="0.3"/>
  <pageSetup paperSize="9" orientation="portrait"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CC7F7-0D1E-437A-9617-B122D09C53A4}">
  <sheetPr>
    <tabColor theme="9"/>
  </sheetPr>
  <dimension ref="B2:Y55"/>
  <sheetViews>
    <sheetView showGridLines="0" showRowColHeaders="0" workbookViewId="0">
      <selection activeCell="B2" sqref="B2"/>
    </sheetView>
  </sheetViews>
  <sheetFormatPr baseColWidth="10" defaultColWidth="11.42578125" defaultRowHeight="15" x14ac:dyDescent="0.25"/>
  <cols>
    <col min="1" max="1" width="3.7109375" style="17" customWidth="1"/>
    <col min="2" max="2" width="49" style="17" customWidth="1"/>
    <col min="3" max="3" width="6.7109375" style="18" customWidth="1"/>
    <col min="4" max="4" width="8.7109375" style="18" customWidth="1"/>
    <col min="5" max="5" width="9" style="18" customWidth="1"/>
    <col min="6" max="6" width="9.7109375" style="18" customWidth="1"/>
    <col min="7" max="7" width="8.5703125" style="18" customWidth="1"/>
    <col min="8" max="8" width="10.28515625" style="18" customWidth="1"/>
    <col min="9" max="9" width="11.140625" style="18" customWidth="1"/>
    <col min="10" max="15" width="10.140625" style="18" customWidth="1"/>
    <col min="16" max="16384" width="11.42578125" style="17"/>
  </cols>
  <sheetData>
    <row r="2" spans="2:25" ht="42" customHeight="1" x14ac:dyDescent="0.25">
      <c r="B2" s="185" t="str">
        <f>P_all_grupp!F5</f>
        <v>Sysselsatte i Trøndelag perioden 2008 - 2021</v>
      </c>
      <c r="C2" s="53"/>
      <c r="D2" s="53"/>
      <c r="E2" s="53"/>
      <c r="F2" s="53"/>
      <c r="G2" s="53"/>
      <c r="H2" s="53"/>
      <c r="I2" s="53"/>
      <c r="J2" s="53"/>
      <c r="K2" s="53"/>
      <c r="L2" s="53"/>
      <c r="M2" s="53"/>
      <c r="N2" s="53"/>
      <c r="O2" s="53"/>
      <c r="P2" s="38"/>
      <c r="Q2" s="38"/>
      <c r="R2" s="38"/>
      <c r="S2" s="38"/>
      <c r="T2" s="38"/>
      <c r="U2" s="38"/>
      <c r="V2" s="38"/>
      <c r="W2" s="38"/>
      <c r="X2" s="38"/>
      <c r="Y2" s="38"/>
    </row>
    <row r="3" spans="2:25" ht="14.25" customHeight="1" x14ac:dyDescent="0.25"/>
    <row r="4" spans="2:25" ht="32.25" customHeight="1" x14ac:dyDescent="0.25">
      <c r="C4" s="66" t="str">
        <f>P_all_grupp!F2</f>
        <v>Antall sysselsatte etter næringsgruppe i Trøndelag perioden 2008 -2021</v>
      </c>
      <c r="D4" s="67"/>
      <c r="E4" s="67"/>
      <c r="F4" s="67"/>
      <c r="G4" s="67"/>
      <c r="H4" s="67"/>
      <c r="I4" s="67"/>
      <c r="J4" s="67"/>
      <c r="K4" s="67"/>
      <c r="L4" s="67"/>
      <c r="M4" s="67"/>
      <c r="N4" s="67"/>
      <c r="O4" s="144" t="s">
        <v>1285</v>
      </c>
    </row>
    <row r="5" spans="2:25" s="64" customFormat="1" ht="67.5" customHeight="1" x14ac:dyDescent="0.25">
      <c r="C5" s="68" t="s">
        <v>1294</v>
      </c>
      <c r="D5" s="68" t="s">
        <v>1313</v>
      </c>
      <c r="E5" s="68" t="s">
        <v>1312</v>
      </c>
      <c r="F5" s="68" t="str">
        <f>IFERROR(P_all_grupp!E13," ")</f>
        <v>Handel, transport, overnatting og servering</v>
      </c>
      <c r="G5" s="68" t="str">
        <f>IFERROR(P_all_grupp!F13," ")</f>
        <v>Helse og omsorg</v>
      </c>
      <c r="H5" s="68" t="str">
        <f>IFERROR(P_all_grupp!G13," ")</f>
        <v>Industri og begverk</v>
      </c>
      <c r="I5" s="68" t="s">
        <v>1311</v>
      </c>
      <c r="J5" s="68" t="str">
        <f>IFERROR(P_all_grupp!I13," ")</f>
        <v>Landbruk</v>
      </c>
      <c r="K5" s="68" t="str">
        <f>IFERROR(P_all_grupp!J13," ")</f>
        <v>Off adm, forsvar og trygd</v>
      </c>
      <c r="L5" s="68" t="str">
        <f>IFERROR(P_all_grupp!K13," ")</f>
        <v>Strøm, vatn, bygg og anlegg</v>
      </c>
      <c r="M5" s="68" t="s">
        <v>1310</v>
      </c>
      <c r="N5" s="68" t="str">
        <f>IFERROR(P_all_grupp!M13," ")</f>
        <v>Uoppgitt</v>
      </c>
      <c r="O5" s="68" t="str">
        <f>IFERROR(P_all_grupp!N13," ")</f>
        <v>Sum sysselsatte</v>
      </c>
    </row>
    <row r="6" spans="2:25" ht="15.95" customHeight="1" x14ac:dyDescent="0.25">
      <c r="C6" s="53" t="str">
        <f>IFERROR(P_all_grupp!B14," ")</f>
        <v>2008</v>
      </c>
      <c r="D6" s="65">
        <f>IFERROR(P_all_grupp!C14," ")</f>
        <v>27145</v>
      </c>
      <c r="E6" s="65">
        <f>IFERROR(P_all_grupp!D14," ")</f>
        <v>1195</v>
      </c>
      <c r="F6" s="65">
        <f>IFERROR(P_all_grupp!E14," ")</f>
        <v>49944</v>
      </c>
      <c r="G6" s="65">
        <f>IFERROR(P_all_grupp!F14," ")</f>
        <v>40088</v>
      </c>
      <c r="H6" s="65">
        <f>IFERROR(P_all_grupp!G14," ")</f>
        <v>19644</v>
      </c>
      <c r="I6" s="65">
        <f>IFERROR(P_all_grupp!H14," ")</f>
        <v>6131</v>
      </c>
      <c r="J6" s="65">
        <f>IFERROR(P_all_grupp!I14," ")</f>
        <v>8800</v>
      </c>
      <c r="K6" s="65">
        <f>IFERROR(P_all_grupp!J14," ")</f>
        <v>10892</v>
      </c>
      <c r="L6" s="65">
        <f>IFERROR(P_all_grupp!K14," ")</f>
        <v>18440</v>
      </c>
      <c r="M6" s="65">
        <f>IFERROR(P_all_grupp!L14," ")</f>
        <v>20594</v>
      </c>
      <c r="N6" s="65">
        <f>IFERROR(P_all_grupp!M14," ")</f>
        <v>736</v>
      </c>
      <c r="O6" s="65">
        <f>IFERROR(P_all_grupp!N14," ")</f>
        <v>203609</v>
      </c>
    </row>
    <row r="7" spans="2:25" ht="15.95" customHeight="1" x14ac:dyDescent="0.25">
      <c r="C7" s="53" t="str">
        <f>IFERROR(P_all_grupp!B15," ")</f>
        <v>2009</v>
      </c>
      <c r="D7" s="65">
        <f>IFERROR(P_all_grupp!C15," ")</f>
        <v>26165</v>
      </c>
      <c r="E7" s="65">
        <f>IFERROR(P_all_grupp!D15," ")</f>
        <v>1228</v>
      </c>
      <c r="F7" s="65">
        <f>IFERROR(P_all_grupp!E15," ")</f>
        <v>49069</v>
      </c>
      <c r="G7" s="65">
        <f>IFERROR(P_all_grupp!F15," ")</f>
        <v>40965</v>
      </c>
      <c r="H7" s="65">
        <f>IFERROR(P_all_grupp!G15," ")</f>
        <v>18350</v>
      </c>
      <c r="I7" s="65">
        <f>IFERROR(P_all_grupp!H15," ")</f>
        <v>6473</v>
      </c>
      <c r="J7" s="65">
        <f>IFERROR(P_all_grupp!I15," ")</f>
        <v>8482</v>
      </c>
      <c r="K7" s="65">
        <f>IFERROR(P_all_grupp!J15," ")</f>
        <v>11186</v>
      </c>
      <c r="L7" s="65">
        <f>IFERROR(P_all_grupp!K15," ")</f>
        <v>18160</v>
      </c>
      <c r="M7" s="65">
        <f>IFERROR(P_all_grupp!L15," ")</f>
        <v>20941</v>
      </c>
      <c r="N7" s="65">
        <f>IFERROR(P_all_grupp!M15," ")</f>
        <v>717</v>
      </c>
      <c r="O7" s="65">
        <f>IFERROR(P_all_grupp!N15," ")</f>
        <v>201736</v>
      </c>
    </row>
    <row r="8" spans="2:25" ht="15.95" customHeight="1" x14ac:dyDescent="0.25">
      <c r="C8" s="53" t="str">
        <f>IFERROR(P_all_grupp!B16," ")</f>
        <v>2010</v>
      </c>
      <c r="D8" s="65">
        <f>IFERROR(P_all_grupp!C16," ")</f>
        <v>26323</v>
      </c>
      <c r="E8" s="65">
        <f>IFERROR(P_all_grupp!D16," ")</f>
        <v>1257</v>
      </c>
      <c r="F8" s="65">
        <f>IFERROR(P_all_grupp!E16," ")</f>
        <v>49397</v>
      </c>
      <c r="G8" s="65">
        <f>IFERROR(P_all_grupp!F16," ")</f>
        <v>41343</v>
      </c>
      <c r="H8" s="65">
        <f>IFERROR(P_all_grupp!G16," ")</f>
        <v>17931</v>
      </c>
      <c r="I8" s="65">
        <f>IFERROR(P_all_grupp!H16," ")</f>
        <v>6607</v>
      </c>
      <c r="J8" s="65">
        <f>IFERROR(P_all_grupp!I16," ")</f>
        <v>8138</v>
      </c>
      <c r="K8" s="65">
        <f>IFERROR(P_all_grupp!J16," ")</f>
        <v>11257</v>
      </c>
      <c r="L8" s="65">
        <f>IFERROR(P_all_grupp!K16," ")</f>
        <v>18513</v>
      </c>
      <c r="M8" s="65">
        <f>IFERROR(P_all_grupp!L16," ")</f>
        <v>21499</v>
      </c>
      <c r="N8" s="65">
        <f>IFERROR(P_all_grupp!M16," ")</f>
        <v>872</v>
      </c>
      <c r="O8" s="65">
        <f>IFERROR(P_all_grupp!N16," ")</f>
        <v>203137</v>
      </c>
    </row>
    <row r="9" spans="2:25" ht="15.95" customHeight="1" x14ac:dyDescent="0.25">
      <c r="C9" s="53" t="str">
        <f>IFERROR(P_all_grupp!B17," ")</f>
        <v>2011</v>
      </c>
      <c r="D9" s="65">
        <f>IFERROR(P_all_grupp!C17," ")</f>
        <v>27797</v>
      </c>
      <c r="E9" s="65">
        <f>IFERROR(P_all_grupp!D17," ")</f>
        <v>1320</v>
      </c>
      <c r="F9" s="65">
        <f>IFERROR(P_all_grupp!E17," ")</f>
        <v>49657</v>
      </c>
      <c r="G9" s="65">
        <f>IFERROR(P_all_grupp!F17," ")</f>
        <v>42330</v>
      </c>
      <c r="H9" s="65">
        <f>IFERROR(P_all_grupp!G17," ")</f>
        <v>18259</v>
      </c>
      <c r="I9" s="65">
        <f>IFERROR(P_all_grupp!H17," ")</f>
        <v>6736</v>
      </c>
      <c r="J9" s="65">
        <f>IFERROR(P_all_grupp!I17," ")</f>
        <v>7532</v>
      </c>
      <c r="K9" s="65">
        <f>IFERROR(P_all_grupp!J17," ")</f>
        <v>11619</v>
      </c>
      <c r="L9" s="65">
        <f>IFERROR(P_all_grupp!K17," ")</f>
        <v>19135</v>
      </c>
      <c r="M9" s="65">
        <f>IFERROR(P_all_grupp!L17," ")</f>
        <v>21829</v>
      </c>
      <c r="N9" s="65">
        <f>IFERROR(P_all_grupp!M17," ")</f>
        <v>742</v>
      </c>
      <c r="O9" s="65">
        <f>IFERROR(P_all_grupp!N17," ")</f>
        <v>206956</v>
      </c>
    </row>
    <row r="10" spans="2:25" ht="15.95" customHeight="1" x14ac:dyDescent="0.25">
      <c r="C10" s="53" t="str">
        <f>IFERROR(P_all_grupp!B18," ")</f>
        <v>2012</v>
      </c>
      <c r="D10" s="65">
        <f>IFERROR(P_all_grupp!C18," ")</f>
        <v>29389</v>
      </c>
      <c r="E10" s="65">
        <f>IFERROR(P_all_grupp!D18," ")</f>
        <v>1296</v>
      </c>
      <c r="F10" s="65">
        <f>IFERROR(P_all_grupp!E18," ")</f>
        <v>50443</v>
      </c>
      <c r="G10" s="65">
        <f>IFERROR(P_all_grupp!F18," ")</f>
        <v>43082</v>
      </c>
      <c r="H10" s="65">
        <f>IFERROR(P_all_grupp!G18," ")</f>
        <v>18743</v>
      </c>
      <c r="I10" s="65">
        <f>IFERROR(P_all_grupp!H18," ")</f>
        <v>6807</v>
      </c>
      <c r="J10" s="65">
        <f>IFERROR(P_all_grupp!I18," ")</f>
        <v>7030</v>
      </c>
      <c r="K10" s="65">
        <f>IFERROR(P_all_grupp!J18," ")</f>
        <v>12147</v>
      </c>
      <c r="L10" s="65">
        <f>IFERROR(P_all_grupp!K18," ")</f>
        <v>19511</v>
      </c>
      <c r="M10" s="65">
        <f>IFERROR(P_all_grupp!L18," ")</f>
        <v>21709</v>
      </c>
      <c r="N10" s="65">
        <f>IFERROR(P_all_grupp!M18," ")</f>
        <v>906</v>
      </c>
      <c r="O10" s="65">
        <f>IFERROR(P_all_grupp!N18," ")</f>
        <v>211063</v>
      </c>
    </row>
    <row r="11" spans="2:25" ht="15.95" customHeight="1" x14ac:dyDescent="0.25">
      <c r="C11" s="53" t="str">
        <f>IFERROR(P_all_grupp!B19," ")</f>
        <v>2013</v>
      </c>
      <c r="D11" s="65">
        <f>IFERROR(P_all_grupp!C19," ")</f>
        <v>29506</v>
      </c>
      <c r="E11" s="65">
        <f>IFERROR(P_all_grupp!D19," ")</f>
        <v>1332</v>
      </c>
      <c r="F11" s="65">
        <f>IFERROR(P_all_grupp!E19," ")</f>
        <v>50465</v>
      </c>
      <c r="G11" s="65">
        <f>IFERROR(P_all_grupp!F19," ")</f>
        <v>43762</v>
      </c>
      <c r="H11" s="65">
        <f>IFERROR(P_all_grupp!G19," ")</f>
        <v>18978</v>
      </c>
      <c r="I11" s="65">
        <f>IFERROR(P_all_grupp!H19," ")</f>
        <v>6949</v>
      </c>
      <c r="J11" s="65">
        <f>IFERROR(P_all_grupp!I19," ")</f>
        <v>6819</v>
      </c>
      <c r="K11" s="65">
        <f>IFERROR(P_all_grupp!J19," ")</f>
        <v>12159</v>
      </c>
      <c r="L11" s="65">
        <f>IFERROR(P_all_grupp!K19," ")</f>
        <v>20239</v>
      </c>
      <c r="M11" s="65">
        <f>IFERROR(P_all_grupp!L19," ")</f>
        <v>22005</v>
      </c>
      <c r="N11" s="65">
        <f>IFERROR(P_all_grupp!M19," ")</f>
        <v>912</v>
      </c>
      <c r="O11" s="65">
        <f>IFERROR(P_all_grupp!N19," ")</f>
        <v>213126</v>
      </c>
    </row>
    <row r="12" spans="2:25" ht="15.95" customHeight="1" x14ac:dyDescent="0.25">
      <c r="C12" s="53" t="str">
        <f>IFERROR(P_all_grupp!B20," ")</f>
        <v>2014</v>
      </c>
      <c r="D12" s="65">
        <f>IFERROR(P_all_grupp!C20," ")</f>
        <v>29573</v>
      </c>
      <c r="E12" s="65">
        <f>IFERROR(P_all_grupp!D20," ")</f>
        <v>1407</v>
      </c>
      <c r="F12" s="65">
        <f>IFERROR(P_all_grupp!E20," ")</f>
        <v>51383</v>
      </c>
      <c r="G12" s="65">
        <f>IFERROR(P_all_grupp!F20," ")</f>
        <v>44175</v>
      </c>
      <c r="H12" s="65">
        <f>IFERROR(P_all_grupp!G20," ")</f>
        <v>18762</v>
      </c>
      <c r="I12" s="65">
        <f>IFERROR(P_all_grupp!H20," ")</f>
        <v>7218</v>
      </c>
      <c r="J12" s="65">
        <f>IFERROR(P_all_grupp!I20," ")</f>
        <v>6743</v>
      </c>
      <c r="K12" s="65">
        <f>IFERROR(P_all_grupp!J20," ")</f>
        <v>12233</v>
      </c>
      <c r="L12" s="65">
        <f>IFERROR(P_all_grupp!K20," ")</f>
        <v>20318</v>
      </c>
      <c r="M12" s="65">
        <f>IFERROR(P_all_grupp!L20," ")</f>
        <v>22109</v>
      </c>
      <c r="N12" s="65">
        <f>IFERROR(P_all_grupp!M20," ")</f>
        <v>933</v>
      </c>
      <c r="O12" s="65">
        <f>IFERROR(P_all_grupp!N20," ")</f>
        <v>214854</v>
      </c>
    </row>
    <row r="13" spans="2:25" ht="15.95" customHeight="1" x14ac:dyDescent="0.25">
      <c r="C13" s="53" t="str">
        <f>IFERROR(P_all_grupp!B21," ")</f>
        <v>2015</v>
      </c>
      <c r="D13" s="65">
        <f>IFERROR(P_all_grupp!C21," ")</f>
        <v>28019</v>
      </c>
      <c r="E13" s="65">
        <f>IFERROR(P_all_grupp!D21," ")</f>
        <v>1486</v>
      </c>
      <c r="F13" s="65">
        <f>IFERROR(P_all_grupp!E21," ")</f>
        <v>49890</v>
      </c>
      <c r="G13" s="65">
        <f>IFERROR(P_all_grupp!F21," ")</f>
        <v>45075</v>
      </c>
      <c r="H13" s="65">
        <f>IFERROR(P_all_grupp!G21," ")</f>
        <v>18037</v>
      </c>
      <c r="I13" s="65">
        <f>IFERROR(P_all_grupp!H21," ")</f>
        <v>7146</v>
      </c>
      <c r="J13" s="65">
        <f>IFERROR(P_all_grupp!I21," ")</f>
        <v>6494</v>
      </c>
      <c r="K13" s="65">
        <f>IFERROR(P_all_grupp!J21," ")</f>
        <v>12374</v>
      </c>
      <c r="L13" s="65">
        <f>IFERROR(P_all_grupp!K21," ")</f>
        <v>19690</v>
      </c>
      <c r="M13" s="65">
        <f>IFERROR(P_all_grupp!L21," ")</f>
        <v>22347</v>
      </c>
      <c r="N13" s="65">
        <f>IFERROR(P_all_grupp!M21," ")</f>
        <v>1901</v>
      </c>
      <c r="O13" s="65">
        <f>IFERROR(P_all_grupp!N21," ")</f>
        <v>212459</v>
      </c>
    </row>
    <row r="14" spans="2:25" ht="15.95" customHeight="1" x14ac:dyDescent="0.25">
      <c r="C14" s="53" t="str">
        <f>IFERROR(P_all_grupp!B22," ")</f>
        <v>2016</v>
      </c>
      <c r="D14" s="65">
        <f>IFERROR(P_all_grupp!C22," ")</f>
        <v>28379</v>
      </c>
      <c r="E14" s="65">
        <f>IFERROR(P_all_grupp!D22," ")</f>
        <v>1591</v>
      </c>
      <c r="F14" s="65">
        <f>IFERROR(P_all_grupp!E22," ")</f>
        <v>50055</v>
      </c>
      <c r="G14" s="65">
        <f>IFERROR(P_all_grupp!F22," ")</f>
        <v>45851</v>
      </c>
      <c r="H14" s="65">
        <f>IFERROR(P_all_grupp!G22," ")</f>
        <v>17649</v>
      </c>
      <c r="I14" s="65">
        <f>IFERROR(P_all_grupp!H22," ")</f>
        <v>7331</v>
      </c>
      <c r="J14" s="65">
        <f>IFERROR(P_all_grupp!I22," ")</f>
        <v>6504</v>
      </c>
      <c r="K14" s="65">
        <f>IFERROR(P_all_grupp!J22," ")</f>
        <v>12737</v>
      </c>
      <c r="L14" s="65">
        <f>IFERROR(P_all_grupp!K22," ")</f>
        <v>20503</v>
      </c>
      <c r="M14" s="65">
        <f>IFERROR(P_all_grupp!L22," ")</f>
        <v>22687</v>
      </c>
      <c r="N14" s="65">
        <f>IFERROR(P_all_grupp!M22," ")</f>
        <v>1776</v>
      </c>
      <c r="O14" s="65">
        <f>IFERROR(P_all_grupp!N22," ")</f>
        <v>215063</v>
      </c>
    </row>
    <row r="15" spans="2:25" ht="15.95" customHeight="1" x14ac:dyDescent="0.25">
      <c r="C15" s="53" t="str">
        <f>IFERROR(P_all_grupp!B23," ")</f>
        <v>2017</v>
      </c>
      <c r="D15" s="65">
        <f>IFERROR(P_all_grupp!C23," ")</f>
        <v>28915</v>
      </c>
      <c r="E15" s="65">
        <f>IFERROR(P_all_grupp!D23," ")</f>
        <v>1737</v>
      </c>
      <c r="F15" s="65">
        <f>IFERROR(P_all_grupp!E23," ")</f>
        <v>50407</v>
      </c>
      <c r="G15" s="65">
        <f>IFERROR(P_all_grupp!F23," ")</f>
        <v>46695</v>
      </c>
      <c r="H15" s="65">
        <f>IFERROR(P_all_grupp!G23," ")</f>
        <v>17559</v>
      </c>
      <c r="I15" s="65">
        <f>IFERROR(P_all_grupp!H23," ")</f>
        <v>7662</v>
      </c>
      <c r="J15" s="65">
        <f>IFERROR(P_all_grupp!I23," ")</f>
        <v>6285</v>
      </c>
      <c r="K15" s="65">
        <f>IFERROR(P_all_grupp!J23," ")</f>
        <v>12926</v>
      </c>
      <c r="L15" s="65">
        <f>IFERROR(P_all_grupp!K23," ")</f>
        <v>21330</v>
      </c>
      <c r="M15" s="65">
        <f>IFERROR(P_all_grupp!L23," ")</f>
        <v>23755</v>
      </c>
      <c r="N15" s="65">
        <f>IFERROR(P_all_grupp!M23," ")</f>
        <v>1681</v>
      </c>
      <c r="O15" s="65">
        <f>IFERROR(P_all_grupp!N23," ")</f>
        <v>218952</v>
      </c>
    </row>
    <row r="16" spans="2:25" ht="15.95" customHeight="1" x14ac:dyDescent="0.25">
      <c r="C16" s="53" t="str">
        <f>IFERROR(P_all_grupp!B24," ")</f>
        <v>2018</v>
      </c>
      <c r="D16" s="65">
        <f>IFERROR(P_all_grupp!C24," ")</f>
        <v>29311</v>
      </c>
      <c r="E16" s="65">
        <f>IFERROR(P_all_grupp!D24," ")</f>
        <v>1726</v>
      </c>
      <c r="F16" s="65">
        <f>IFERROR(P_all_grupp!E24," ")</f>
        <v>50492</v>
      </c>
      <c r="G16" s="65">
        <f>IFERROR(P_all_grupp!F24," ")</f>
        <v>47281</v>
      </c>
      <c r="H16" s="65">
        <f>IFERROR(P_all_grupp!G24," ")</f>
        <v>17535</v>
      </c>
      <c r="I16" s="65">
        <f>IFERROR(P_all_grupp!H24," ")</f>
        <v>7741</v>
      </c>
      <c r="J16" s="65">
        <f>IFERROR(P_all_grupp!I24," ")</f>
        <v>6080</v>
      </c>
      <c r="K16" s="65">
        <f>IFERROR(P_all_grupp!J24," ")</f>
        <v>12702</v>
      </c>
      <c r="L16" s="65">
        <f>IFERROR(P_all_grupp!K24," ")</f>
        <v>22087</v>
      </c>
      <c r="M16" s="65">
        <f>IFERROR(P_all_grupp!L24," ")</f>
        <v>23633</v>
      </c>
      <c r="N16" s="65">
        <f>IFERROR(P_all_grupp!M24," ")</f>
        <v>1509</v>
      </c>
      <c r="O16" s="65">
        <f>IFERROR(P_all_grupp!N24," ")</f>
        <v>220097</v>
      </c>
    </row>
    <row r="17" spans="3:15" ht="15.95" customHeight="1" x14ac:dyDescent="0.25">
      <c r="C17" s="53" t="str">
        <f>IFERROR(P_all_grupp!B25," ")</f>
        <v>2019</v>
      </c>
      <c r="D17" s="65">
        <f>IFERROR(P_all_grupp!C25," ")</f>
        <v>29751</v>
      </c>
      <c r="E17" s="65">
        <f>IFERROR(P_all_grupp!D25," ")</f>
        <v>1969</v>
      </c>
      <c r="F17" s="65">
        <f>IFERROR(P_all_grupp!E25," ")</f>
        <v>50620</v>
      </c>
      <c r="G17" s="65">
        <f>IFERROR(P_all_grupp!F25," ")</f>
        <v>47932</v>
      </c>
      <c r="H17" s="65">
        <f>IFERROR(P_all_grupp!G25," ")</f>
        <v>18183</v>
      </c>
      <c r="I17" s="65">
        <f>IFERROR(P_all_grupp!H25," ")</f>
        <v>7667</v>
      </c>
      <c r="J17" s="65">
        <f>IFERROR(P_all_grupp!I25," ")</f>
        <v>5974</v>
      </c>
      <c r="K17" s="65">
        <f>IFERROR(P_all_grupp!J25," ")</f>
        <v>12743</v>
      </c>
      <c r="L17" s="65">
        <f>IFERROR(P_all_grupp!K25," ")</f>
        <v>22252</v>
      </c>
      <c r="M17" s="65">
        <f>IFERROR(P_all_grupp!L25," ")</f>
        <v>23811</v>
      </c>
      <c r="N17" s="65">
        <f>IFERROR(P_all_grupp!M25," ")</f>
        <v>1446</v>
      </c>
      <c r="O17" s="65">
        <f>IFERROR(P_all_grupp!N25," ")</f>
        <v>222348</v>
      </c>
    </row>
    <row r="18" spans="3:15" ht="15.95" customHeight="1" x14ac:dyDescent="0.25">
      <c r="C18" s="53" t="str">
        <f>IFERROR(P_all_grupp!B26," ")</f>
        <v>2020</v>
      </c>
      <c r="D18" s="65">
        <f>IFERROR(P_all_grupp!C26," ")</f>
        <v>30420</v>
      </c>
      <c r="E18" s="65">
        <f>IFERROR(P_all_grupp!D26," ")</f>
        <v>2429</v>
      </c>
      <c r="F18" s="65">
        <f>IFERROR(P_all_grupp!E26," ")</f>
        <v>51253</v>
      </c>
      <c r="G18" s="65">
        <f>IFERROR(P_all_grupp!F26," ")</f>
        <v>51656</v>
      </c>
      <c r="H18" s="65">
        <f>IFERROR(P_all_grupp!G26," ")</f>
        <v>20427</v>
      </c>
      <c r="I18" s="65">
        <f>IFERROR(P_all_grupp!H26," ")</f>
        <v>8029</v>
      </c>
      <c r="J18" s="65">
        <f>IFERROR(P_all_grupp!I26," ")</f>
        <v>6471</v>
      </c>
      <c r="K18" s="65">
        <f>IFERROR(P_all_grupp!J26," ")</f>
        <v>13353</v>
      </c>
      <c r="L18" s="65">
        <f>IFERROR(P_all_grupp!K26," ")</f>
        <v>23975</v>
      </c>
      <c r="M18" s="65">
        <f>IFERROR(P_all_grupp!L26," ")</f>
        <v>25324</v>
      </c>
      <c r="N18" s="65">
        <f>IFERROR(P_all_grupp!M26," ")</f>
        <v>1520</v>
      </c>
      <c r="O18" s="65">
        <f>IFERROR(P_all_grupp!N26," ")</f>
        <v>234857</v>
      </c>
    </row>
    <row r="19" spans="3:15" ht="15.95" customHeight="1" x14ac:dyDescent="0.25">
      <c r="C19" s="53" t="str">
        <f>IFERROR(P_all_grupp!B27," ")</f>
        <v>2021</v>
      </c>
      <c r="D19" s="65">
        <f>IFERROR(P_all_grupp!C27," ")</f>
        <v>31580</v>
      </c>
      <c r="E19" s="65">
        <f>IFERROR(P_all_grupp!D27," ")</f>
        <v>2679</v>
      </c>
      <c r="F19" s="65">
        <f>IFERROR(P_all_grupp!E27," ")</f>
        <v>53245</v>
      </c>
      <c r="G19" s="65">
        <f>IFERROR(P_all_grupp!F27," ")</f>
        <v>52489</v>
      </c>
      <c r="H19" s="65">
        <f>IFERROR(P_all_grupp!G27," ")</f>
        <v>20612</v>
      </c>
      <c r="I19" s="65">
        <f>IFERROR(P_all_grupp!H27," ")</f>
        <v>8362</v>
      </c>
      <c r="J19" s="65">
        <f>IFERROR(P_all_grupp!I27," ")</f>
        <v>6294</v>
      </c>
      <c r="K19" s="65">
        <f>IFERROR(P_all_grupp!J27," ")</f>
        <v>13582</v>
      </c>
      <c r="L19" s="65">
        <f>IFERROR(P_all_grupp!K27," ")</f>
        <v>24694</v>
      </c>
      <c r="M19" s="65">
        <f>IFERROR(P_all_grupp!L27," ")</f>
        <v>25863</v>
      </c>
      <c r="N19" s="65">
        <f>IFERROR(P_all_grupp!M27," ")</f>
        <v>1585</v>
      </c>
      <c r="O19" s="65">
        <f>IFERROR(P_all_grupp!N27," ")</f>
        <v>240985</v>
      </c>
    </row>
    <row r="21" spans="3:15" ht="36" customHeight="1" x14ac:dyDescent="0.25">
      <c r="C21" s="66" t="str">
        <f>P_all_grupp!F1</f>
        <v>Andel sysselsatte etter næringsgruppe i Trøndelag perioden 2008 - 2021 i prosent</v>
      </c>
      <c r="D21" s="67"/>
      <c r="E21" s="67"/>
      <c r="F21" s="67"/>
      <c r="G21" s="67"/>
      <c r="H21" s="67"/>
      <c r="I21" s="67"/>
      <c r="J21" s="67"/>
      <c r="K21" s="67"/>
      <c r="L21" s="67"/>
      <c r="M21" s="67"/>
      <c r="N21" s="67"/>
      <c r="O21" s="144" t="s">
        <v>1285</v>
      </c>
    </row>
    <row r="22" spans="3:15" s="64" customFormat="1" ht="69" customHeight="1" x14ac:dyDescent="0.25">
      <c r="C22" s="68" t="s">
        <v>1294</v>
      </c>
      <c r="D22" s="68" t="s">
        <v>1313</v>
      </c>
      <c r="E22" s="68" t="s">
        <v>1312</v>
      </c>
      <c r="F22" s="68" t="s">
        <v>1233</v>
      </c>
      <c r="G22" s="68" t="s">
        <v>1235</v>
      </c>
      <c r="H22" s="68" t="s">
        <v>1231</v>
      </c>
      <c r="I22" s="68" t="s">
        <v>1311</v>
      </c>
      <c r="J22" s="68" t="s">
        <v>1271</v>
      </c>
      <c r="K22" s="68" t="s">
        <v>1237</v>
      </c>
      <c r="L22" s="68" t="s">
        <v>1232</v>
      </c>
      <c r="M22" s="68" t="s">
        <v>1310</v>
      </c>
      <c r="N22" s="68" t="s">
        <v>1229</v>
      </c>
      <c r="O22" s="68" t="s">
        <v>1295</v>
      </c>
    </row>
    <row r="23" spans="3:15" ht="15.95" customHeight="1" x14ac:dyDescent="0.25">
      <c r="C23" s="53" t="str">
        <f>IFERROR(P_all_grupp!B35," ")</f>
        <v>2008</v>
      </c>
      <c r="D23" s="40">
        <f>IFERROR(P_all_grupp!C35," ")</f>
        <v>0.13331925406047868</v>
      </c>
      <c r="E23" s="40">
        <f>IFERROR(P_all_grupp!D35," ")</f>
        <v>5.8690922306970711E-3</v>
      </c>
      <c r="F23" s="40">
        <f>IFERROR(P_all_grupp!E35," ")</f>
        <v>0.24529367562337617</v>
      </c>
      <c r="G23" s="40">
        <f>IFERROR(P_all_grupp!F35," ")</f>
        <v>0.19688717099931732</v>
      </c>
      <c r="H23" s="40">
        <f>IFERROR(P_all_grupp!G35," ")</f>
        <v>9.6479035799006921E-2</v>
      </c>
      <c r="I23" s="40">
        <f>IFERROR(P_all_grupp!H35," ")</f>
        <v>3.0111635536739536E-2</v>
      </c>
      <c r="J23" s="40">
        <f>IFERROR(P_all_grupp!I35," ")</f>
        <v>4.3220093414338266E-2</v>
      </c>
      <c r="K23" s="40">
        <f>IFERROR(P_all_grupp!J35," ")</f>
        <v>5.3494688348746863E-2</v>
      </c>
      <c r="L23" s="40">
        <f>IFERROR(P_all_grupp!K35," ")</f>
        <v>9.056574120004518E-2</v>
      </c>
      <c r="M23" s="40">
        <f>IFERROR(P_all_grupp!L35," ")</f>
        <v>0.10114484133805481</v>
      </c>
      <c r="N23" s="40">
        <f>IFERROR(P_all_grupp!M35," ")</f>
        <v>3.6147714491992005E-3</v>
      </c>
      <c r="O23" s="69">
        <f>IFERROR(P_all_grupp!N35," ")</f>
        <v>1</v>
      </c>
    </row>
    <row r="24" spans="3:15" ht="15.95" customHeight="1" x14ac:dyDescent="0.25">
      <c r="C24" s="53" t="str">
        <f>IFERROR(P_all_grupp!B36," ")</f>
        <v>2009</v>
      </c>
      <c r="D24" s="40">
        <f>IFERROR(P_all_grupp!C36," ")</f>
        <v>0.12969921084982353</v>
      </c>
      <c r="E24" s="40">
        <f>IFERROR(P_all_grupp!D36," ")</f>
        <v>6.0871634215013681E-3</v>
      </c>
      <c r="F24" s="40">
        <f>IFERROR(P_all_grupp!E36," ")</f>
        <v>0.24323373121307054</v>
      </c>
      <c r="G24" s="40">
        <f>IFERROR(P_all_grupp!F36," ")</f>
        <v>0.20306241820993773</v>
      </c>
      <c r="H24" s="40">
        <f>IFERROR(P_all_grupp!G36," ")</f>
        <v>9.0960463179601062E-2</v>
      </c>
      <c r="I24" s="40">
        <f>IFERROR(P_all_grupp!H36," ")</f>
        <v>3.2086489273109413E-2</v>
      </c>
      <c r="J24" s="40">
        <f>IFERROR(P_all_grupp!I36," ")</f>
        <v>4.2045048974897886E-2</v>
      </c>
      <c r="K24" s="40">
        <f>IFERROR(P_all_grupp!J36," ")</f>
        <v>5.5448705238529565E-2</v>
      </c>
      <c r="L24" s="40">
        <f>IFERROR(P_all_grupp!K36," ")</f>
        <v>9.0018638220248248E-2</v>
      </c>
      <c r="M24" s="40">
        <f>IFERROR(P_all_grupp!L36," ")</f>
        <v>0.10380398144109133</v>
      </c>
      <c r="N24" s="40">
        <f>IFERROR(P_all_grupp!M36," ")</f>
        <v>3.5541499781893168E-3</v>
      </c>
      <c r="O24" s="69">
        <f>IFERROR(P_all_grupp!N36," ")</f>
        <v>1</v>
      </c>
    </row>
    <row r="25" spans="3:15" ht="15.95" customHeight="1" x14ac:dyDescent="0.25">
      <c r="C25" s="53" t="str">
        <f>IFERROR(P_all_grupp!B37," ")</f>
        <v>2010</v>
      </c>
      <c r="D25" s="40">
        <f>IFERROR(P_all_grupp!C37," ")</f>
        <v>0.12958249851085721</v>
      </c>
      <c r="E25" s="40">
        <f>IFERROR(P_all_grupp!D37," ")</f>
        <v>6.187942127726608E-3</v>
      </c>
      <c r="F25" s="40">
        <f>IFERROR(P_all_grupp!E37," ")</f>
        <v>0.24317086498274562</v>
      </c>
      <c r="G25" s="40">
        <f>IFERROR(P_all_grupp!F37," ")</f>
        <v>0.20352274573317514</v>
      </c>
      <c r="H25" s="40">
        <f>IFERROR(P_all_grupp!G37," ")</f>
        <v>8.827047755947956E-2</v>
      </c>
      <c r="I25" s="40">
        <f>IFERROR(P_all_grupp!H37," ")</f>
        <v>3.2524847762839856E-2</v>
      </c>
      <c r="J25" s="40">
        <f>IFERROR(P_all_grupp!I37," ")</f>
        <v>4.0061633281972264E-2</v>
      </c>
      <c r="K25" s="40">
        <f>IFERROR(P_all_grupp!J37," ")</f>
        <v>5.5415803127938285E-2</v>
      </c>
      <c r="L25" s="40">
        <f>IFERROR(P_all_grupp!K37," ")</f>
        <v>9.1135539069691879E-2</v>
      </c>
      <c r="M25" s="40">
        <f>IFERROR(P_all_grupp!L37," ")</f>
        <v>0.10583497836435508</v>
      </c>
      <c r="N25" s="40">
        <f>IFERROR(P_all_grupp!M37," ")</f>
        <v>4.2926694792184581E-3</v>
      </c>
      <c r="O25" s="69">
        <f>IFERROR(P_all_grupp!N37," ")</f>
        <v>1</v>
      </c>
    </row>
    <row r="26" spans="3:15" ht="15.95" customHeight="1" x14ac:dyDescent="0.25">
      <c r="C26" s="53" t="str">
        <f>IFERROR(P_all_grupp!B38," ")</f>
        <v>2011</v>
      </c>
      <c r="D26" s="40">
        <f>IFERROR(P_all_grupp!C38," ")</f>
        <v>0.13431357389976614</v>
      </c>
      <c r="E26" s="40">
        <f>IFERROR(P_all_grupp!D38," ")</f>
        <v>6.378167339917664E-3</v>
      </c>
      <c r="F26" s="40">
        <f>IFERROR(P_all_grupp!E38," ")</f>
        <v>0.23993989060476623</v>
      </c>
      <c r="G26" s="40">
        <f>IFERROR(P_all_grupp!F38," ")</f>
        <v>0.20453622992326873</v>
      </c>
      <c r="H26" s="40">
        <f>IFERROR(P_all_grupp!G38," ")</f>
        <v>8.822648292390653E-2</v>
      </c>
      <c r="I26" s="40">
        <f>IFERROR(P_all_grupp!H38," ")</f>
        <v>3.2547981213398018E-2</v>
      </c>
      <c r="J26" s="40">
        <f>IFERROR(P_all_grupp!I38," ")</f>
        <v>3.6394209397166546E-2</v>
      </c>
      <c r="K26" s="40">
        <f>IFERROR(P_all_grupp!J38," ")</f>
        <v>5.6142368426138886E-2</v>
      </c>
      <c r="L26" s="40">
        <f>IFERROR(P_all_grupp!K38," ")</f>
        <v>9.2459266704033705E-2</v>
      </c>
      <c r="M26" s="40">
        <f>IFERROR(P_all_grupp!L38," ")</f>
        <v>0.10547652641141111</v>
      </c>
      <c r="N26" s="40">
        <f>IFERROR(P_all_grupp!M38," ")</f>
        <v>3.5853031562264443E-3</v>
      </c>
      <c r="O26" s="69">
        <f>IFERROR(P_all_grupp!N38," ")</f>
        <v>1</v>
      </c>
    </row>
    <row r="27" spans="3:15" ht="15.95" customHeight="1" x14ac:dyDescent="0.25">
      <c r="C27" s="53" t="str">
        <f>IFERROR(P_all_grupp!B39," ")</f>
        <v>2012</v>
      </c>
      <c r="D27" s="40">
        <f>IFERROR(P_all_grupp!C39," ")</f>
        <v>0.13924278532949877</v>
      </c>
      <c r="E27" s="40">
        <f>IFERROR(P_all_grupp!D39," ")</f>
        <v>6.1403467211211815E-3</v>
      </c>
      <c r="F27" s="40">
        <f>IFERROR(P_all_grupp!E39," ")</f>
        <v>0.23899499201660168</v>
      </c>
      <c r="G27" s="40">
        <f>IFERROR(P_all_grupp!F39," ")</f>
        <v>0.20411914925875213</v>
      </c>
      <c r="H27" s="40">
        <f>IFERROR(P_all_grupp!G39," ")</f>
        <v>8.8802869285474012E-2</v>
      </c>
      <c r="I27" s="40">
        <f>IFERROR(P_all_grupp!H39," ")</f>
        <v>3.2251034051444354E-2</v>
      </c>
      <c r="J27" s="40">
        <f>IFERROR(P_all_grupp!I39," ")</f>
        <v>3.3307590624600238E-2</v>
      </c>
      <c r="K27" s="40">
        <f>IFERROR(P_all_grupp!J39," ")</f>
        <v>5.7551536744952926E-2</v>
      </c>
      <c r="L27" s="40">
        <f>IFERROR(P_all_grupp!K39," ")</f>
        <v>9.2441593268360628E-2</v>
      </c>
      <c r="M27" s="40">
        <f>IFERROR(P_all_grupp!L39," ")</f>
        <v>0.10285554550063251</v>
      </c>
      <c r="N27" s="40">
        <f>IFERROR(P_all_grupp!M39," ")</f>
        <v>4.2925571985615672E-3</v>
      </c>
      <c r="O27" s="69">
        <f>IFERROR(P_all_grupp!N39," ")</f>
        <v>1</v>
      </c>
    </row>
    <row r="28" spans="3:15" ht="15.95" customHeight="1" x14ac:dyDescent="0.25">
      <c r="C28" s="53" t="str">
        <f>IFERROR(P_all_grupp!B40," ")</f>
        <v>2013</v>
      </c>
      <c r="D28" s="40">
        <f>IFERROR(P_all_grupp!C40," ")</f>
        <v>0.13844392518979384</v>
      </c>
      <c r="E28" s="40">
        <f>IFERROR(P_all_grupp!D40," ")</f>
        <v>6.2498240477464034E-3</v>
      </c>
      <c r="F28" s="40">
        <f>IFERROR(P_all_grupp!E40," ")</f>
        <v>0.23678481273988158</v>
      </c>
      <c r="G28" s="40">
        <f>IFERROR(P_all_grupp!F40," ")</f>
        <v>0.20533393391702562</v>
      </c>
      <c r="H28" s="40">
        <f>IFERROR(P_all_grupp!G40," ")</f>
        <v>8.9045916500098535E-2</v>
      </c>
      <c r="I28" s="40">
        <f>IFERROR(P_all_grupp!H40," ")</f>
        <v>3.2605125606448765E-2</v>
      </c>
      <c r="J28" s="40">
        <f>IFERROR(P_all_grupp!I40," ")</f>
        <v>3.1995157793981023E-2</v>
      </c>
      <c r="K28" s="40">
        <f>IFERROR(P_all_grupp!J40," ")</f>
        <v>5.7050758706117505E-2</v>
      </c>
      <c r="L28" s="40">
        <f>IFERROR(P_all_grupp!K40," ")</f>
        <v>9.4962604281035631E-2</v>
      </c>
      <c r="M28" s="40">
        <f>IFERROR(P_all_grupp!L40," ")</f>
        <v>0.10324878241040511</v>
      </c>
      <c r="N28" s="40">
        <f>IFERROR(P_all_grupp!M40," ")</f>
        <v>4.2791588074660063E-3</v>
      </c>
      <c r="O28" s="69">
        <f>IFERROR(P_all_grupp!N40," ")</f>
        <v>1</v>
      </c>
    </row>
    <row r="29" spans="3:15" ht="15.95" customHeight="1" x14ac:dyDescent="0.25">
      <c r="C29" s="53" t="str">
        <f>IFERROR(P_all_grupp!B41," ")</f>
        <v>2014</v>
      </c>
      <c r="D29" s="40">
        <f>IFERROR(P_all_grupp!C41," ")</f>
        <v>0.13764230593798579</v>
      </c>
      <c r="E29" s="40">
        <f>IFERROR(P_all_grupp!D41," ")</f>
        <v>6.5486330252171243E-3</v>
      </c>
      <c r="F29" s="40">
        <f>IFERROR(P_all_grupp!E41," ")</f>
        <v>0.23915309931395273</v>
      </c>
      <c r="G29" s="40">
        <f>IFERROR(P_all_grupp!F41," ")</f>
        <v>0.20560473623949285</v>
      </c>
      <c r="H29" s="40">
        <f>IFERROR(P_all_grupp!G41," ")</f>
        <v>8.7324415649697007E-2</v>
      </c>
      <c r="I29" s="40">
        <f>IFERROR(P_all_grupp!H41," ")</f>
        <v>3.3594906308469938E-2</v>
      </c>
      <c r="J29" s="40">
        <f>IFERROR(P_all_grupp!I41," ")</f>
        <v>3.1384102692991522E-2</v>
      </c>
      <c r="K29" s="40">
        <f>IFERROR(P_all_grupp!J41," ")</f>
        <v>5.6936338164521025E-2</v>
      </c>
      <c r="L29" s="40">
        <f>IFERROR(P_all_grupp!K41," ")</f>
        <v>9.4566542861664202E-2</v>
      </c>
      <c r="M29" s="40">
        <f>IFERROR(P_all_grupp!L41," ")</f>
        <v>0.10290243607286809</v>
      </c>
      <c r="N29" s="40">
        <f>IFERROR(P_all_grupp!M41," ")</f>
        <v>4.3424837331397133E-3</v>
      </c>
      <c r="O29" s="69">
        <f>IFERROR(P_all_grupp!N41," ")</f>
        <v>1</v>
      </c>
    </row>
    <row r="30" spans="3:15" ht="15.95" customHeight="1" x14ac:dyDescent="0.25">
      <c r="C30" s="53" t="str">
        <f>IFERROR(P_all_grupp!B42," ")</f>
        <v>2015</v>
      </c>
      <c r="D30" s="40">
        <f>IFERROR(P_all_grupp!C42," ")</f>
        <v>0.13187956264502798</v>
      </c>
      <c r="E30" s="40">
        <f>IFERROR(P_all_grupp!D42," ")</f>
        <v>6.9942906631397118E-3</v>
      </c>
      <c r="F30" s="40">
        <f>IFERROR(P_all_grupp!E42," ")</f>
        <v>0.23482177737822357</v>
      </c>
      <c r="G30" s="40">
        <f>IFERROR(P_all_grupp!F42," ")</f>
        <v>0.21215858118507572</v>
      </c>
      <c r="H30" s="40">
        <f>IFERROR(P_all_grupp!G42," ")</f>
        <v>8.4896380007436725E-2</v>
      </c>
      <c r="I30" s="40">
        <f>IFERROR(P_all_grupp!H42," ")</f>
        <v>3.3634724817494202E-2</v>
      </c>
      <c r="J30" s="40">
        <f>IFERROR(P_all_grupp!I42," ")</f>
        <v>3.0565897420208134E-2</v>
      </c>
      <c r="K30" s="40">
        <f>IFERROR(P_all_grupp!J42," ")</f>
        <v>5.8241825481622336E-2</v>
      </c>
      <c r="L30" s="40">
        <f>IFERROR(P_all_grupp!K42," ")</f>
        <v>9.2676704681844496E-2</v>
      </c>
      <c r="M30" s="40">
        <f>IFERROR(P_all_grupp!L42," ")</f>
        <v>0.10518264700483387</v>
      </c>
      <c r="N30" s="40">
        <f>IFERROR(P_all_grupp!M42," ")</f>
        <v>8.9476087150932651E-3</v>
      </c>
      <c r="O30" s="69">
        <f>IFERROR(P_all_grupp!N42," ")</f>
        <v>1</v>
      </c>
    </row>
    <row r="31" spans="3:15" ht="15.95" customHeight="1" x14ac:dyDescent="0.25">
      <c r="C31" s="53" t="str">
        <f>IFERROR(P_all_grupp!B43," ")</f>
        <v>2016</v>
      </c>
      <c r="D31" s="40">
        <f>IFERROR(P_all_grupp!C43," ")</f>
        <v>0.13195668246048833</v>
      </c>
      <c r="E31" s="40">
        <f>IFERROR(P_all_grupp!D43," ")</f>
        <v>7.3978322631042997E-3</v>
      </c>
      <c r="F31" s="40">
        <f>IFERROR(P_all_grupp!E43," ")</f>
        <v>0.23274575356988417</v>
      </c>
      <c r="G31" s="40">
        <f>IFERROR(P_all_grupp!F43," ")</f>
        <v>0.21319799314619436</v>
      </c>
      <c r="H31" s="40">
        <f>IFERROR(P_all_grupp!G43," ")</f>
        <v>8.2064325337226768E-2</v>
      </c>
      <c r="I31" s="40">
        <f>IFERROR(P_all_grupp!H43," ")</f>
        <v>3.4087685933889139E-2</v>
      </c>
      <c r="J31" s="40">
        <f>IFERROR(P_all_grupp!I43," ")</f>
        <v>3.0242301093168049E-2</v>
      </c>
      <c r="K31" s="40">
        <f>IFERROR(P_all_grupp!J43," ")</f>
        <v>5.9224506307454093E-2</v>
      </c>
      <c r="L31" s="40">
        <f>IFERROR(P_all_grupp!K43," ")</f>
        <v>9.5334855367961949E-2</v>
      </c>
      <c r="M31" s="40">
        <f>IFERROR(P_all_grupp!L43," ")</f>
        <v>0.10549001920367521</v>
      </c>
      <c r="N31" s="40">
        <f>IFERROR(P_all_grupp!M43," ")</f>
        <v>8.2580453169536373E-3</v>
      </c>
      <c r="O31" s="69">
        <f>IFERROR(P_all_grupp!N43," ")</f>
        <v>1</v>
      </c>
    </row>
    <row r="32" spans="3:15" ht="15.95" customHeight="1" x14ac:dyDescent="0.25">
      <c r="C32" s="53" t="str">
        <f>IFERROR(P_all_grupp!B44," ")</f>
        <v>2017</v>
      </c>
      <c r="D32" s="40">
        <f>IFERROR(P_all_grupp!C44," ")</f>
        <v>0.13206090832693923</v>
      </c>
      <c r="E32" s="40">
        <f>IFERROR(P_all_grupp!D44," ")</f>
        <v>7.9332456428806309E-3</v>
      </c>
      <c r="F32" s="40">
        <f>IFERROR(P_all_grupp!E44," ")</f>
        <v>0.23021940882019803</v>
      </c>
      <c r="G32" s="40">
        <f>IFERROR(P_all_grupp!F44," ")</f>
        <v>0.21326592129781871</v>
      </c>
      <c r="H32" s="40">
        <f>IFERROR(P_all_grupp!G44," ")</f>
        <v>8.0195659322591248E-2</v>
      </c>
      <c r="I32" s="40">
        <f>IFERROR(P_all_grupp!H44," ")</f>
        <v>3.499397128137674E-2</v>
      </c>
      <c r="J32" s="40">
        <f>IFERROR(P_all_grupp!I44," ")</f>
        <v>2.8704921626657897E-2</v>
      </c>
      <c r="K32" s="40">
        <f>IFERROR(P_all_grupp!J44," ")</f>
        <v>5.9035770397164677E-2</v>
      </c>
      <c r="L32" s="40">
        <f>IFERROR(P_all_grupp!K44," ")</f>
        <v>9.7418612298585991E-2</v>
      </c>
      <c r="M32" s="40">
        <f>IFERROR(P_all_grupp!L44," ")</f>
        <v>0.10849409916328694</v>
      </c>
      <c r="N32" s="40">
        <f>IFERROR(P_all_grupp!M44," ")</f>
        <v>7.6774818224999083E-3</v>
      </c>
      <c r="O32" s="69">
        <f>IFERROR(P_all_grupp!N44," ")</f>
        <v>1</v>
      </c>
    </row>
    <row r="33" spans="3:15" ht="15.95" customHeight="1" x14ac:dyDescent="0.25">
      <c r="C33" s="53" t="str">
        <f>IFERROR(P_all_grupp!B45," ")</f>
        <v>2018</v>
      </c>
      <c r="D33" s="40">
        <f>IFERROR(P_all_grupp!C45," ")</f>
        <v>0.13317310095094437</v>
      </c>
      <c r="E33" s="40">
        <f>IFERROR(P_all_grupp!D45," ")</f>
        <v>7.8419969377138254E-3</v>
      </c>
      <c r="F33" s="40">
        <f>IFERROR(P_all_grupp!E45," ")</f>
        <v>0.2294079428615565</v>
      </c>
      <c r="G33" s="40">
        <f>IFERROR(P_all_grupp!F45," ")</f>
        <v>0.21481892074857903</v>
      </c>
      <c r="H33" s="40">
        <f>IFERROR(P_all_grupp!G45," ")</f>
        <v>7.9669418483668569E-2</v>
      </c>
      <c r="I33" s="40">
        <f>IFERROR(P_all_grupp!H45," ")</f>
        <v>3.5170856486003897E-2</v>
      </c>
      <c r="J33" s="40">
        <f>IFERROR(P_all_grupp!I45," ")</f>
        <v>2.7624183882560872E-2</v>
      </c>
      <c r="K33" s="40">
        <f>IFERROR(P_all_grupp!J45," ")</f>
        <v>5.7710918367810553E-2</v>
      </c>
      <c r="L33" s="40">
        <f>IFERROR(P_all_grupp!K45," ")</f>
        <v>0.10035120878521743</v>
      </c>
      <c r="M33" s="40">
        <f>IFERROR(P_all_grupp!L45," ")</f>
        <v>0.10737538448956596</v>
      </c>
      <c r="N33" s="40">
        <f>IFERROR(P_all_grupp!M45," ")</f>
        <v>6.8560680063790057E-3</v>
      </c>
      <c r="O33" s="69">
        <f>IFERROR(P_all_grupp!N45," ")</f>
        <v>1</v>
      </c>
    </row>
    <row r="34" spans="3:15" ht="15.95" customHeight="1" x14ac:dyDescent="0.25">
      <c r="C34" s="53" t="str">
        <f>IFERROR(P_all_grupp!B46," ")</f>
        <v>2019</v>
      </c>
      <c r="D34" s="40">
        <f>IFERROR(P_all_grupp!C46," ")</f>
        <v>0.13380376706783961</v>
      </c>
      <c r="E34" s="40">
        <f>IFERROR(P_all_grupp!D46," ")</f>
        <v>8.8554877939086476E-3</v>
      </c>
      <c r="F34" s="40">
        <f>IFERROR(P_all_grupp!E46," ")</f>
        <v>0.22766114379261337</v>
      </c>
      <c r="G34" s="40">
        <f>IFERROR(P_all_grupp!F46," ")</f>
        <v>0.21557198625577922</v>
      </c>
      <c r="H34" s="40">
        <f>IFERROR(P_all_grupp!G46," ")</f>
        <v>8.1777214096821205E-2</v>
      </c>
      <c r="I34" s="40">
        <f>IFERROR(P_all_grupp!H46," ")</f>
        <v>3.448198319751021E-2</v>
      </c>
      <c r="J34" s="40">
        <f>IFERROR(P_all_grupp!I46," ")</f>
        <v>2.6867792829258639E-2</v>
      </c>
      <c r="K34" s="40">
        <f>IFERROR(P_all_grupp!J46," ")</f>
        <v>5.7311061938942559E-2</v>
      </c>
      <c r="L34" s="40">
        <f>IFERROR(P_all_grupp!K46," ")</f>
        <v>0.10007735621638153</v>
      </c>
      <c r="M34" s="40">
        <f>IFERROR(P_all_grupp!L46," ")</f>
        <v>0.1070888876895677</v>
      </c>
      <c r="N34" s="40">
        <f>IFERROR(P_all_grupp!M46," ")</f>
        <v>6.5033191213773002E-3</v>
      </c>
      <c r="O34" s="69">
        <f>IFERROR(P_all_grupp!N46," ")</f>
        <v>1</v>
      </c>
    </row>
    <row r="35" spans="3:15" ht="15.95" customHeight="1" x14ac:dyDescent="0.25">
      <c r="C35" s="53" t="str">
        <f>IFERROR(P_all_grupp!B47," ")</f>
        <v>2020</v>
      </c>
      <c r="D35" s="40">
        <f>IFERROR(P_all_grupp!C47," ")</f>
        <v>0.12952562623213273</v>
      </c>
      <c r="E35" s="40">
        <f>IFERROR(P_all_grupp!D47," ")</f>
        <v>1.0342463711960896E-2</v>
      </c>
      <c r="F35" s="40">
        <f>IFERROR(P_all_grupp!E47," ")</f>
        <v>0.2182306680235207</v>
      </c>
      <c r="G35" s="40">
        <f>IFERROR(P_all_grupp!F47," ")</f>
        <v>0.21994660580693784</v>
      </c>
      <c r="H35" s="40">
        <f>IFERROR(P_all_grupp!G47," ")</f>
        <v>8.6976330277573163E-2</v>
      </c>
      <c r="I35" s="40">
        <f>IFERROR(P_all_grupp!H47," ")</f>
        <v>3.4186760454233855E-2</v>
      </c>
      <c r="J35" s="40">
        <f>IFERROR(P_all_grupp!I47," ")</f>
        <v>2.7552936467722913E-2</v>
      </c>
      <c r="K35" s="40">
        <f>IFERROR(P_all_grupp!J47," ")</f>
        <v>5.6855873999923361E-2</v>
      </c>
      <c r="L35" s="40">
        <f>IFERROR(P_all_grupp!K47," ")</f>
        <v>0.10208339542785611</v>
      </c>
      <c r="M35" s="40">
        <f>IFERROR(P_all_grupp!L47," ")</f>
        <v>0.10782731619666436</v>
      </c>
      <c r="N35" s="40">
        <f>IFERROR(P_all_grupp!M47," ")</f>
        <v>6.4720234014740887E-3</v>
      </c>
      <c r="O35" s="69">
        <f>IFERROR(P_all_grupp!N47," ")</f>
        <v>1</v>
      </c>
    </row>
    <row r="36" spans="3:15" ht="15.95" customHeight="1" x14ac:dyDescent="0.25">
      <c r="C36" s="53" t="str">
        <f>IFERROR(P_all_grupp!B48," ")</f>
        <v>2021</v>
      </c>
      <c r="D36" s="40">
        <f>IFERROR(P_all_grupp!C48," ")</f>
        <v>0.13104550075730856</v>
      </c>
      <c r="E36" s="40">
        <f>IFERROR(P_all_grupp!D48," ")</f>
        <v>1.1116874494263129E-2</v>
      </c>
      <c r="F36" s="40">
        <f>IFERROR(P_all_grupp!E48," ")</f>
        <v>0.220947361868996</v>
      </c>
      <c r="G36" s="40">
        <f>IFERROR(P_all_grupp!F48," ")</f>
        <v>0.21781023715168993</v>
      </c>
      <c r="H36" s="40">
        <f>IFERROR(P_all_grupp!G48," ")</f>
        <v>8.5532294541154019E-2</v>
      </c>
      <c r="I36" s="40">
        <f>IFERROR(P_all_grupp!H48," ")</f>
        <v>3.4699255140361436E-2</v>
      </c>
      <c r="J36" s="40">
        <f>IFERROR(P_all_grupp!I48," ")</f>
        <v>2.6117808162333757E-2</v>
      </c>
      <c r="K36" s="40">
        <f>IFERROR(P_all_grupp!J48," ")</f>
        <v>5.636035437890325E-2</v>
      </c>
      <c r="L36" s="40">
        <f>IFERROR(P_all_grupp!K48," ")</f>
        <v>0.10247110816025894</v>
      </c>
      <c r="M36" s="40">
        <f>IFERROR(P_all_grupp!L48," ")</f>
        <v>0.10732203249164886</v>
      </c>
      <c r="N36" s="40">
        <f>IFERROR(P_all_grupp!M48," ")</f>
        <v>6.5771728530821423E-3</v>
      </c>
      <c r="O36" s="69">
        <f>IFERROR(P_all_grupp!N48," ")</f>
        <v>1</v>
      </c>
    </row>
    <row r="37" spans="3:15" x14ac:dyDescent="0.25">
      <c r="D37" s="132"/>
      <c r="E37" s="132"/>
      <c r="F37" s="132"/>
      <c r="G37" s="132"/>
      <c r="H37" s="132"/>
      <c r="I37" s="132"/>
      <c r="J37" s="132"/>
      <c r="K37" s="132"/>
      <c r="L37" s="132"/>
      <c r="M37" s="132"/>
      <c r="N37" s="132"/>
      <c r="O37" s="133"/>
    </row>
    <row r="38" spans="3:15" ht="39.75" customHeight="1" x14ac:dyDescent="0.25">
      <c r="C38" s="135" t="str">
        <f>P_all_grupp!F3</f>
        <v>Endring i sysselsetting etter næringsgruppe i Trøndelag perioden 2008 - 2021 i prosent (2008 = 100 %)</v>
      </c>
      <c r="D38" s="136"/>
      <c r="E38" s="136"/>
      <c r="F38" s="136"/>
      <c r="G38" s="136"/>
      <c r="H38" s="136"/>
      <c r="I38" s="136"/>
      <c r="J38" s="136"/>
      <c r="K38" s="136"/>
      <c r="L38" s="136"/>
      <c r="M38" s="136"/>
      <c r="N38" s="136"/>
      <c r="O38" s="137"/>
    </row>
    <row r="39" spans="3:15" ht="11.25" customHeight="1" x14ac:dyDescent="0.25">
      <c r="C39" s="138"/>
      <c r="D39" s="139"/>
      <c r="E39" s="139"/>
      <c r="F39" s="139"/>
      <c r="G39" s="139"/>
      <c r="H39" s="139"/>
      <c r="I39" s="139"/>
      <c r="J39" s="139"/>
      <c r="K39" s="139"/>
      <c r="L39" s="139"/>
      <c r="M39" s="139"/>
      <c r="N39" s="139"/>
      <c r="O39" s="140" t="s">
        <v>1309</v>
      </c>
    </row>
    <row r="40" spans="3:15" ht="71.25" customHeight="1" x14ac:dyDescent="0.25">
      <c r="C40" s="141" t="s">
        <v>1294</v>
      </c>
      <c r="D40" s="142" t="s">
        <v>1313</v>
      </c>
      <c r="E40" s="142" t="s">
        <v>1312</v>
      </c>
      <c r="F40" s="142" t="s">
        <v>1233</v>
      </c>
      <c r="G40" s="142" t="s">
        <v>1235</v>
      </c>
      <c r="H40" s="142" t="s">
        <v>1231</v>
      </c>
      <c r="I40" s="142" t="s">
        <v>1311</v>
      </c>
      <c r="J40" s="142" t="s">
        <v>1271</v>
      </c>
      <c r="K40" s="142" t="s">
        <v>1237</v>
      </c>
      <c r="L40" s="142" t="s">
        <v>1232</v>
      </c>
      <c r="M40" s="142" t="s">
        <v>1310</v>
      </c>
      <c r="N40" s="142" t="s">
        <v>1229</v>
      </c>
      <c r="O40" s="143" t="s">
        <v>1295</v>
      </c>
    </row>
    <row r="41" spans="3:15" x14ac:dyDescent="0.25">
      <c r="C41" s="53" t="str">
        <f>IFERROR(P_all_grupp!B55," ")</f>
        <v>2008</v>
      </c>
      <c r="D41" s="134">
        <f>IFERROR(P_all_grupp!C55," ")</f>
        <v>1</v>
      </c>
      <c r="E41" s="134">
        <f>IFERROR(P_all_grupp!D55," ")</f>
        <v>1</v>
      </c>
      <c r="F41" s="134">
        <f>IFERROR(P_all_grupp!E55," ")</f>
        <v>1</v>
      </c>
      <c r="G41" s="134">
        <f>IFERROR(P_all_grupp!F55," ")</f>
        <v>1</v>
      </c>
      <c r="H41" s="134">
        <f>IFERROR(P_all_grupp!G55," ")</f>
        <v>1</v>
      </c>
      <c r="I41" s="134">
        <f>IFERROR(P_all_grupp!H55," ")</f>
        <v>1</v>
      </c>
      <c r="J41" s="134">
        <f>IFERROR(P_all_grupp!I55," ")</f>
        <v>1</v>
      </c>
      <c r="K41" s="134">
        <f>IFERROR(P_all_grupp!J55," ")</f>
        <v>1</v>
      </c>
      <c r="L41" s="134">
        <f>IFERROR(P_all_grupp!K55," ")</f>
        <v>1</v>
      </c>
      <c r="M41" s="134">
        <f>IFERROR(P_all_grupp!L55," ")</f>
        <v>1</v>
      </c>
      <c r="N41" s="134">
        <f>IFERROR(P_all_grupp!M55," ")</f>
        <v>1</v>
      </c>
      <c r="O41" s="134">
        <f>IFERROR(P_all_grupp!N55," ")</f>
        <v>1</v>
      </c>
    </row>
    <row r="42" spans="3:15" x14ac:dyDescent="0.25">
      <c r="C42" s="53" t="str">
        <f>IFERROR(P_all_grupp!B56," ")</f>
        <v>2009</v>
      </c>
      <c r="D42" s="134">
        <f>IFERROR(P_all_grupp!C56," ")</f>
        <v>0.96389758703260264</v>
      </c>
      <c r="E42" s="134">
        <f>IFERROR(P_all_grupp!D56," ")</f>
        <v>1.0276150627615064</v>
      </c>
      <c r="F42" s="134">
        <f>IFERROR(P_all_grupp!E56," ")</f>
        <v>0.98248037802338617</v>
      </c>
      <c r="G42" s="134">
        <f>IFERROR(P_all_grupp!F56," ")</f>
        <v>1.0218768708840551</v>
      </c>
      <c r="H42" s="134">
        <f>IFERROR(P_all_grupp!G56," ")</f>
        <v>0.93412746894726129</v>
      </c>
      <c r="I42" s="134">
        <f>IFERROR(P_all_grupp!H56," ")</f>
        <v>1.0557820910128852</v>
      </c>
      <c r="J42" s="134">
        <f>IFERROR(P_all_grupp!I56," ")</f>
        <v>0.96386363636363637</v>
      </c>
      <c r="K42" s="134">
        <f>IFERROR(P_all_grupp!J56," ")</f>
        <v>1.0269922879177378</v>
      </c>
      <c r="L42" s="134">
        <f>IFERROR(P_all_grupp!K56," ")</f>
        <v>0.98481561822125818</v>
      </c>
      <c r="M42" s="134">
        <f>IFERROR(P_all_grupp!L56," ")</f>
        <v>1.0168495678352918</v>
      </c>
      <c r="N42" s="134">
        <f>IFERROR(P_all_grupp!M56," ")</f>
        <v>0.97418478260869568</v>
      </c>
      <c r="O42" s="134">
        <f>IFERROR(P_all_grupp!N56," ")</f>
        <v>0.99080099602669824</v>
      </c>
    </row>
    <row r="43" spans="3:15" x14ac:dyDescent="0.25">
      <c r="C43" s="53" t="str">
        <f>IFERROR(P_all_grupp!B57," ")</f>
        <v>2010</v>
      </c>
      <c r="D43" s="134">
        <f>IFERROR(P_all_grupp!C57," ")</f>
        <v>0.96971818014367284</v>
      </c>
      <c r="E43" s="134">
        <f>IFERROR(P_all_grupp!D57," ")</f>
        <v>1.0518828451882845</v>
      </c>
      <c r="F43" s="134">
        <f>IFERROR(P_all_grupp!E57," ")</f>
        <v>0.9890477334614769</v>
      </c>
      <c r="G43" s="134">
        <f>IFERROR(P_all_grupp!F57," ")</f>
        <v>1.0313061265216523</v>
      </c>
      <c r="H43" s="134">
        <f>IFERROR(P_all_grupp!G57," ")</f>
        <v>0.912797800855223</v>
      </c>
      <c r="I43" s="134">
        <f>IFERROR(P_all_grupp!H57," ")</f>
        <v>1.0776382319360627</v>
      </c>
      <c r="J43" s="134">
        <f>IFERROR(P_all_grupp!I57," ")</f>
        <v>0.9247727272727273</v>
      </c>
      <c r="K43" s="134">
        <f>IFERROR(P_all_grupp!J57," ")</f>
        <v>1.0335108336393684</v>
      </c>
      <c r="L43" s="134">
        <f>IFERROR(P_all_grupp!K57," ")</f>
        <v>1.0039587852494578</v>
      </c>
      <c r="M43" s="134">
        <f>IFERROR(P_all_grupp!L57," ")</f>
        <v>1.0439448383024181</v>
      </c>
      <c r="N43" s="134">
        <f>IFERROR(P_all_grupp!M57," ")</f>
        <v>1.1847826086956521</v>
      </c>
      <c r="O43" s="134">
        <f>IFERROR(P_all_grupp!N57," ")</f>
        <v>0.99768183135323096</v>
      </c>
    </row>
    <row r="44" spans="3:15" x14ac:dyDescent="0.25">
      <c r="C44" s="53" t="str">
        <f>IFERROR(P_all_grupp!B58," ")</f>
        <v>2011</v>
      </c>
      <c r="D44" s="134">
        <f>IFERROR(P_all_grupp!C58," ")</f>
        <v>1.0240191563823908</v>
      </c>
      <c r="E44" s="134">
        <f>IFERROR(P_all_grupp!D58," ")</f>
        <v>1.104602510460251</v>
      </c>
      <c r="F44" s="134">
        <f>IFERROR(P_all_grupp!E58," ")</f>
        <v>0.99425356399167064</v>
      </c>
      <c r="G44" s="134">
        <f>IFERROR(P_all_grupp!F58," ")</f>
        <v>1.0559269606864896</v>
      </c>
      <c r="H44" s="134">
        <f>IFERROR(P_all_grupp!G58," ")</f>
        <v>0.92949501119934841</v>
      </c>
      <c r="I44" s="134">
        <f>IFERROR(P_all_grupp!H58," ")</f>
        <v>1.0986788452128526</v>
      </c>
      <c r="J44" s="134">
        <f>IFERROR(P_all_grupp!I58," ")</f>
        <v>0.85590909090909095</v>
      </c>
      <c r="K44" s="134">
        <f>IFERROR(P_all_grupp!J58," ")</f>
        <v>1.066746235769372</v>
      </c>
      <c r="L44" s="134">
        <f>IFERROR(P_all_grupp!K58," ")</f>
        <v>1.0376898047722343</v>
      </c>
      <c r="M44" s="134">
        <f>IFERROR(P_all_grupp!L58," ")</f>
        <v>1.0599689229872777</v>
      </c>
      <c r="N44" s="134">
        <f>IFERROR(P_all_grupp!M58," ")</f>
        <v>1.0081521739130435</v>
      </c>
      <c r="O44" s="134">
        <f>IFERROR(P_all_grupp!N58," ")</f>
        <v>1.0164383696202035</v>
      </c>
    </row>
    <row r="45" spans="3:15" x14ac:dyDescent="0.25">
      <c r="C45" s="53" t="str">
        <f>IFERROR(P_all_grupp!B59," ")</f>
        <v>2012</v>
      </c>
      <c r="D45" s="134">
        <f>IFERROR(P_all_grupp!C59," ")</f>
        <v>1.0826671578559588</v>
      </c>
      <c r="E45" s="134">
        <f>IFERROR(P_all_grupp!D59," ")</f>
        <v>1.0845188284518827</v>
      </c>
      <c r="F45" s="134">
        <f>IFERROR(P_all_grupp!E59," ")</f>
        <v>1.0099911901329488</v>
      </c>
      <c r="G45" s="134">
        <f>IFERROR(P_all_grupp!F59," ")</f>
        <v>1.0746856914787468</v>
      </c>
      <c r="H45" s="134">
        <f>IFERROR(P_all_grupp!G59," ")</f>
        <v>0.95413357768275298</v>
      </c>
      <c r="I45" s="134">
        <f>IFERROR(P_all_grupp!H59," ")</f>
        <v>1.1102593377915511</v>
      </c>
      <c r="J45" s="134">
        <f>IFERROR(P_all_grupp!I59," ")</f>
        <v>0.79886363636363633</v>
      </c>
      <c r="K45" s="134">
        <f>IFERROR(P_all_grupp!J59," ")</f>
        <v>1.1152221814175542</v>
      </c>
      <c r="L45" s="134">
        <f>IFERROR(P_all_grupp!K59," ")</f>
        <v>1.0580802603036876</v>
      </c>
      <c r="M45" s="134">
        <f>IFERROR(P_all_grupp!L59," ")</f>
        <v>1.0541419831018743</v>
      </c>
      <c r="N45" s="134">
        <f>IFERROR(P_all_grupp!M59," ")</f>
        <v>1.2309782608695652</v>
      </c>
      <c r="O45" s="134">
        <f>IFERROR(P_all_grupp!N59," ")</f>
        <v>1.0366093836716452</v>
      </c>
    </row>
    <row r="46" spans="3:15" x14ac:dyDescent="0.25">
      <c r="C46" s="53" t="str">
        <f>IFERROR(P_all_grupp!B60," ")</f>
        <v>2013</v>
      </c>
      <c r="D46" s="134">
        <f>IFERROR(P_all_grupp!C60," ")</f>
        <v>1.0869773438939032</v>
      </c>
      <c r="E46" s="134">
        <f>IFERROR(P_all_grupp!D60," ")</f>
        <v>1.1146443514644351</v>
      </c>
      <c r="F46" s="134">
        <f>IFERROR(P_all_grupp!E60," ")</f>
        <v>1.0104316834855038</v>
      </c>
      <c r="G46" s="134">
        <f>IFERROR(P_all_grupp!F60," ")</f>
        <v>1.0916483735781282</v>
      </c>
      <c r="H46" s="134">
        <f>IFERROR(P_all_grupp!G60," ")</f>
        <v>0.96609651802076968</v>
      </c>
      <c r="I46" s="134">
        <f>IFERROR(P_all_grupp!H60," ")</f>
        <v>1.1334203229489479</v>
      </c>
      <c r="J46" s="134">
        <f>IFERROR(P_all_grupp!I60," ")</f>
        <v>0.77488636363636365</v>
      </c>
      <c r="K46" s="134">
        <f>IFERROR(P_all_grupp!J60," ")</f>
        <v>1.1163239074550129</v>
      </c>
      <c r="L46" s="134">
        <f>IFERROR(P_all_grupp!K60," ")</f>
        <v>1.0975596529284164</v>
      </c>
      <c r="M46" s="134">
        <f>IFERROR(P_all_grupp!L60," ")</f>
        <v>1.0685151014858696</v>
      </c>
      <c r="N46" s="134">
        <f>IFERROR(P_all_grupp!M60," ")</f>
        <v>1.2391304347826086</v>
      </c>
      <c r="O46" s="134">
        <f>IFERROR(P_all_grupp!N60," ")</f>
        <v>1.0467415487527565</v>
      </c>
    </row>
    <row r="47" spans="3:15" x14ac:dyDescent="0.25">
      <c r="C47" s="53" t="str">
        <f>IFERROR(P_all_grupp!B61," ")</f>
        <v>2014</v>
      </c>
      <c r="D47" s="134">
        <f>IFERROR(P_all_grupp!C61," ")</f>
        <v>1.0894455700865722</v>
      </c>
      <c r="E47" s="134">
        <f>IFERROR(P_all_grupp!D61," ")</f>
        <v>1.1774058577405857</v>
      </c>
      <c r="F47" s="134">
        <f>IFERROR(P_all_grupp!E61," ")</f>
        <v>1.0288122697421112</v>
      </c>
      <c r="G47" s="134">
        <f>IFERROR(P_all_grupp!F61," ")</f>
        <v>1.1019507084414288</v>
      </c>
      <c r="H47" s="134">
        <f>IFERROR(P_all_grupp!G61," ")</f>
        <v>0.95510079413561388</v>
      </c>
      <c r="I47" s="134">
        <f>IFERROR(P_all_grupp!H61," ")</f>
        <v>1.17729571032458</v>
      </c>
      <c r="J47" s="134">
        <f>IFERROR(P_all_grupp!I61," ")</f>
        <v>0.76624999999999999</v>
      </c>
      <c r="K47" s="134">
        <f>IFERROR(P_all_grupp!J61," ")</f>
        <v>1.1231178846860081</v>
      </c>
      <c r="L47" s="134">
        <f>IFERROR(P_all_grupp!K61," ")</f>
        <v>1.1018438177874186</v>
      </c>
      <c r="M47" s="134">
        <f>IFERROR(P_all_grupp!L61," ")</f>
        <v>1.0735651160532194</v>
      </c>
      <c r="N47" s="134">
        <f>IFERROR(P_all_grupp!M61," ")</f>
        <v>1.267663043478261</v>
      </c>
      <c r="O47" s="134">
        <f>IFERROR(P_all_grupp!N61," ")</f>
        <v>1.055228403459572</v>
      </c>
    </row>
    <row r="48" spans="3:15" x14ac:dyDescent="0.25">
      <c r="C48" s="53" t="str">
        <f>IFERROR(P_all_grupp!B62," ")</f>
        <v>2015</v>
      </c>
      <c r="D48" s="134">
        <f>IFERROR(P_all_grupp!C62," ")</f>
        <v>1.0321974580954134</v>
      </c>
      <c r="E48" s="134">
        <f>IFERROR(P_all_grupp!D62," ")</f>
        <v>1.2435146443514644</v>
      </c>
      <c r="F48" s="134">
        <f>IFERROR(P_all_grupp!E62," ")</f>
        <v>0.99891878904372899</v>
      </c>
      <c r="G48" s="134">
        <f>IFERROR(P_all_grupp!F62," ")</f>
        <v>1.1244013171023748</v>
      </c>
      <c r="H48" s="134">
        <f>IFERROR(P_all_grupp!G62," ")</f>
        <v>0.91819385053960501</v>
      </c>
      <c r="I48" s="134">
        <f>IFERROR(P_all_grupp!H62," ")</f>
        <v>1.1655521122166042</v>
      </c>
      <c r="J48" s="134">
        <f>IFERROR(P_all_grupp!I62," ")</f>
        <v>0.73795454545454542</v>
      </c>
      <c r="K48" s="134">
        <f>IFERROR(P_all_grupp!J62," ")</f>
        <v>1.1360631656261477</v>
      </c>
      <c r="L48" s="134">
        <f>IFERROR(P_all_grupp!K62," ")</f>
        <v>1.0677874186550975</v>
      </c>
      <c r="M48" s="134">
        <f>IFERROR(P_all_grupp!L62," ")</f>
        <v>1.0851218801592697</v>
      </c>
      <c r="N48" s="134">
        <f>IFERROR(P_all_grupp!M62," ")</f>
        <v>2.5828804347826089</v>
      </c>
      <c r="O48" s="134">
        <f>IFERROR(P_all_grupp!N62," ")</f>
        <v>1.0434656621269198</v>
      </c>
    </row>
    <row r="49" spans="3:15" x14ac:dyDescent="0.25">
      <c r="C49" s="53" t="str">
        <f>IFERROR(P_all_grupp!B63," ")</f>
        <v>2016</v>
      </c>
      <c r="D49" s="134">
        <f>IFERROR(P_all_grupp!C63," ")</f>
        <v>1.0454595689813961</v>
      </c>
      <c r="E49" s="134">
        <f>IFERROR(P_all_grupp!D63," ")</f>
        <v>1.3313807531380752</v>
      </c>
      <c r="F49" s="134">
        <f>IFERROR(P_all_grupp!E63," ")</f>
        <v>1.0022224891878904</v>
      </c>
      <c r="G49" s="134">
        <f>IFERROR(P_all_grupp!F63," ")</f>
        <v>1.143758730792257</v>
      </c>
      <c r="H49" s="134">
        <f>IFERROR(P_all_grupp!G63," ")</f>
        <v>0.89844227244960295</v>
      </c>
      <c r="I49" s="134">
        <f>IFERROR(P_all_grupp!H63," ")</f>
        <v>1.195726635132931</v>
      </c>
      <c r="J49" s="134">
        <f>IFERROR(P_all_grupp!I63," ")</f>
        <v>0.73909090909090913</v>
      </c>
      <c r="K49" s="134">
        <f>IFERROR(P_all_grupp!J63," ")</f>
        <v>1.1693903782592729</v>
      </c>
      <c r="L49" s="134">
        <f>IFERROR(P_all_grupp!K63," ")</f>
        <v>1.1118763557483731</v>
      </c>
      <c r="M49" s="134">
        <f>IFERROR(P_all_grupp!L63," ")</f>
        <v>1.1016315431679129</v>
      </c>
      <c r="N49" s="134">
        <f>IFERROR(P_all_grupp!M63," ")</f>
        <v>2.4130434782608696</v>
      </c>
      <c r="O49" s="134">
        <f>IFERROR(P_all_grupp!N63," ")</f>
        <v>1.0562548806781626</v>
      </c>
    </row>
    <row r="50" spans="3:15" x14ac:dyDescent="0.25">
      <c r="C50" s="53" t="str">
        <f>IFERROR(P_all_grupp!B64," ")</f>
        <v>2017</v>
      </c>
      <c r="D50" s="134">
        <f>IFERROR(P_all_grupp!C64," ")</f>
        <v>1.0652053785227482</v>
      </c>
      <c r="E50" s="134">
        <f>IFERROR(P_all_grupp!D64," ")</f>
        <v>1.4535564853556486</v>
      </c>
      <c r="F50" s="134">
        <f>IFERROR(P_all_grupp!E64," ")</f>
        <v>1.0092703828287681</v>
      </c>
      <c r="G50" s="134">
        <f>IFERROR(P_all_grupp!F64," ")</f>
        <v>1.1648124126920774</v>
      </c>
      <c r="H50" s="134">
        <f>IFERROR(P_all_grupp!G64," ")</f>
        <v>0.89386072083078805</v>
      </c>
      <c r="I50" s="134">
        <f>IFERROR(P_all_grupp!H64," ")</f>
        <v>1.2497145653237645</v>
      </c>
      <c r="J50" s="134">
        <f>IFERROR(P_all_grupp!I64," ")</f>
        <v>0.71420454545454548</v>
      </c>
      <c r="K50" s="134">
        <f>IFERROR(P_all_grupp!J64," ")</f>
        <v>1.1867425633492472</v>
      </c>
      <c r="L50" s="134">
        <f>IFERROR(P_all_grupp!K64," ")</f>
        <v>1.1567245119305858</v>
      </c>
      <c r="M50" s="134">
        <f>IFERROR(P_all_grupp!L64," ")</f>
        <v>1.1534913081480043</v>
      </c>
      <c r="N50" s="134">
        <f>IFERROR(P_all_grupp!M64," ")</f>
        <v>2.2839673913043477</v>
      </c>
      <c r="O50" s="134">
        <f>IFERROR(P_all_grupp!N64," ")</f>
        <v>1.075355215142749</v>
      </c>
    </row>
    <row r="51" spans="3:15" x14ac:dyDescent="0.25">
      <c r="C51" s="53" t="str">
        <f>IFERROR(P_all_grupp!B65," ")</f>
        <v>2018</v>
      </c>
      <c r="D51" s="134">
        <f>IFERROR(P_all_grupp!C65," ")</f>
        <v>1.0797937004973293</v>
      </c>
      <c r="E51" s="134">
        <f>IFERROR(P_all_grupp!D65," ")</f>
        <v>1.4443514644351465</v>
      </c>
      <c r="F51" s="134">
        <f>IFERROR(P_all_grupp!E65," ")</f>
        <v>1.0109722889636392</v>
      </c>
      <c r="G51" s="134">
        <f>IFERROR(P_all_grupp!F65," ")</f>
        <v>1.1794302534424266</v>
      </c>
      <c r="H51" s="134">
        <f>IFERROR(P_all_grupp!G65," ")</f>
        <v>0.89263897373243739</v>
      </c>
      <c r="I51" s="134">
        <f>IFERROR(P_all_grupp!H65," ")</f>
        <v>1.2625999021366825</v>
      </c>
      <c r="J51" s="134">
        <f>IFERROR(P_all_grupp!I65," ")</f>
        <v>0.69090909090909092</v>
      </c>
      <c r="K51" s="134">
        <f>IFERROR(P_all_grupp!J65," ")</f>
        <v>1.1661770106500184</v>
      </c>
      <c r="L51" s="134">
        <f>IFERROR(P_all_grupp!K65," ")</f>
        <v>1.1977765726681129</v>
      </c>
      <c r="M51" s="134">
        <f>IFERROR(P_all_grupp!L65," ")</f>
        <v>1.147567252597844</v>
      </c>
      <c r="N51" s="134">
        <f>IFERROR(P_all_grupp!M65," ")</f>
        <v>2.0502717391304346</v>
      </c>
      <c r="O51" s="134">
        <f>IFERROR(P_all_grupp!N65," ")</f>
        <v>1.0809787386608647</v>
      </c>
    </row>
    <row r="52" spans="3:15" x14ac:dyDescent="0.25">
      <c r="C52" s="53" t="str">
        <f>IFERROR(P_all_grupp!B66," ")</f>
        <v>2019</v>
      </c>
      <c r="D52" s="134">
        <f>IFERROR(P_all_grupp!C66," ")</f>
        <v>1.0960029471357524</v>
      </c>
      <c r="E52" s="134">
        <f>IFERROR(P_all_grupp!D66," ")</f>
        <v>1.6476987447698745</v>
      </c>
      <c r="F52" s="134">
        <f>IFERROR(P_all_grupp!E66," ")</f>
        <v>1.013535159378504</v>
      </c>
      <c r="G52" s="134">
        <f>IFERROR(P_all_grupp!F66," ")</f>
        <v>1.1956695270405109</v>
      </c>
      <c r="H52" s="134">
        <f>IFERROR(P_all_grupp!G66," ")</f>
        <v>0.92562614538790466</v>
      </c>
      <c r="I52" s="134">
        <f>IFERROR(P_all_grupp!H66," ")</f>
        <v>1.2505300929701517</v>
      </c>
      <c r="J52" s="134">
        <f>IFERROR(P_all_grupp!I66," ")</f>
        <v>0.67886363636363634</v>
      </c>
      <c r="K52" s="134">
        <f>IFERROR(P_all_grupp!J66," ")</f>
        <v>1.1699412412780021</v>
      </c>
      <c r="L52" s="134">
        <f>IFERROR(P_all_grupp!K66," ")</f>
        <v>1.2067245119305856</v>
      </c>
      <c r="M52" s="134">
        <f>IFERROR(P_all_grupp!L66," ")</f>
        <v>1.1562105467611925</v>
      </c>
      <c r="N52" s="134">
        <f>IFERROR(P_all_grupp!M66," ")</f>
        <v>1.9646739130434783</v>
      </c>
      <c r="O52" s="134">
        <f>IFERROR(P_all_grupp!N66," ")</f>
        <v>1.0920342421012823</v>
      </c>
    </row>
    <row r="53" spans="3:15" x14ac:dyDescent="0.25">
      <c r="C53" s="53" t="str">
        <f>IFERROR(P_all_grupp!B67," ")</f>
        <v>2020</v>
      </c>
      <c r="D53" s="134">
        <f>IFERROR(P_all_grupp!C67," ")</f>
        <v>1.120648369865537</v>
      </c>
      <c r="E53" s="134">
        <f>IFERROR(P_all_grupp!D67," ")</f>
        <v>2.0326359832635985</v>
      </c>
      <c r="F53" s="134">
        <f>IFERROR(P_all_grupp!E67," ")</f>
        <v>1.0262093544770143</v>
      </c>
      <c r="G53" s="134">
        <f>IFERROR(P_all_grupp!F67," ")</f>
        <v>1.2885651566553582</v>
      </c>
      <c r="H53" s="134">
        <f>IFERROR(P_all_grupp!G67," ")</f>
        <v>1.0398594990836896</v>
      </c>
      <c r="I53" s="134">
        <f>IFERROR(P_all_grupp!H67," ")</f>
        <v>1.309574294568586</v>
      </c>
      <c r="J53" s="134">
        <f>IFERROR(P_all_grupp!I67," ")</f>
        <v>0.7353409090909091</v>
      </c>
      <c r="K53" s="134">
        <f>IFERROR(P_all_grupp!J67," ")</f>
        <v>1.225945648182152</v>
      </c>
      <c r="L53" s="134">
        <f>IFERROR(P_all_grupp!K67," ")</f>
        <v>1.3001626898047722</v>
      </c>
      <c r="M53" s="134">
        <f>IFERROR(P_all_grupp!L67," ")</f>
        <v>1.2296785471496552</v>
      </c>
      <c r="N53" s="134">
        <f>IFERROR(P_all_grupp!M67," ")</f>
        <v>2.0652173913043477</v>
      </c>
      <c r="O53" s="134">
        <f>IFERROR(P_all_grupp!N67," ")</f>
        <v>1.1534706226149138</v>
      </c>
    </row>
    <row r="54" spans="3:15" x14ac:dyDescent="0.25">
      <c r="C54" s="53" t="str">
        <f>IFERROR(P_all_grupp!B68," ")</f>
        <v>2021</v>
      </c>
      <c r="D54" s="134">
        <f>IFERROR(P_all_grupp!C68," ")</f>
        <v>1.1633818382759256</v>
      </c>
      <c r="E54" s="134">
        <f>IFERROR(P_all_grupp!D68," ")</f>
        <v>2.2418410041841006</v>
      </c>
      <c r="F54" s="134">
        <f>IFERROR(P_all_grupp!E68," ")</f>
        <v>1.0660940253083453</v>
      </c>
      <c r="G54" s="134">
        <f>IFERROR(P_all_grupp!F68," ")</f>
        <v>1.3093444422271003</v>
      </c>
      <c r="H54" s="134">
        <f>IFERROR(P_all_grupp!G68," ")</f>
        <v>1.0492771329668091</v>
      </c>
      <c r="I54" s="134">
        <f>IFERROR(P_all_grupp!H68," ")</f>
        <v>1.3638884358179741</v>
      </c>
      <c r="J54" s="134">
        <f>IFERROR(P_all_grupp!I68," ")</f>
        <v>0.71522727272727271</v>
      </c>
      <c r="K54" s="134">
        <f>IFERROR(P_all_grupp!J68," ")</f>
        <v>1.2469702533969886</v>
      </c>
      <c r="L54" s="134">
        <f>IFERROR(P_all_grupp!K68," ")</f>
        <v>1.3391540130151844</v>
      </c>
      <c r="M54" s="134">
        <f>IFERROR(P_all_grupp!L68," ")</f>
        <v>1.2558512188015927</v>
      </c>
      <c r="N54" s="134">
        <f>IFERROR(P_all_grupp!M68," ")</f>
        <v>2.1535326086956523</v>
      </c>
      <c r="O54" s="134">
        <f>IFERROR(P_all_grupp!N68," ")</f>
        <v>1.1835675240288985</v>
      </c>
    </row>
    <row r="55" spans="3:15" x14ac:dyDescent="0.25">
      <c r="D55" s="132"/>
      <c r="E55" s="132"/>
      <c r="F55" s="132"/>
      <c r="G55" s="132"/>
      <c r="H55" s="132"/>
      <c r="I55" s="132"/>
      <c r="J55" s="132"/>
      <c r="K55" s="132"/>
      <c r="L55" s="132"/>
      <c r="M55" s="132"/>
      <c r="N55" s="132"/>
      <c r="O55" s="133"/>
    </row>
  </sheetData>
  <conditionalFormatting sqref="D41:O54">
    <cfRule type="colorScale" priority="1">
      <colorScale>
        <cfvo type="min"/>
        <cfvo type="num" val="1"/>
        <cfvo type="max"/>
        <color theme="5" tint="0.39997558519241921"/>
        <color rgb="FFFCFCFF"/>
        <color theme="9" tint="0.39997558519241921"/>
      </colorScale>
    </cfRule>
  </conditionalFormatting>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1223D-5C7D-49E5-BD6F-0286BB1CD340}">
  <sheetPr>
    <tabColor theme="9"/>
  </sheetPr>
  <dimension ref="B2:AC3"/>
  <sheetViews>
    <sheetView showGridLines="0" showRowColHeaders="0" workbookViewId="0">
      <selection activeCell="J58" sqref="J58"/>
    </sheetView>
  </sheetViews>
  <sheetFormatPr baseColWidth="10" defaultColWidth="11.42578125" defaultRowHeight="15" x14ac:dyDescent="0.25"/>
  <cols>
    <col min="1" max="1" width="3.7109375" style="17" customWidth="1"/>
    <col min="2" max="2" width="15.140625" style="17" customWidth="1"/>
    <col min="3" max="3" width="12.7109375" style="17" customWidth="1"/>
    <col min="4" max="4" width="3.140625" style="17" customWidth="1"/>
    <col min="5" max="16384" width="11.42578125" style="17"/>
  </cols>
  <sheetData>
    <row r="2" spans="2:29" s="16" customFormat="1" ht="24.75" customHeight="1" x14ac:dyDescent="0.25">
      <c r="B2" s="62" t="str">
        <f>P_fylke!K4</f>
        <v>Antall sysselsatte i primærnæringene i Trøndelag i 2021</v>
      </c>
      <c r="C2" s="38"/>
      <c r="D2" s="38"/>
      <c r="E2" s="38"/>
      <c r="F2" s="38"/>
      <c r="G2" s="38"/>
      <c r="H2" s="38"/>
      <c r="I2" s="38"/>
      <c r="J2" s="38"/>
      <c r="K2" s="38"/>
      <c r="L2" s="38"/>
      <c r="M2" s="38"/>
      <c r="N2" s="38"/>
      <c r="O2" s="38"/>
      <c r="P2" s="38"/>
      <c r="Q2" s="38"/>
      <c r="R2" s="38"/>
      <c r="S2" s="38"/>
      <c r="T2" s="38"/>
      <c r="U2" s="38"/>
      <c r="V2" s="38"/>
      <c r="W2" s="38"/>
      <c r="X2" s="38"/>
      <c r="Y2" s="38"/>
      <c r="Z2" s="38"/>
      <c r="AA2" s="63" t="s">
        <v>1285</v>
      </c>
      <c r="AB2" s="38"/>
      <c r="AC2" s="38"/>
    </row>
    <row r="3" spans="2:29" s="111" customFormat="1" ht="19.5" customHeight="1" x14ac:dyDescent="0.25">
      <c r="B3" s="145" t="s">
        <v>1306</v>
      </c>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F9D91-8BBA-4C96-A127-C002D5738579}">
  <sheetPr>
    <tabColor theme="9"/>
  </sheetPr>
  <dimension ref="B2:P60"/>
  <sheetViews>
    <sheetView showGridLines="0" showRowColHeaders="0" workbookViewId="0">
      <selection activeCell="B2" sqref="B2"/>
    </sheetView>
  </sheetViews>
  <sheetFormatPr baseColWidth="10" defaultColWidth="11.42578125" defaultRowHeight="15" x14ac:dyDescent="0.25"/>
  <cols>
    <col min="1" max="1" width="3" style="17" customWidth="1"/>
    <col min="2" max="2" width="42.28515625" style="17" customWidth="1"/>
    <col min="3" max="3" width="16.42578125" style="16" customWidth="1"/>
    <col min="4" max="4" width="15.28515625" style="16" customWidth="1"/>
    <col min="5" max="5" width="13.28515625" style="16" customWidth="1"/>
    <col min="6" max="6" width="19.140625" style="16" customWidth="1"/>
    <col min="7" max="7" width="15.85546875" style="16" customWidth="1"/>
    <col min="8" max="8" width="11.28515625" style="16" customWidth="1"/>
    <col min="9" max="9" width="19.7109375" style="16" customWidth="1"/>
    <col min="10" max="10" width="15.140625" style="16" customWidth="1"/>
    <col min="11" max="11" width="11.42578125" style="16" customWidth="1"/>
    <col min="12" max="12" width="16" style="16" customWidth="1"/>
    <col min="13" max="13" width="11.42578125" style="16"/>
    <col min="14" max="14" width="13.7109375" style="16" customWidth="1"/>
    <col min="15" max="15" width="15.5703125" style="16" customWidth="1"/>
    <col min="16" max="16" width="13.42578125" style="16" customWidth="1"/>
    <col min="17" max="16384" width="11.42578125" style="17"/>
  </cols>
  <sheetData>
    <row r="2" spans="2:16" ht="31.5" customHeight="1" x14ac:dyDescent="0.25">
      <c r="B2" s="189" t="str">
        <f>'P-rang'!Q21</f>
        <v>Antall sysselsatte innen primærnæringene i Trøndelag i 2021</v>
      </c>
      <c r="C2" s="151"/>
      <c r="D2" s="151"/>
      <c r="E2" s="151"/>
      <c r="F2" s="151"/>
      <c r="G2" s="151"/>
      <c r="H2" s="151"/>
      <c r="I2" s="151"/>
      <c r="J2" s="151"/>
      <c r="K2" s="151"/>
      <c r="L2" s="151"/>
      <c r="M2" s="151"/>
      <c r="N2" s="151"/>
      <c r="O2" s="151"/>
      <c r="P2" s="183"/>
    </row>
    <row r="3" spans="2:16" ht="15" customHeight="1" x14ac:dyDescent="0.25">
      <c r="B3" s="152"/>
      <c r="C3" s="152"/>
      <c r="D3" s="152"/>
      <c r="E3" s="152"/>
      <c r="F3" s="152"/>
      <c r="G3" s="152"/>
      <c r="H3" s="152"/>
      <c r="I3" s="152"/>
      <c r="J3" s="152"/>
      <c r="K3" s="152"/>
      <c r="L3" s="152"/>
      <c r="M3" s="152"/>
      <c r="N3" s="152"/>
      <c r="O3" s="152"/>
      <c r="P3" s="35"/>
    </row>
    <row r="4" spans="2:16" ht="21.75" customHeight="1" x14ac:dyDescent="0.25">
      <c r="B4" s="119" t="s">
        <v>1308</v>
      </c>
      <c r="C4" s="120"/>
      <c r="D4" s="120"/>
      <c r="E4" s="120"/>
      <c r="F4" s="120"/>
      <c r="G4" s="120"/>
      <c r="H4" s="120"/>
      <c r="I4" s="120"/>
      <c r="J4" s="120"/>
      <c r="K4" s="120"/>
      <c r="L4" s="120"/>
      <c r="M4" s="120"/>
      <c r="N4" s="121"/>
      <c r="O4" s="122" t="s">
        <v>1309</v>
      </c>
      <c r="P4" s="184"/>
    </row>
    <row r="6" spans="2:16" ht="66.75" customHeight="1" x14ac:dyDescent="0.25">
      <c r="C6" s="202" t="str">
        <f>'P-rang'!Q18</f>
        <v>Antall sysselsatte innen jordbruk i Trøndelag i 2021</v>
      </c>
      <c r="D6" s="202"/>
      <c r="E6" s="16" t="str">
        <f>IF('P-rang'!D12=0," ",'P-rang'!D12)</f>
        <v xml:space="preserve"> </v>
      </c>
      <c r="F6" s="202" t="str">
        <f>'P-rang'!Q19</f>
        <v>Antall sysselsatte innen skogbruk i Trøndelag i 2021</v>
      </c>
      <c r="G6" s="202"/>
      <c r="H6" s="16" t="str">
        <f>IF('P-rang'!G12=0," ",'P-rang'!G12)</f>
        <v xml:space="preserve"> </v>
      </c>
      <c r="I6" s="202" t="str">
        <f>'P-rang'!Q20</f>
        <v>Antall sysselsatte innen fiske, fangst og akvakultur Trøndelag i 2021</v>
      </c>
      <c r="J6" s="202"/>
      <c r="K6" s="16" t="str">
        <f>IF('P-rang'!J12=0," ",'P-rang'!J12)</f>
        <v xml:space="preserve"> </v>
      </c>
      <c r="L6" s="201" t="str">
        <f>'P-rang'!Q21</f>
        <v>Antall sysselsatte innen primærnæringene i Trøndelag i 2021</v>
      </c>
      <c r="M6" s="201"/>
      <c r="N6" s="201"/>
      <c r="O6" s="201"/>
      <c r="P6" s="201"/>
    </row>
    <row r="7" spans="2:16" s="64" customFormat="1" ht="36" customHeight="1" x14ac:dyDescent="0.25">
      <c r="C7" s="117" t="s">
        <v>480</v>
      </c>
      <c r="D7" s="118" t="s">
        <v>1221</v>
      </c>
      <c r="E7" s="114" t="str">
        <f>IF('P-rang'!D13=0," ",'P-rang'!D13)</f>
        <v xml:space="preserve"> </v>
      </c>
      <c r="F7" s="117" t="s">
        <v>480</v>
      </c>
      <c r="G7" s="118" t="s">
        <v>1222</v>
      </c>
      <c r="H7" s="114" t="str">
        <f>IF('P-rang'!G13=0," ",'P-rang'!G13)</f>
        <v xml:space="preserve"> </v>
      </c>
      <c r="I7" s="117" t="s">
        <v>480</v>
      </c>
      <c r="J7" s="118" t="s">
        <v>1307</v>
      </c>
      <c r="K7" s="114" t="str">
        <f>IF('P-rang'!J13=0," ",'P-rang'!J13)</f>
        <v xml:space="preserve"> </v>
      </c>
      <c r="L7" s="117" t="s">
        <v>480</v>
      </c>
      <c r="M7" s="118" t="s">
        <v>1221</v>
      </c>
      <c r="N7" s="118" t="str">
        <f>IF('P-rang'!M13=0," ",'P-rang'!M13)</f>
        <v>Skogbruk</v>
      </c>
      <c r="O7" s="118" t="s">
        <v>1307</v>
      </c>
      <c r="P7" s="118" t="str">
        <f>IF('P-rang'!O13=0," ",'P-rang'!O13)</f>
        <v>Totalsum</v>
      </c>
    </row>
    <row r="8" spans="2:16" x14ac:dyDescent="0.25">
      <c r="C8" s="38" t="str">
        <f>IF('P-rang'!B14=0," ",'P-rang'!B14)</f>
        <v>Steinkjer</v>
      </c>
      <c r="D8" s="116">
        <f>IF('P-rang'!C14=0," ",'P-rang'!C14)</f>
        <v>502</v>
      </c>
      <c r="E8" s="16" t="str">
        <f>IF('P-rang'!D14=0," ",'P-rang'!D14)</f>
        <v xml:space="preserve"> </v>
      </c>
      <c r="F8" s="38" t="str">
        <f>IF('P-rang'!E14=0," ",'P-rang'!E14)</f>
        <v>Steinkjer</v>
      </c>
      <c r="G8" s="116">
        <f>IF('P-rang'!F14=0," ",'P-rang'!F14)</f>
        <v>70</v>
      </c>
      <c r="H8" s="16" t="str">
        <f>IF('P-rang'!G14=0," ",'P-rang'!G14)</f>
        <v xml:space="preserve"> </v>
      </c>
      <c r="I8" s="38" t="str">
        <f>IF('P-rang'!H14=0," ",'P-rang'!H14)</f>
        <v>Frøya</v>
      </c>
      <c r="J8" s="116">
        <f>IF('P-rang'!I14=0," ",'P-rang'!I14)</f>
        <v>676</v>
      </c>
      <c r="K8" s="16" t="str">
        <f>IF('P-rang'!J14=0," ",'P-rang'!J14)</f>
        <v xml:space="preserve"> </v>
      </c>
      <c r="L8" s="38" t="str">
        <f>IF('P-rang'!K14=0," ",'P-rang'!K14)</f>
        <v>Frøya</v>
      </c>
      <c r="M8" s="116">
        <f>IF('P-rang'!L14=0," ",'P-rang'!L14)</f>
        <v>20</v>
      </c>
      <c r="N8" s="116" t="str">
        <f>IF('P-rang'!M14=0," ",'P-rang'!M14)</f>
        <v xml:space="preserve"> </v>
      </c>
      <c r="O8" s="116">
        <f>IF('P-rang'!N14=0," ",'P-rang'!N14)</f>
        <v>676</v>
      </c>
      <c r="P8" s="116">
        <f>IF('P-rang'!O14=0," ",'P-rang'!O14)</f>
        <v>696</v>
      </c>
    </row>
    <row r="9" spans="2:16" x14ac:dyDescent="0.25">
      <c r="C9" s="38" t="str">
        <f>IF('P-rang'!B15=0," ",'P-rang'!B15)</f>
        <v>Levanger</v>
      </c>
      <c r="D9" s="116">
        <f>IF('P-rang'!C15=0," ",'P-rang'!C15)</f>
        <v>487</v>
      </c>
      <c r="E9" s="16" t="str">
        <f>IF('P-rang'!D15=0," ",'P-rang'!D15)</f>
        <v xml:space="preserve"> </v>
      </c>
      <c r="F9" s="38" t="str">
        <f>IF('P-rang'!E15=0," ",'P-rang'!E15)</f>
        <v>Stjørdal</v>
      </c>
      <c r="G9" s="116">
        <f>IF('P-rang'!F15=0," ",'P-rang'!F15)</f>
        <v>61</v>
      </c>
      <c r="H9" s="16" t="str">
        <f>IF('P-rang'!G15=0," ",'P-rang'!G15)</f>
        <v xml:space="preserve"> </v>
      </c>
      <c r="I9" s="38" t="str">
        <f>IF('P-rang'!H15=0," ",'P-rang'!H15)</f>
        <v>Nærøysund</v>
      </c>
      <c r="J9" s="116">
        <f>IF('P-rang'!I15=0," ",'P-rang'!I15)</f>
        <v>524</v>
      </c>
      <c r="K9" s="16" t="str">
        <f>IF('P-rang'!J15=0," ",'P-rang'!J15)</f>
        <v xml:space="preserve"> </v>
      </c>
      <c r="L9" s="38" t="str">
        <f>IF('P-rang'!K15=0," ",'P-rang'!K15)</f>
        <v>Nærøysund</v>
      </c>
      <c r="M9" s="116">
        <f>IF('P-rang'!L15=0," ",'P-rang'!L15)</f>
        <v>167</v>
      </c>
      <c r="N9" s="116">
        <f>IF('P-rang'!M15=0," ",'P-rang'!M15)</f>
        <v>3</v>
      </c>
      <c r="O9" s="116">
        <f>IF('P-rang'!N15=0," ",'P-rang'!N15)</f>
        <v>524</v>
      </c>
      <c r="P9" s="116">
        <f>IF('P-rang'!O15=0," ",'P-rang'!O15)</f>
        <v>694</v>
      </c>
    </row>
    <row r="10" spans="2:16" x14ac:dyDescent="0.25">
      <c r="C10" s="38" t="str">
        <f>IF('P-rang'!B16=0," ",'P-rang'!B16)</f>
        <v>Verdal</v>
      </c>
      <c r="D10" s="116">
        <f>IF('P-rang'!C16=0," ",'P-rang'!C16)</f>
        <v>284</v>
      </c>
      <c r="E10" s="16" t="str">
        <f>IF('P-rang'!D16=0," ",'P-rang'!D16)</f>
        <v xml:space="preserve"> </v>
      </c>
      <c r="F10" s="38" t="str">
        <f>IF('P-rang'!E16=0," ",'P-rang'!E16)</f>
        <v>Namsos</v>
      </c>
      <c r="G10" s="116">
        <f>IF('P-rang'!F16=0," ",'P-rang'!F16)</f>
        <v>50</v>
      </c>
      <c r="H10" s="16" t="str">
        <f>IF('P-rang'!G16=0," ",'P-rang'!G16)</f>
        <v xml:space="preserve"> </v>
      </c>
      <c r="I10" s="38" t="str">
        <f>IF('P-rang'!H16=0," ",'P-rang'!H16)</f>
        <v>Flatanger</v>
      </c>
      <c r="J10" s="116">
        <f>IF('P-rang'!I16=0," ",'P-rang'!I16)</f>
        <v>214</v>
      </c>
      <c r="K10" s="16" t="str">
        <f>IF('P-rang'!J16=0," ",'P-rang'!J16)</f>
        <v xml:space="preserve"> </v>
      </c>
      <c r="L10" s="38" t="str">
        <f>IF('P-rang'!K16=0," ",'P-rang'!K16)</f>
        <v>Steinkjer</v>
      </c>
      <c r="M10" s="116">
        <f>IF('P-rang'!L16=0," ",'P-rang'!L16)</f>
        <v>502</v>
      </c>
      <c r="N10" s="116">
        <f>IF('P-rang'!M16=0," ",'P-rang'!M16)</f>
        <v>70</v>
      </c>
      <c r="O10" s="116">
        <f>IF('P-rang'!N16=0," ",'P-rang'!N16)</f>
        <v>44</v>
      </c>
      <c r="P10" s="116">
        <f>IF('P-rang'!O16=0," ",'P-rang'!O16)</f>
        <v>616</v>
      </c>
    </row>
    <row r="11" spans="2:16" x14ac:dyDescent="0.25">
      <c r="C11" s="38" t="str">
        <f>IF('P-rang'!B17=0," ",'P-rang'!B17)</f>
        <v>Heim</v>
      </c>
      <c r="D11" s="116">
        <f>IF('P-rang'!C17=0," ",'P-rang'!C17)</f>
        <v>278</v>
      </c>
      <c r="E11" s="16" t="str">
        <f>IF('P-rang'!D17=0," ",'P-rang'!D17)</f>
        <v xml:space="preserve"> </v>
      </c>
      <c r="F11" s="38" t="str">
        <f>IF('P-rang'!E17=0," ",'P-rang'!E17)</f>
        <v>Lierne</v>
      </c>
      <c r="G11" s="116">
        <f>IF('P-rang'!F17=0," ",'P-rang'!F17)</f>
        <v>46</v>
      </c>
      <c r="H11" s="16" t="str">
        <f>IF('P-rang'!G17=0," ",'P-rang'!G17)</f>
        <v xml:space="preserve"> </v>
      </c>
      <c r="I11" s="38" t="str">
        <f>IF('P-rang'!H17=0," ",'P-rang'!H17)</f>
        <v>Heim</v>
      </c>
      <c r="J11" s="116">
        <f>IF('P-rang'!I17=0," ",'P-rang'!I17)</f>
        <v>192</v>
      </c>
      <c r="K11" s="16" t="str">
        <f>IF('P-rang'!J17=0," ",'P-rang'!J17)</f>
        <v xml:space="preserve"> </v>
      </c>
      <c r="L11" s="38" t="str">
        <f>IF('P-rang'!K17=0," ",'P-rang'!K17)</f>
        <v>Levanger</v>
      </c>
      <c r="M11" s="116">
        <f>IF('P-rang'!L17=0," ",'P-rang'!L17)</f>
        <v>487</v>
      </c>
      <c r="N11" s="116">
        <f>IF('P-rang'!M17=0," ",'P-rang'!M17)</f>
        <v>24</v>
      </c>
      <c r="O11" s="116">
        <f>IF('P-rang'!N17=0," ",'P-rang'!N17)</f>
        <v>14</v>
      </c>
      <c r="P11" s="116">
        <f>IF('P-rang'!O17=0," ",'P-rang'!O17)</f>
        <v>525</v>
      </c>
    </row>
    <row r="12" spans="2:16" x14ac:dyDescent="0.25">
      <c r="C12" s="38" t="str">
        <f>IF('P-rang'!B18=0," ",'P-rang'!B18)</f>
        <v>Orkland</v>
      </c>
      <c r="D12" s="116">
        <f>IF('P-rang'!C18=0," ",'P-rang'!C18)</f>
        <v>278</v>
      </c>
      <c r="E12" s="16" t="str">
        <f>IF('P-rang'!D18=0," ",'P-rang'!D18)</f>
        <v xml:space="preserve"> </v>
      </c>
      <c r="F12" s="38" t="str">
        <f>IF('P-rang'!E18=0," ",'P-rang'!E18)</f>
        <v>Trondheim</v>
      </c>
      <c r="G12" s="116">
        <f>IF('P-rang'!F18=0," ",'P-rang'!F18)</f>
        <v>45</v>
      </c>
      <c r="H12" s="16" t="str">
        <f>IF('P-rang'!G18=0," ",'P-rang'!G18)</f>
        <v xml:space="preserve"> </v>
      </c>
      <c r="I12" s="38" t="str">
        <f>IF('P-rang'!H18=0," ",'P-rang'!H18)</f>
        <v>Åfjord</v>
      </c>
      <c r="J12" s="116">
        <f>IF('P-rang'!I18=0," ",'P-rang'!I18)</f>
        <v>177</v>
      </c>
      <c r="K12" s="16" t="str">
        <f>IF('P-rang'!J18=0," ",'P-rang'!J18)</f>
        <v xml:space="preserve"> </v>
      </c>
      <c r="L12" s="38" t="str">
        <f>IF('P-rang'!K18=0," ",'P-rang'!K18)</f>
        <v>Heim</v>
      </c>
      <c r="M12" s="116">
        <f>IF('P-rang'!L18=0," ",'P-rang'!L18)</f>
        <v>278</v>
      </c>
      <c r="N12" s="116">
        <f>IF('P-rang'!M18=0," ",'P-rang'!M18)</f>
        <v>9</v>
      </c>
      <c r="O12" s="116">
        <f>IF('P-rang'!N18=0," ",'P-rang'!N18)</f>
        <v>192</v>
      </c>
      <c r="P12" s="116">
        <f>IF('P-rang'!O18=0," ",'P-rang'!O18)</f>
        <v>479</v>
      </c>
    </row>
    <row r="13" spans="2:16" x14ac:dyDescent="0.25">
      <c r="C13" s="38" t="str">
        <f>IF('P-rang'!B19=0," ",'P-rang'!B19)</f>
        <v>Indre Fosen</v>
      </c>
      <c r="D13" s="116">
        <f>IF('P-rang'!C19=0," ",'P-rang'!C19)</f>
        <v>249</v>
      </c>
      <c r="E13" s="16" t="str">
        <f>IF('P-rang'!D19=0," ",'P-rang'!D19)</f>
        <v xml:space="preserve"> </v>
      </c>
      <c r="F13" s="38" t="str">
        <f>IF('P-rang'!E19=0," ",'P-rang'!E19)</f>
        <v>Melhus</v>
      </c>
      <c r="G13" s="116">
        <f>IF('P-rang'!F19=0," ",'P-rang'!F19)</f>
        <v>34</v>
      </c>
      <c r="H13" s="16" t="str">
        <f>IF('P-rang'!G19=0," ",'P-rang'!G19)</f>
        <v xml:space="preserve"> </v>
      </c>
      <c r="I13" s="38" t="str">
        <f>IF('P-rang'!H19=0," ",'P-rang'!H19)</f>
        <v>Trondheim</v>
      </c>
      <c r="J13" s="116">
        <f>IF('P-rang'!I19=0," ",'P-rang'!I19)</f>
        <v>159</v>
      </c>
      <c r="K13" s="16" t="str">
        <f>IF('P-rang'!J19=0," ",'P-rang'!J19)</f>
        <v xml:space="preserve"> </v>
      </c>
      <c r="L13" s="38" t="str">
        <f>IF('P-rang'!K19=0," ",'P-rang'!K19)</f>
        <v>Trondheim</v>
      </c>
      <c r="M13" s="116">
        <f>IF('P-rang'!L19=0," ",'P-rang'!L19)</f>
        <v>229</v>
      </c>
      <c r="N13" s="116">
        <f>IF('P-rang'!M19=0," ",'P-rang'!M19)</f>
        <v>45</v>
      </c>
      <c r="O13" s="116">
        <f>IF('P-rang'!N19=0," ",'P-rang'!N19)</f>
        <v>159</v>
      </c>
      <c r="P13" s="116">
        <f>IF('P-rang'!O19=0," ",'P-rang'!O19)</f>
        <v>433</v>
      </c>
    </row>
    <row r="14" spans="2:16" x14ac:dyDescent="0.25">
      <c r="C14" s="38" t="str">
        <f>IF('P-rang'!B20=0," ",'P-rang'!B20)</f>
        <v>Oppdal</v>
      </c>
      <c r="D14" s="116">
        <f>IF('P-rang'!C20=0," ",'P-rang'!C20)</f>
        <v>231</v>
      </c>
      <c r="E14" s="16" t="str">
        <f>IF('P-rang'!D20=0," ",'P-rang'!D20)</f>
        <v xml:space="preserve"> </v>
      </c>
      <c r="F14" s="38" t="str">
        <f>IF('P-rang'!E20=0," ",'P-rang'!E20)</f>
        <v>Overhalla</v>
      </c>
      <c r="G14" s="116">
        <f>IF('P-rang'!F20=0," ",'P-rang'!F20)</f>
        <v>31</v>
      </c>
      <c r="H14" s="16" t="str">
        <f>IF('P-rang'!G20=0," ",'P-rang'!G20)</f>
        <v xml:space="preserve"> </v>
      </c>
      <c r="I14" s="38" t="str">
        <f>IF('P-rang'!H20=0," ",'P-rang'!H20)</f>
        <v>Hitra</v>
      </c>
      <c r="J14" s="116">
        <f>IF('P-rang'!I20=0," ",'P-rang'!I20)</f>
        <v>158</v>
      </c>
      <c r="K14" s="16" t="str">
        <f>IF('P-rang'!J20=0," ",'P-rang'!J20)</f>
        <v xml:space="preserve"> </v>
      </c>
      <c r="L14" s="38" t="str">
        <f>IF('P-rang'!K20=0," ",'P-rang'!K20)</f>
        <v>Orkland</v>
      </c>
      <c r="M14" s="116">
        <f>IF('P-rang'!L20=0," ",'P-rang'!L20)</f>
        <v>278</v>
      </c>
      <c r="N14" s="116">
        <f>IF('P-rang'!M20=0," ",'P-rang'!M20)</f>
        <v>25</v>
      </c>
      <c r="O14" s="116">
        <f>IF('P-rang'!N20=0," ",'P-rang'!N20)</f>
        <v>115</v>
      </c>
      <c r="P14" s="116">
        <f>IF('P-rang'!O20=0," ",'P-rang'!O20)</f>
        <v>418</v>
      </c>
    </row>
    <row r="15" spans="2:16" x14ac:dyDescent="0.25">
      <c r="C15" s="38" t="str">
        <f>IF('P-rang'!B21=0," ",'P-rang'!B21)</f>
        <v>Trondheim</v>
      </c>
      <c r="D15" s="116">
        <f>IF('P-rang'!C21=0," ",'P-rang'!C21)</f>
        <v>229</v>
      </c>
      <c r="E15" s="16" t="str">
        <f>IF('P-rang'!D21=0," ",'P-rang'!D21)</f>
        <v xml:space="preserve"> </v>
      </c>
      <c r="F15" s="38" t="str">
        <f>IF('P-rang'!E21=0," ",'P-rang'!E21)</f>
        <v>Selbu</v>
      </c>
      <c r="G15" s="116">
        <f>IF('P-rang'!F21=0," ",'P-rang'!F21)</f>
        <v>25</v>
      </c>
      <c r="H15" s="16" t="str">
        <f>IF('P-rang'!G21=0," ",'P-rang'!G21)</f>
        <v xml:space="preserve"> </v>
      </c>
      <c r="I15" s="38" t="str">
        <f>IF('P-rang'!H21=0," ",'P-rang'!H21)</f>
        <v>Ørland</v>
      </c>
      <c r="J15" s="116">
        <f>IF('P-rang'!I21=0," ",'P-rang'!I21)</f>
        <v>129</v>
      </c>
      <c r="K15" s="16" t="str">
        <f>IF('P-rang'!J21=0," ",'P-rang'!J21)</f>
        <v xml:space="preserve"> </v>
      </c>
      <c r="L15" s="38" t="str">
        <f>IF('P-rang'!K21=0," ",'P-rang'!K21)</f>
        <v>Åfjord</v>
      </c>
      <c r="M15" s="116">
        <f>IF('P-rang'!L21=0," ",'P-rang'!L21)</f>
        <v>170</v>
      </c>
      <c r="N15" s="116">
        <f>IF('P-rang'!M21=0," ",'P-rang'!M21)</f>
        <v>5</v>
      </c>
      <c r="O15" s="116">
        <f>IF('P-rang'!N21=0," ",'P-rang'!N21)</f>
        <v>177</v>
      </c>
      <c r="P15" s="116">
        <f>IF('P-rang'!O21=0," ",'P-rang'!O21)</f>
        <v>352</v>
      </c>
    </row>
    <row r="16" spans="2:16" x14ac:dyDescent="0.25">
      <c r="C16" s="38" t="str">
        <f>IF('P-rang'!B22=0," ",'P-rang'!B22)</f>
        <v>Midtre Gauldal</v>
      </c>
      <c r="D16" s="116">
        <f>IF('P-rang'!C22=0," ",'P-rang'!C22)</f>
        <v>215</v>
      </c>
      <c r="E16" s="16" t="str">
        <f>IF('P-rang'!D22=0," ",'P-rang'!D22)</f>
        <v xml:space="preserve"> </v>
      </c>
      <c r="F16" s="38" t="str">
        <f>IF('P-rang'!E22=0," ",'P-rang'!E22)</f>
        <v>Orkland</v>
      </c>
      <c r="G16" s="116">
        <f>IF('P-rang'!F22=0," ",'P-rang'!F22)</f>
        <v>25</v>
      </c>
      <c r="H16" s="16" t="str">
        <f>IF('P-rang'!G22=0," ",'P-rang'!G22)</f>
        <v xml:space="preserve"> </v>
      </c>
      <c r="I16" s="38" t="str">
        <f>IF('P-rang'!H22=0," ",'P-rang'!H22)</f>
        <v>Orkland</v>
      </c>
      <c r="J16" s="116">
        <f>IF('P-rang'!I22=0," ",'P-rang'!I22)</f>
        <v>115</v>
      </c>
      <c r="K16" s="16" t="str">
        <f>IF('P-rang'!J22=0," ",'P-rang'!J22)</f>
        <v xml:space="preserve"> </v>
      </c>
      <c r="L16" s="38" t="str">
        <f>IF('P-rang'!K22=0," ",'P-rang'!K22)</f>
        <v>Namsos</v>
      </c>
      <c r="M16" s="116">
        <f>IF('P-rang'!L22=0," ",'P-rang'!L22)</f>
        <v>196</v>
      </c>
      <c r="N16" s="116">
        <f>IF('P-rang'!M22=0," ",'P-rang'!M22)</f>
        <v>50</v>
      </c>
      <c r="O16" s="116">
        <f>IF('P-rang'!N22=0," ",'P-rang'!N22)</f>
        <v>87</v>
      </c>
      <c r="P16" s="116">
        <f>IF('P-rang'!O22=0," ",'P-rang'!O22)</f>
        <v>333</v>
      </c>
    </row>
    <row r="17" spans="3:16" x14ac:dyDescent="0.25">
      <c r="C17" s="38" t="str">
        <f>IF('P-rang'!B23=0," ",'P-rang'!B23)</f>
        <v>Stjørdal</v>
      </c>
      <c r="D17" s="116">
        <f>IF('P-rang'!C23=0," ",'P-rang'!C23)</f>
        <v>212</v>
      </c>
      <c r="E17" s="16" t="str">
        <f>IF('P-rang'!D23=0," ",'P-rang'!D23)</f>
        <v xml:space="preserve"> </v>
      </c>
      <c r="F17" s="38" t="str">
        <f>IF('P-rang'!E23=0," ",'P-rang'!E23)</f>
        <v>Levanger</v>
      </c>
      <c r="G17" s="116">
        <f>IF('P-rang'!F23=0," ",'P-rang'!F23)</f>
        <v>24</v>
      </c>
      <c r="H17" s="16" t="str">
        <f>IF('P-rang'!G23=0," ",'P-rang'!G23)</f>
        <v xml:space="preserve"> </v>
      </c>
      <c r="I17" s="38" t="str">
        <f>IF('P-rang'!H23=0," ",'P-rang'!H23)</f>
        <v>Namsos</v>
      </c>
      <c r="J17" s="116">
        <f>IF('P-rang'!I23=0," ",'P-rang'!I23)</f>
        <v>87</v>
      </c>
      <c r="K17" s="16" t="str">
        <f>IF('P-rang'!J23=0," ",'P-rang'!J23)</f>
        <v xml:space="preserve"> </v>
      </c>
      <c r="L17" s="38" t="str">
        <f>IF('P-rang'!K23=0," ",'P-rang'!K23)</f>
        <v>Ørland</v>
      </c>
      <c r="M17" s="116">
        <f>IF('P-rang'!L23=0," ",'P-rang'!L23)</f>
        <v>197</v>
      </c>
      <c r="N17" s="116">
        <f>IF('P-rang'!M23=0," ",'P-rang'!M23)</f>
        <v>4</v>
      </c>
      <c r="O17" s="116">
        <f>IF('P-rang'!N23=0," ",'P-rang'!N23)</f>
        <v>129</v>
      </c>
      <c r="P17" s="116">
        <f>IF('P-rang'!O23=0," ",'P-rang'!O23)</f>
        <v>330</v>
      </c>
    </row>
    <row r="18" spans="3:16" x14ac:dyDescent="0.25">
      <c r="C18" s="38" t="str">
        <f>IF('P-rang'!B24=0," ",'P-rang'!B24)</f>
        <v>Inderøy</v>
      </c>
      <c r="D18" s="116">
        <f>IF('P-rang'!C24=0," ",'P-rang'!C24)</f>
        <v>198</v>
      </c>
      <c r="E18" s="16" t="str">
        <f>IF('P-rang'!D24=0," ",'P-rang'!D24)</f>
        <v xml:space="preserve"> </v>
      </c>
      <c r="F18" s="38" t="str">
        <f>IF('P-rang'!E24=0," ",'P-rang'!E24)</f>
        <v>Midtre Gauldal</v>
      </c>
      <c r="G18" s="116">
        <f>IF('P-rang'!F24=0," ",'P-rang'!F24)</f>
        <v>24</v>
      </c>
      <c r="H18" s="16" t="str">
        <f>IF('P-rang'!G24=0," ",'P-rang'!G24)</f>
        <v xml:space="preserve"> </v>
      </c>
      <c r="I18" s="38" t="str">
        <f>IF('P-rang'!H24=0," ",'P-rang'!H24)</f>
        <v>Osen</v>
      </c>
      <c r="J18" s="116">
        <f>IF('P-rang'!I24=0," ",'P-rang'!I24)</f>
        <v>46</v>
      </c>
      <c r="K18" s="16" t="str">
        <f>IF('P-rang'!J24=0," ",'P-rang'!J24)</f>
        <v xml:space="preserve"> </v>
      </c>
      <c r="L18" s="38" t="str">
        <f>IF('P-rang'!K24=0," ",'P-rang'!K24)</f>
        <v>Indre Fosen</v>
      </c>
      <c r="M18" s="116">
        <f>IF('P-rang'!L24=0," ",'P-rang'!L24)</f>
        <v>249</v>
      </c>
      <c r="N18" s="116">
        <f>IF('P-rang'!M24=0," ",'P-rang'!M24)</f>
        <v>10</v>
      </c>
      <c r="O18" s="116">
        <f>IF('P-rang'!N24=0," ",'P-rang'!N24)</f>
        <v>46</v>
      </c>
      <c r="P18" s="116">
        <f>IF('P-rang'!O24=0," ",'P-rang'!O24)</f>
        <v>305</v>
      </c>
    </row>
    <row r="19" spans="3:16" x14ac:dyDescent="0.25">
      <c r="C19" s="38" t="str">
        <f>IF('P-rang'!B25=0," ",'P-rang'!B25)</f>
        <v>Ørland</v>
      </c>
      <c r="D19" s="116">
        <f>IF('P-rang'!C25=0," ",'P-rang'!C25)</f>
        <v>197</v>
      </c>
      <c r="E19" s="16" t="str">
        <f>IF('P-rang'!D25=0," ",'P-rang'!D25)</f>
        <v xml:space="preserve"> </v>
      </c>
      <c r="F19" s="38" t="str">
        <f>IF('P-rang'!E25=0," ",'P-rang'!E25)</f>
        <v>Meråker</v>
      </c>
      <c r="G19" s="116">
        <f>IF('P-rang'!F25=0," ",'P-rang'!F25)</f>
        <v>22</v>
      </c>
      <c r="H19" s="16" t="str">
        <f>IF('P-rang'!G25=0," ",'P-rang'!G25)</f>
        <v xml:space="preserve"> </v>
      </c>
      <c r="I19" s="38" t="str">
        <f>IF('P-rang'!H25=0," ",'P-rang'!H25)</f>
        <v>Indre Fosen</v>
      </c>
      <c r="J19" s="116">
        <f>IF('P-rang'!I25=0," ",'P-rang'!I25)</f>
        <v>46</v>
      </c>
      <c r="K19" s="16" t="str">
        <f>IF('P-rang'!J25=0," ",'P-rang'!J25)</f>
        <v xml:space="preserve"> </v>
      </c>
      <c r="L19" s="38" t="str">
        <f>IF('P-rang'!K25=0," ",'P-rang'!K25)</f>
        <v>Verdal</v>
      </c>
      <c r="M19" s="116">
        <f>IF('P-rang'!L25=0," ",'P-rang'!L25)</f>
        <v>284</v>
      </c>
      <c r="N19" s="116">
        <f>IF('P-rang'!M25=0," ",'P-rang'!M25)</f>
        <v>17</v>
      </c>
      <c r="O19" s="116">
        <f>IF('P-rang'!N25=0," ",'P-rang'!N25)</f>
        <v>3</v>
      </c>
      <c r="P19" s="116">
        <f>IF('P-rang'!O25=0," ",'P-rang'!O25)</f>
        <v>304</v>
      </c>
    </row>
    <row r="20" spans="3:16" x14ac:dyDescent="0.25">
      <c r="C20" s="38" t="str">
        <f>IF('P-rang'!B26=0," ",'P-rang'!B26)</f>
        <v>Namsos</v>
      </c>
      <c r="D20" s="116">
        <f>IF('P-rang'!C26=0," ",'P-rang'!C26)</f>
        <v>196</v>
      </c>
      <c r="E20" s="16" t="str">
        <f>IF('P-rang'!D26=0," ",'P-rang'!D26)</f>
        <v xml:space="preserve"> </v>
      </c>
      <c r="F20" s="38" t="str">
        <f>IF('P-rang'!E26=0," ",'P-rang'!E26)</f>
        <v>Skaun</v>
      </c>
      <c r="G20" s="116">
        <f>IF('P-rang'!F26=0," ",'P-rang'!F26)</f>
        <v>22</v>
      </c>
      <c r="H20" s="16" t="str">
        <f>IF('P-rang'!G26=0," ",'P-rang'!G26)</f>
        <v xml:space="preserve"> </v>
      </c>
      <c r="I20" s="38" t="str">
        <f>IF('P-rang'!H26=0," ",'P-rang'!H26)</f>
        <v>Steinkjer</v>
      </c>
      <c r="J20" s="116">
        <f>IF('P-rang'!I26=0," ",'P-rang'!I26)</f>
        <v>44</v>
      </c>
      <c r="K20" s="16" t="str">
        <f>IF('P-rang'!J26=0," ",'P-rang'!J26)</f>
        <v xml:space="preserve"> </v>
      </c>
      <c r="L20" s="38" t="str">
        <f>IF('P-rang'!K26=0," ",'P-rang'!K26)</f>
        <v>Stjørdal</v>
      </c>
      <c r="M20" s="116">
        <f>IF('P-rang'!L26=0," ",'P-rang'!L26)</f>
        <v>212</v>
      </c>
      <c r="N20" s="116">
        <f>IF('P-rang'!M26=0," ",'P-rang'!M26)</f>
        <v>61</v>
      </c>
      <c r="O20" s="116">
        <f>IF('P-rang'!N26=0," ",'P-rang'!N26)</f>
        <v>13</v>
      </c>
      <c r="P20" s="116">
        <f>IF('P-rang'!O26=0," ",'P-rang'!O26)</f>
        <v>286</v>
      </c>
    </row>
    <row r="21" spans="3:16" x14ac:dyDescent="0.25">
      <c r="C21" s="38" t="str">
        <f>IF('P-rang'!B27=0," ",'P-rang'!B27)</f>
        <v>Melhus</v>
      </c>
      <c r="D21" s="116">
        <f>IF('P-rang'!C27=0," ",'P-rang'!C27)</f>
        <v>195</v>
      </c>
      <c r="E21" s="16" t="str">
        <f>IF('P-rang'!D27=0," ",'P-rang'!D27)</f>
        <v xml:space="preserve"> </v>
      </c>
      <c r="F21" s="38" t="str">
        <f>IF('P-rang'!E27=0," ",'P-rang'!E27)</f>
        <v>Inderøy</v>
      </c>
      <c r="G21" s="116">
        <f>IF('P-rang'!F27=0," ",'P-rang'!F27)</f>
        <v>21</v>
      </c>
      <c r="H21" s="16" t="str">
        <f>IF('P-rang'!G27=0," ",'P-rang'!G27)</f>
        <v xml:space="preserve"> </v>
      </c>
      <c r="I21" s="38" t="str">
        <f>IF('P-rang'!H27=0," ",'P-rang'!H27)</f>
        <v>Leka</v>
      </c>
      <c r="J21" s="116">
        <f>IF('P-rang'!I27=0," ",'P-rang'!I27)</f>
        <v>29</v>
      </c>
      <c r="K21" s="16" t="str">
        <f>IF('P-rang'!J27=0," ",'P-rang'!J27)</f>
        <v xml:space="preserve"> </v>
      </c>
      <c r="L21" s="38" t="str">
        <f>IF('P-rang'!K27=0," ",'P-rang'!K27)</f>
        <v>Flatanger</v>
      </c>
      <c r="M21" s="116">
        <f>IF('P-rang'!L27=0," ",'P-rang'!L27)</f>
        <v>31</v>
      </c>
      <c r="N21" s="116" t="str">
        <f>IF('P-rang'!M27=0," ",'P-rang'!M27)</f>
        <v xml:space="preserve"> </v>
      </c>
      <c r="O21" s="116">
        <f>IF('P-rang'!N27=0," ",'P-rang'!N27)</f>
        <v>214</v>
      </c>
      <c r="P21" s="116">
        <f>IF('P-rang'!O27=0," ",'P-rang'!O27)</f>
        <v>245</v>
      </c>
    </row>
    <row r="22" spans="3:16" x14ac:dyDescent="0.25">
      <c r="C22" s="38" t="str">
        <f>IF('P-rang'!B28=0," ",'P-rang'!B28)</f>
        <v>Frosta</v>
      </c>
      <c r="D22" s="116">
        <f>IF('P-rang'!C28=0," ",'P-rang'!C28)</f>
        <v>175</v>
      </c>
      <c r="E22" s="16" t="str">
        <f>IF('P-rang'!D28=0," ",'P-rang'!D28)</f>
        <v xml:space="preserve"> </v>
      </c>
      <c r="F22" s="38" t="str">
        <f>IF('P-rang'!E28=0," ",'P-rang'!E28)</f>
        <v>Rennebu</v>
      </c>
      <c r="G22" s="116">
        <f>IF('P-rang'!F28=0," ",'P-rang'!F28)</f>
        <v>18</v>
      </c>
      <c r="H22" s="16" t="str">
        <f>IF('P-rang'!G28=0," ",'P-rang'!G28)</f>
        <v xml:space="preserve"> </v>
      </c>
      <c r="I22" s="38" t="str">
        <f>IF('P-rang'!H28=0," ",'P-rang'!H28)</f>
        <v>Lierne</v>
      </c>
      <c r="J22" s="116">
        <f>IF('P-rang'!I28=0," ",'P-rang'!I28)</f>
        <v>19</v>
      </c>
      <c r="K22" s="16" t="str">
        <f>IF('P-rang'!J28=0," ",'P-rang'!J28)</f>
        <v xml:space="preserve"> </v>
      </c>
      <c r="L22" s="38" t="str">
        <f>IF('P-rang'!K28=0," ",'P-rang'!K28)</f>
        <v>Oppdal</v>
      </c>
      <c r="M22" s="116">
        <f>IF('P-rang'!L28=0," ",'P-rang'!L28)</f>
        <v>231</v>
      </c>
      <c r="N22" s="116">
        <f>IF('P-rang'!M28=0," ",'P-rang'!M28)</f>
        <v>3</v>
      </c>
      <c r="O22" s="116">
        <f>IF('P-rang'!N28=0," ",'P-rang'!N28)</f>
        <v>6</v>
      </c>
      <c r="P22" s="116">
        <f>IF('P-rang'!O28=0," ",'P-rang'!O28)</f>
        <v>240</v>
      </c>
    </row>
    <row r="23" spans="3:16" x14ac:dyDescent="0.25">
      <c r="C23" s="38" t="str">
        <f>IF('P-rang'!B29=0," ",'P-rang'!B29)</f>
        <v>Rennebu</v>
      </c>
      <c r="D23" s="116">
        <f>IF('P-rang'!C29=0," ",'P-rang'!C29)</f>
        <v>175</v>
      </c>
      <c r="E23" s="16" t="str">
        <f>IF('P-rang'!D29=0," ",'P-rang'!D29)</f>
        <v xml:space="preserve"> </v>
      </c>
      <c r="F23" s="38" t="str">
        <f>IF('P-rang'!E29=0," ",'P-rang'!E29)</f>
        <v>Verdal</v>
      </c>
      <c r="G23" s="116">
        <f>IF('P-rang'!F29=0," ",'P-rang'!F29)</f>
        <v>17</v>
      </c>
      <c r="H23" s="16" t="str">
        <f>IF('P-rang'!G29=0," ",'P-rang'!G29)</f>
        <v xml:space="preserve"> </v>
      </c>
      <c r="I23" s="38" t="str">
        <f>IF('P-rang'!H29=0," ",'P-rang'!H29)</f>
        <v>Levanger</v>
      </c>
      <c r="J23" s="116">
        <f>IF('P-rang'!I29=0," ",'P-rang'!I29)</f>
        <v>14</v>
      </c>
      <c r="K23" s="16" t="str">
        <f>IF('P-rang'!J29=0," ",'P-rang'!J29)</f>
        <v xml:space="preserve"> </v>
      </c>
      <c r="L23" s="38" t="str">
        <f>IF('P-rang'!K29=0," ",'P-rang'!K29)</f>
        <v>Midtre Gauldal</v>
      </c>
      <c r="M23" s="116">
        <f>IF('P-rang'!L29=0," ",'P-rang'!L29)</f>
        <v>215</v>
      </c>
      <c r="N23" s="116">
        <f>IF('P-rang'!M29=0," ",'P-rang'!M29)</f>
        <v>24</v>
      </c>
      <c r="O23" s="116" t="str">
        <f>IF('P-rang'!N29=0," ",'P-rang'!N29)</f>
        <v xml:space="preserve"> </v>
      </c>
      <c r="P23" s="116">
        <f>IF('P-rang'!O29=0," ",'P-rang'!O29)</f>
        <v>239</v>
      </c>
    </row>
    <row r="24" spans="3:16" x14ac:dyDescent="0.25">
      <c r="C24" s="38" t="str">
        <f>IF('P-rang'!B30=0," ",'P-rang'!B30)</f>
        <v>Åfjord</v>
      </c>
      <c r="D24" s="116">
        <f>IF('P-rang'!C30=0," ",'P-rang'!C30)</f>
        <v>170</v>
      </c>
      <c r="E24" s="16" t="str">
        <f>IF('P-rang'!D30=0," ",'P-rang'!D30)</f>
        <v xml:space="preserve"> </v>
      </c>
      <c r="F24" s="38" t="str">
        <f>IF('P-rang'!E30=0," ",'P-rang'!E30)</f>
        <v>Grong</v>
      </c>
      <c r="G24" s="116">
        <f>IF('P-rang'!F30=0," ",'P-rang'!F30)</f>
        <v>17</v>
      </c>
      <c r="H24" s="16" t="str">
        <f>IF('P-rang'!G30=0," ",'P-rang'!G30)</f>
        <v xml:space="preserve"> </v>
      </c>
      <c r="I24" s="38" t="str">
        <f>IF('P-rang'!H30=0," ",'P-rang'!H30)</f>
        <v>Stjørdal</v>
      </c>
      <c r="J24" s="116">
        <f>IF('P-rang'!I30=0," ",'P-rang'!I30)</f>
        <v>13</v>
      </c>
      <c r="K24" s="16" t="str">
        <f>IF('P-rang'!J30=0," ",'P-rang'!J30)</f>
        <v xml:space="preserve"> </v>
      </c>
      <c r="L24" s="38" t="str">
        <f>IF('P-rang'!K30=0," ",'P-rang'!K30)</f>
        <v>Melhus</v>
      </c>
      <c r="M24" s="116">
        <f>IF('P-rang'!L30=0," ",'P-rang'!L30)</f>
        <v>195</v>
      </c>
      <c r="N24" s="116">
        <f>IF('P-rang'!M30=0," ",'P-rang'!M30)</f>
        <v>34</v>
      </c>
      <c r="O24" s="116">
        <f>IF('P-rang'!N30=0," ",'P-rang'!N30)</f>
        <v>8</v>
      </c>
      <c r="P24" s="116">
        <f>IF('P-rang'!O30=0," ",'P-rang'!O30)</f>
        <v>237</v>
      </c>
    </row>
    <row r="25" spans="3:16" x14ac:dyDescent="0.25">
      <c r="C25" s="38" t="str">
        <f>IF('P-rang'!B31=0," ",'P-rang'!B31)</f>
        <v>Nærøysund</v>
      </c>
      <c r="D25" s="116">
        <f>IF('P-rang'!C31=0," ",'P-rang'!C31)</f>
        <v>167</v>
      </c>
      <c r="E25" s="16" t="str">
        <f>IF('P-rang'!D31=0," ",'P-rang'!D31)</f>
        <v xml:space="preserve"> </v>
      </c>
      <c r="F25" s="38" t="str">
        <f>IF('P-rang'!E31=0," ",'P-rang'!E31)</f>
        <v>Snåsa</v>
      </c>
      <c r="G25" s="116">
        <f>IF('P-rang'!F31=0," ",'P-rang'!F31)</f>
        <v>13</v>
      </c>
      <c r="H25" s="16" t="str">
        <f>IF('P-rang'!G31=0," ",'P-rang'!G31)</f>
        <v xml:space="preserve"> </v>
      </c>
      <c r="I25" s="38" t="str">
        <f>IF('P-rang'!H31=0," ",'P-rang'!H31)</f>
        <v>Høylandet</v>
      </c>
      <c r="J25" s="116">
        <f>IF('P-rang'!I31=0," ",'P-rang'!I31)</f>
        <v>10</v>
      </c>
      <c r="K25" s="16" t="str">
        <f>IF('P-rang'!J31=0," ",'P-rang'!J31)</f>
        <v xml:space="preserve"> </v>
      </c>
      <c r="L25" s="38" t="str">
        <f>IF('P-rang'!K31=0," ",'P-rang'!K31)</f>
        <v>Inderøy</v>
      </c>
      <c r="M25" s="116">
        <f>IF('P-rang'!L31=0," ",'P-rang'!L31)</f>
        <v>198</v>
      </c>
      <c r="N25" s="116">
        <f>IF('P-rang'!M31=0," ",'P-rang'!M31)</f>
        <v>21</v>
      </c>
      <c r="O25" s="116" t="str">
        <f>IF('P-rang'!N31=0," ",'P-rang'!N31)</f>
        <v xml:space="preserve"> </v>
      </c>
      <c r="P25" s="116">
        <f>IF('P-rang'!O31=0," ",'P-rang'!O31)</f>
        <v>219</v>
      </c>
    </row>
    <row r="26" spans="3:16" x14ac:dyDescent="0.25">
      <c r="C26" s="38" t="str">
        <f>IF('P-rang'!B32=0," ",'P-rang'!B32)</f>
        <v>Overhalla</v>
      </c>
      <c r="D26" s="116">
        <f>IF('P-rang'!C32=0," ",'P-rang'!C32)</f>
        <v>138</v>
      </c>
      <c r="E26" s="16" t="str">
        <f>IF('P-rang'!D32=0," ",'P-rang'!D32)</f>
        <v xml:space="preserve"> </v>
      </c>
      <c r="F26" s="38" t="str">
        <f>IF('P-rang'!E32=0," ",'P-rang'!E32)</f>
        <v>Indre Fosen</v>
      </c>
      <c r="G26" s="116">
        <f>IF('P-rang'!F32=0," ",'P-rang'!F32)</f>
        <v>10</v>
      </c>
      <c r="H26" s="16" t="str">
        <f>IF('P-rang'!G32=0," ",'P-rang'!G32)</f>
        <v xml:space="preserve"> </v>
      </c>
      <c r="I26" s="38" t="str">
        <f>IF('P-rang'!H32=0," ",'P-rang'!H32)</f>
        <v>Melhus</v>
      </c>
      <c r="J26" s="116">
        <f>IF('P-rang'!I32=0," ",'P-rang'!I32)</f>
        <v>8</v>
      </c>
      <c r="K26" s="16" t="str">
        <f>IF('P-rang'!J32=0," ",'P-rang'!J32)</f>
        <v xml:space="preserve"> </v>
      </c>
      <c r="L26" s="38" t="str">
        <f>IF('P-rang'!K32=0," ",'P-rang'!K32)</f>
        <v>Hitra</v>
      </c>
      <c r="M26" s="116">
        <f>IF('P-rang'!L32=0," ",'P-rang'!L32)</f>
        <v>43</v>
      </c>
      <c r="N26" s="116" t="str">
        <f>IF('P-rang'!M32=0," ",'P-rang'!M32)</f>
        <v xml:space="preserve"> </v>
      </c>
      <c r="O26" s="116">
        <f>IF('P-rang'!N32=0," ",'P-rang'!N32)</f>
        <v>158</v>
      </c>
      <c r="P26" s="116">
        <f>IF('P-rang'!O32=0," ",'P-rang'!O32)</f>
        <v>201</v>
      </c>
    </row>
    <row r="27" spans="3:16" x14ac:dyDescent="0.25">
      <c r="C27" s="38" t="str">
        <f>IF('P-rang'!B33=0," ",'P-rang'!B33)</f>
        <v>Grong</v>
      </c>
      <c r="D27" s="116">
        <f>IF('P-rang'!C33=0," ",'P-rang'!C33)</f>
        <v>134</v>
      </c>
      <c r="E27" s="16" t="str">
        <f>IF('P-rang'!D33=0," ",'P-rang'!D33)</f>
        <v xml:space="preserve"> </v>
      </c>
      <c r="F27" s="38" t="str">
        <f>IF('P-rang'!E33=0," ",'P-rang'!E33)</f>
        <v>Heim</v>
      </c>
      <c r="G27" s="116">
        <f>IF('P-rang'!F33=0," ",'P-rang'!F33)</f>
        <v>9</v>
      </c>
      <c r="H27" s="16" t="str">
        <f>IF('P-rang'!G33=0," ",'P-rang'!G33)</f>
        <v xml:space="preserve"> </v>
      </c>
      <c r="I27" s="38" t="str">
        <f>IF('P-rang'!H33=0," ",'P-rang'!H33)</f>
        <v>Oppdal</v>
      </c>
      <c r="J27" s="116">
        <f>IF('P-rang'!I33=0," ",'P-rang'!I33)</f>
        <v>6</v>
      </c>
      <c r="K27" s="16" t="str">
        <f>IF('P-rang'!J33=0," ",'P-rang'!J33)</f>
        <v xml:space="preserve"> </v>
      </c>
      <c r="L27" s="38" t="str">
        <f>IF('P-rang'!K33=0," ",'P-rang'!K33)</f>
        <v>Rennebu</v>
      </c>
      <c r="M27" s="116">
        <f>IF('P-rang'!L33=0," ",'P-rang'!L33)</f>
        <v>175</v>
      </c>
      <c r="N27" s="116">
        <f>IF('P-rang'!M33=0," ",'P-rang'!M33)</f>
        <v>18</v>
      </c>
      <c r="O27" s="116" t="str">
        <f>IF('P-rang'!N33=0," ",'P-rang'!N33)</f>
        <v xml:space="preserve"> </v>
      </c>
      <c r="P27" s="116">
        <f>IF('P-rang'!O33=0," ",'P-rang'!O33)</f>
        <v>193</v>
      </c>
    </row>
    <row r="28" spans="3:16" x14ac:dyDescent="0.25">
      <c r="C28" s="38" t="str">
        <f>IF('P-rang'!B34=0," ",'P-rang'!B34)</f>
        <v>Selbu</v>
      </c>
      <c r="D28" s="116">
        <f>IF('P-rang'!C34=0," ",'P-rang'!C34)</f>
        <v>129</v>
      </c>
      <c r="E28" s="16" t="str">
        <f>IF('P-rang'!D34=0," ",'P-rang'!D34)</f>
        <v xml:space="preserve"> </v>
      </c>
      <c r="F28" s="38" t="str">
        <f>IF('P-rang'!E34=0," ",'P-rang'!E34)</f>
        <v>Namsskogan</v>
      </c>
      <c r="G28" s="116">
        <f>IF('P-rang'!F34=0," ",'P-rang'!F34)</f>
        <v>8</v>
      </c>
      <c r="H28" s="16" t="str">
        <f>IF('P-rang'!G34=0," ",'P-rang'!G34)</f>
        <v xml:space="preserve"> </v>
      </c>
      <c r="I28" s="38" t="str">
        <f>IF('P-rang'!H34=0," ",'P-rang'!H34)</f>
        <v>Røros</v>
      </c>
      <c r="J28" s="116">
        <f>IF('P-rang'!I34=0," ",'P-rang'!I34)</f>
        <v>4</v>
      </c>
      <c r="K28" s="16" t="str">
        <f>IF('P-rang'!J34=0," ",'P-rang'!J34)</f>
        <v xml:space="preserve"> </v>
      </c>
      <c r="L28" s="38" t="str">
        <f>IF('P-rang'!K34=0," ",'P-rang'!K34)</f>
        <v>Frosta</v>
      </c>
      <c r="M28" s="116">
        <f>IF('P-rang'!L34=0," ",'P-rang'!L34)</f>
        <v>175</v>
      </c>
      <c r="N28" s="116">
        <f>IF('P-rang'!M34=0," ",'P-rang'!M34)</f>
        <v>3</v>
      </c>
      <c r="O28" s="116" t="str">
        <f>IF('P-rang'!N34=0," ",'P-rang'!N34)</f>
        <v xml:space="preserve"> </v>
      </c>
      <c r="P28" s="116">
        <f>IF('P-rang'!O34=0," ",'P-rang'!O34)</f>
        <v>178</v>
      </c>
    </row>
    <row r="29" spans="3:16" x14ac:dyDescent="0.25">
      <c r="C29" s="38" t="str">
        <f>IF('P-rang'!B35=0," ",'P-rang'!B35)</f>
        <v>Røros</v>
      </c>
      <c r="D29" s="116">
        <f>IF('P-rang'!C35=0," ",'P-rang'!C35)</f>
        <v>129</v>
      </c>
      <c r="E29" s="16" t="str">
        <f>IF('P-rang'!D35=0," ",'P-rang'!D35)</f>
        <v xml:space="preserve"> </v>
      </c>
      <c r="F29" s="38" t="str">
        <f>IF('P-rang'!E35=0," ",'P-rang'!E35)</f>
        <v>Høylandet</v>
      </c>
      <c r="G29" s="116">
        <f>IF('P-rang'!F35=0," ",'P-rang'!F35)</f>
        <v>7</v>
      </c>
      <c r="H29" s="16" t="str">
        <f>IF('P-rang'!G35=0," ",'P-rang'!G35)</f>
        <v xml:space="preserve"> </v>
      </c>
      <c r="I29" s="38" t="str">
        <f>IF('P-rang'!H35=0," ",'P-rang'!H35)</f>
        <v>Verdal</v>
      </c>
      <c r="J29" s="116">
        <f>IF('P-rang'!I35=0," ",'P-rang'!I35)</f>
        <v>3</v>
      </c>
      <c r="K29" s="16" t="str">
        <f>IF('P-rang'!J35=0," ",'P-rang'!J35)</f>
        <v xml:space="preserve"> </v>
      </c>
      <c r="L29" s="38" t="str">
        <f>IF('P-rang'!K35=0," ",'P-rang'!K35)</f>
        <v>Overhalla</v>
      </c>
      <c r="M29" s="116">
        <f>IF('P-rang'!L35=0," ",'P-rang'!L35)</f>
        <v>138</v>
      </c>
      <c r="N29" s="116">
        <f>IF('P-rang'!M35=0," ",'P-rang'!M35)</f>
        <v>31</v>
      </c>
      <c r="O29" s="116" t="str">
        <f>IF('P-rang'!N35=0," ",'P-rang'!N35)</f>
        <v xml:space="preserve"> </v>
      </c>
      <c r="P29" s="116">
        <f>IF('P-rang'!O35=0," ",'P-rang'!O35)</f>
        <v>169</v>
      </c>
    </row>
    <row r="30" spans="3:16" x14ac:dyDescent="0.25">
      <c r="C30" s="38" t="str">
        <f>IF('P-rang'!B36=0," ",'P-rang'!B36)</f>
        <v>Snåsa</v>
      </c>
      <c r="D30" s="116">
        <f>IF('P-rang'!C36=0," ",'P-rang'!C36)</f>
        <v>96</v>
      </c>
      <c r="E30" s="16" t="str">
        <f>IF('P-rang'!D36=0," ",'P-rang'!D36)</f>
        <v xml:space="preserve"> </v>
      </c>
      <c r="F30" s="38" t="str">
        <f>IF('P-rang'!E36=0," ",'P-rang'!E36)</f>
        <v>Åfjord</v>
      </c>
      <c r="G30" s="116">
        <f>IF('P-rang'!F36=0," ",'P-rang'!F36)</f>
        <v>5</v>
      </c>
      <c r="H30" s="16" t="str">
        <f>IF('P-rang'!G36=0," ",'P-rang'!G36)</f>
        <v xml:space="preserve"> </v>
      </c>
      <c r="I30" s="38" t="str">
        <f>IF('P-rang'!H36=0," ",'P-rang'!H36)</f>
        <v>Skaun</v>
      </c>
      <c r="J30" s="116">
        <f>IF('P-rang'!I36=0," ",'P-rang'!I36)</f>
        <v>3</v>
      </c>
      <c r="K30" s="16" t="str">
        <f>IF('P-rang'!J36=0," ",'P-rang'!J36)</f>
        <v xml:space="preserve"> </v>
      </c>
      <c r="L30" s="38" t="str">
        <f>IF('P-rang'!K36=0," ",'P-rang'!K36)</f>
        <v>Selbu</v>
      </c>
      <c r="M30" s="116">
        <f>IF('P-rang'!L36=0," ",'P-rang'!L36)</f>
        <v>129</v>
      </c>
      <c r="N30" s="116">
        <f>IF('P-rang'!M36=0," ",'P-rang'!M36)</f>
        <v>25</v>
      </c>
      <c r="O30" s="116" t="str">
        <f>IF('P-rang'!N36=0," ",'P-rang'!N36)</f>
        <v xml:space="preserve"> </v>
      </c>
      <c r="P30" s="116">
        <f>IF('P-rang'!O36=0," ",'P-rang'!O36)</f>
        <v>154</v>
      </c>
    </row>
    <row r="31" spans="3:16" x14ac:dyDescent="0.25">
      <c r="C31" s="38" t="str">
        <f>IF('P-rang'!B37=0," ",'P-rang'!B37)</f>
        <v>Rindal</v>
      </c>
      <c r="D31" s="116">
        <f>IF('P-rang'!C37=0," ",'P-rang'!C37)</f>
        <v>57</v>
      </c>
      <c r="E31" s="16" t="str">
        <f>IF('P-rang'!D37=0," ",'P-rang'!D37)</f>
        <v xml:space="preserve"> </v>
      </c>
      <c r="F31" s="38" t="str">
        <f>IF('P-rang'!E37=0," ",'P-rang'!E37)</f>
        <v>Ørland</v>
      </c>
      <c r="G31" s="116">
        <f>IF('P-rang'!F37=0," ",'P-rang'!F37)</f>
        <v>4</v>
      </c>
      <c r="H31" s="16" t="str">
        <f>IF('P-rang'!G37=0," ",'P-rang'!G37)</f>
        <v xml:space="preserve"> </v>
      </c>
      <c r="I31" s="38" t="str">
        <f>IF('P-rang'!H37=0," ",'P-rang'!H37)</f>
        <v>Meråker</v>
      </c>
      <c r="J31" s="116">
        <f>IF('P-rang'!I37=0," ",'P-rang'!I37)</f>
        <v>3</v>
      </c>
      <c r="K31" s="16" t="str">
        <f>IF('P-rang'!J37=0," ",'P-rang'!J37)</f>
        <v xml:space="preserve"> </v>
      </c>
      <c r="L31" s="38" t="str">
        <f>IF('P-rang'!K37=0," ",'P-rang'!K37)</f>
        <v>Grong</v>
      </c>
      <c r="M31" s="116">
        <f>IF('P-rang'!L37=0," ",'P-rang'!L37)</f>
        <v>134</v>
      </c>
      <c r="N31" s="116">
        <f>IF('P-rang'!M37=0," ",'P-rang'!M37)</f>
        <v>17</v>
      </c>
      <c r="O31" s="116" t="str">
        <f>IF('P-rang'!N37=0," ",'P-rang'!N37)</f>
        <v xml:space="preserve"> </v>
      </c>
      <c r="P31" s="116">
        <f>IF('P-rang'!O37=0," ",'P-rang'!O37)</f>
        <v>151</v>
      </c>
    </row>
    <row r="32" spans="3:16" x14ac:dyDescent="0.25">
      <c r="C32" s="38" t="str">
        <f>IF('P-rang'!B38=0," ",'P-rang'!B38)</f>
        <v>Skaun</v>
      </c>
      <c r="D32" s="116">
        <f>IF('P-rang'!C38=0," ",'P-rang'!C38)</f>
        <v>56</v>
      </c>
      <c r="E32" s="16" t="str">
        <f>IF('P-rang'!D38=0," ",'P-rang'!D38)</f>
        <v xml:space="preserve"> </v>
      </c>
      <c r="F32" s="38" t="str">
        <f>IF('P-rang'!E38=0," ",'P-rang'!E38)</f>
        <v>Rindal</v>
      </c>
      <c r="G32" s="116">
        <f>IF('P-rang'!F38=0," ",'P-rang'!F38)</f>
        <v>4</v>
      </c>
      <c r="H32" s="16" t="str">
        <f>IF('P-rang'!G38=0," ",'P-rang'!G38)</f>
        <v xml:space="preserve"> </v>
      </c>
      <c r="I32" s="38" t="str">
        <f>IF('P-rang'!H38=0," ",'P-rang'!H38)</f>
        <v>Tydal</v>
      </c>
      <c r="J32" s="116" t="str">
        <f>IF('P-rang'!I38=0," ",'P-rang'!I38)</f>
        <v xml:space="preserve"> </v>
      </c>
      <c r="K32" s="16" t="str">
        <f>IF('P-rang'!J38=0," ",'P-rang'!J38)</f>
        <v xml:space="preserve"> </v>
      </c>
      <c r="L32" s="38" t="str">
        <f>IF('P-rang'!K38=0," ",'P-rang'!K38)</f>
        <v>Røros</v>
      </c>
      <c r="M32" s="116">
        <f>IF('P-rang'!L38=0," ",'P-rang'!L38)</f>
        <v>129</v>
      </c>
      <c r="N32" s="116" t="str">
        <f>IF('P-rang'!M38=0," ",'P-rang'!M38)</f>
        <v xml:space="preserve"> </v>
      </c>
      <c r="O32" s="116">
        <f>IF('P-rang'!N38=0," ",'P-rang'!N38)</f>
        <v>4</v>
      </c>
      <c r="P32" s="116">
        <f>IF('P-rang'!O38=0," ",'P-rang'!O38)</f>
        <v>133</v>
      </c>
    </row>
    <row r="33" spans="3:16" x14ac:dyDescent="0.25">
      <c r="C33" s="38" t="str">
        <f>IF('P-rang'!B39=0," ",'P-rang'!B39)</f>
        <v>Høylandet</v>
      </c>
      <c r="D33" s="116">
        <f>IF('P-rang'!C39=0," ",'P-rang'!C39)</f>
        <v>54</v>
      </c>
      <c r="E33" s="16" t="str">
        <f>IF('P-rang'!D39=0," ",'P-rang'!D39)</f>
        <v xml:space="preserve"> </v>
      </c>
      <c r="F33" s="38" t="str">
        <f>IF('P-rang'!E39=0," ",'P-rang'!E39)</f>
        <v>Nærøysund</v>
      </c>
      <c r="G33" s="116">
        <f>IF('P-rang'!F39=0," ",'P-rang'!F39)</f>
        <v>3</v>
      </c>
      <c r="H33" s="16" t="str">
        <f>IF('P-rang'!G39=0," ",'P-rang'!G39)</f>
        <v xml:space="preserve"> </v>
      </c>
      <c r="I33" s="38" t="str">
        <f>IF('P-rang'!H39=0," ",'P-rang'!H39)</f>
        <v>Malvik</v>
      </c>
      <c r="J33" s="116" t="str">
        <f>IF('P-rang'!I39=0," ",'P-rang'!I39)</f>
        <v xml:space="preserve"> </v>
      </c>
      <c r="K33" s="16" t="str">
        <f>IF('P-rang'!J39=0," ",'P-rang'!J39)</f>
        <v xml:space="preserve"> </v>
      </c>
      <c r="L33" s="38" t="str">
        <f>IF('P-rang'!K39=0," ",'P-rang'!K39)</f>
        <v>Snåsa</v>
      </c>
      <c r="M33" s="116">
        <f>IF('P-rang'!L39=0," ",'P-rang'!L39)</f>
        <v>96</v>
      </c>
      <c r="N33" s="116">
        <f>IF('P-rang'!M39=0," ",'P-rang'!M39)</f>
        <v>13</v>
      </c>
      <c r="O33" s="116" t="str">
        <f>IF('P-rang'!N39=0," ",'P-rang'!N39)</f>
        <v xml:space="preserve"> </v>
      </c>
      <c r="P33" s="116">
        <f>IF('P-rang'!O39=0," ",'P-rang'!O39)</f>
        <v>109</v>
      </c>
    </row>
    <row r="34" spans="3:16" x14ac:dyDescent="0.25">
      <c r="C34" s="38" t="str">
        <f>IF('P-rang'!B40=0," ",'P-rang'!B40)</f>
        <v>Holtålen</v>
      </c>
      <c r="D34" s="116">
        <f>IF('P-rang'!C40=0," ",'P-rang'!C40)</f>
        <v>53</v>
      </c>
      <c r="E34" s="16" t="str">
        <f>IF('P-rang'!D40=0," ",'P-rang'!D40)</f>
        <v xml:space="preserve"> </v>
      </c>
      <c r="F34" s="38" t="str">
        <f>IF('P-rang'!E40=0," ",'P-rang'!E40)</f>
        <v>Oppdal</v>
      </c>
      <c r="G34" s="116">
        <f>IF('P-rang'!F40=0," ",'P-rang'!F40)</f>
        <v>3</v>
      </c>
      <c r="H34" s="16" t="str">
        <f>IF('P-rang'!G40=0," ",'P-rang'!G40)</f>
        <v xml:space="preserve"> </v>
      </c>
      <c r="I34" s="38" t="str">
        <f>IF('P-rang'!H40=0," ",'P-rang'!H40)</f>
        <v>Selbu</v>
      </c>
      <c r="J34" s="116" t="str">
        <f>IF('P-rang'!I40=0," ",'P-rang'!I40)</f>
        <v xml:space="preserve"> </v>
      </c>
      <c r="K34" s="16" t="str">
        <f>IF('P-rang'!J40=0," ",'P-rang'!J40)</f>
        <v xml:space="preserve"> </v>
      </c>
      <c r="L34" s="38" t="str">
        <f>IF('P-rang'!K40=0," ",'P-rang'!K40)</f>
        <v>Lierne</v>
      </c>
      <c r="M34" s="116">
        <f>IF('P-rang'!L40=0," ",'P-rang'!L40)</f>
        <v>42</v>
      </c>
      <c r="N34" s="116">
        <f>IF('P-rang'!M40=0," ",'P-rang'!M40)</f>
        <v>46</v>
      </c>
      <c r="O34" s="116">
        <f>IF('P-rang'!N40=0," ",'P-rang'!N40)</f>
        <v>19</v>
      </c>
      <c r="P34" s="116">
        <f>IF('P-rang'!O40=0," ",'P-rang'!O40)</f>
        <v>107</v>
      </c>
    </row>
    <row r="35" spans="3:16" x14ac:dyDescent="0.25">
      <c r="C35" s="38" t="str">
        <f>IF('P-rang'!B41=0," ",'P-rang'!B41)</f>
        <v>Leka</v>
      </c>
      <c r="D35" s="116">
        <f>IF('P-rang'!C41=0," ",'P-rang'!C41)</f>
        <v>51</v>
      </c>
      <c r="E35" s="16" t="str">
        <f>IF('P-rang'!D41=0," ",'P-rang'!D41)</f>
        <v xml:space="preserve"> </v>
      </c>
      <c r="F35" s="38" t="str">
        <f>IF('P-rang'!E41=0," ",'P-rang'!E41)</f>
        <v>Tydal</v>
      </c>
      <c r="G35" s="116">
        <f>IF('P-rang'!F41=0," ",'P-rang'!F41)</f>
        <v>3</v>
      </c>
      <c r="H35" s="16" t="str">
        <f>IF('P-rang'!G41=0," ",'P-rang'!G41)</f>
        <v xml:space="preserve"> </v>
      </c>
      <c r="I35" s="38" t="str">
        <f>IF('P-rang'!H41=0," ",'P-rang'!H41)</f>
        <v>Rindal</v>
      </c>
      <c r="J35" s="116" t="str">
        <f>IF('P-rang'!I41=0," ",'P-rang'!I41)</f>
        <v xml:space="preserve"> </v>
      </c>
      <c r="K35" s="16" t="str">
        <f>IF('P-rang'!J41=0," ",'P-rang'!J41)</f>
        <v xml:space="preserve"> </v>
      </c>
      <c r="L35" s="38" t="str">
        <f>IF('P-rang'!K41=0," ",'P-rang'!K41)</f>
        <v>Skaun</v>
      </c>
      <c r="M35" s="116">
        <f>IF('P-rang'!L41=0," ",'P-rang'!L41)</f>
        <v>56</v>
      </c>
      <c r="N35" s="116">
        <f>IF('P-rang'!M41=0," ",'P-rang'!M41)</f>
        <v>22</v>
      </c>
      <c r="O35" s="116">
        <f>IF('P-rang'!N41=0," ",'P-rang'!N41)</f>
        <v>3</v>
      </c>
      <c r="P35" s="116">
        <f>IF('P-rang'!O41=0," ",'P-rang'!O41)</f>
        <v>81</v>
      </c>
    </row>
    <row r="36" spans="3:16" x14ac:dyDescent="0.25">
      <c r="C36" s="38" t="str">
        <f>IF('P-rang'!B42=0," ",'P-rang'!B42)</f>
        <v>Malvik</v>
      </c>
      <c r="D36" s="116">
        <f>IF('P-rang'!C42=0," ",'P-rang'!C42)</f>
        <v>47</v>
      </c>
      <c r="E36" s="16" t="str">
        <f>IF('P-rang'!D42=0," ",'P-rang'!D42)</f>
        <v xml:space="preserve"> </v>
      </c>
      <c r="F36" s="38" t="str">
        <f>IF('P-rang'!E42=0," ",'P-rang'!E42)</f>
        <v>Holtålen</v>
      </c>
      <c r="G36" s="116">
        <f>IF('P-rang'!F42=0," ",'P-rang'!F42)</f>
        <v>3</v>
      </c>
      <c r="H36" s="16" t="str">
        <f>IF('P-rang'!G42=0," ",'P-rang'!G42)</f>
        <v xml:space="preserve"> </v>
      </c>
      <c r="I36" s="38" t="str">
        <f>IF('P-rang'!H42=0," ",'P-rang'!H42)</f>
        <v>Snåsa</v>
      </c>
      <c r="J36" s="116" t="str">
        <f>IF('P-rang'!I42=0," ",'P-rang'!I42)</f>
        <v xml:space="preserve"> </v>
      </c>
      <c r="K36" s="16" t="str">
        <f>IF('P-rang'!J42=0," ",'P-rang'!J42)</f>
        <v xml:space="preserve"> </v>
      </c>
      <c r="L36" s="38" t="str">
        <f>IF('P-rang'!K42=0," ",'P-rang'!K42)</f>
        <v>Leka</v>
      </c>
      <c r="M36" s="116">
        <f>IF('P-rang'!L42=0," ",'P-rang'!L42)</f>
        <v>51</v>
      </c>
      <c r="N36" s="116" t="str">
        <f>IF('P-rang'!M42=0," ",'P-rang'!M42)</f>
        <v xml:space="preserve"> </v>
      </c>
      <c r="O36" s="116">
        <f>IF('P-rang'!N42=0," ",'P-rang'!N42)</f>
        <v>29</v>
      </c>
      <c r="P36" s="116">
        <f>IF('P-rang'!O42=0," ",'P-rang'!O42)</f>
        <v>80</v>
      </c>
    </row>
    <row r="37" spans="3:16" x14ac:dyDescent="0.25">
      <c r="C37" s="38" t="str">
        <f>IF('P-rang'!B43=0," ",'P-rang'!B43)</f>
        <v>Hitra</v>
      </c>
      <c r="D37" s="116">
        <f>IF('P-rang'!C43=0," ",'P-rang'!C43)</f>
        <v>43</v>
      </c>
      <c r="E37" s="16" t="str">
        <f>IF('P-rang'!D43=0," ",'P-rang'!D43)</f>
        <v xml:space="preserve"> </v>
      </c>
      <c r="F37" s="38" t="str">
        <f>IF('P-rang'!E43=0," ",'P-rang'!E43)</f>
        <v>Osen</v>
      </c>
      <c r="G37" s="116">
        <f>IF('P-rang'!F43=0," ",'P-rang'!F43)</f>
        <v>3</v>
      </c>
      <c r="H37" s="16" t="str">
        <f>IF('P-rang'!G43=0," ",'P-rang'!G43)</f>
        <v xml:space="preserve"> </v>
      </c>
      <c r="I37" s="38" t="str">
        <f>IF('P-rang'!H43=0," ",'P-rang'!H43)</f>
        <v>Holtålen</v>
      </c>
      <c r="J37" s="116" t="str">
        <f>IF('P-rang'!I43=0," ",'P-rang'!I43)</f>
        <v xml:space="preserve"> </v>
      </c>
      <c r="K37" s="16" t="str">
        <f>IF('P-rang'!J43=0," ",'P-rang'!J43)</f>
        <v xml:space="preserve"> </v>
      </c>
      <c r="L37" s="38" t="str">
        <f>IF('P-rang'!K43=0," ",'P-rang'!K43)</f>
        <v>Osen</v>
      </c>
      <c r="M37" s="116">
        <f>IF('P-rang'!L43=0," ",'P-rang'!L43)</f>
        <v>26</v>
      </c>
      <c r="N37" s="116">
        <f>IF('P-rang'!M43=0," ",'P-rang'!M43)</f>
        <v>3</v>
      </c>
      <c r="O37" s="116">
        <f>IF('P-rang'!N43=0," ",'P-rang'!N43)</f>
        <v>46</v>
      </c>
      <c r="P37" s="116">
        <f>IF('P-rang'!O43=0," ",'P-rang'!O43)</f>
        <v>75</v>
      </c>
    </row>
    <row r="38" spans="3:16" x14ac:dyDescent="0.25">
      <c r="C38" s="38" t="str">
        <f>IF('P-rang'!B44=0," ",'P-rang'!B44)</f>
        <v>Lierne</v>
      </c>
      <c r="D38" s="116">
        <f>IF('P-rang'!C44=0," ",'P-rang'!C44)</f>
        <v>42</v>
      </c>
      <c r="E38" s="16" t="str">
        <f>IF('P-rang'!D44=0," ",'P-rang'!D44)</f>
        <v xml:space="preserve"> </v>
      </c>
      <c r="F38" s="38" t="str">
        <f>IF('P-rang'!E44=0," ",'P-rang'!E44)</f>
        <v>Malvik</v>
      </c>
      <c r="G38" s="116">
        <f>IF('P-rang'!F44=0," ",'P-rang'!F44)</f>
        <v>3</v>
      </c>
      <c r="H38" s="16" t="str">
        <f>IF('P-rang'!G44=0," ",'P-rang'!G44)</f>
        <v xml:space="preserve"> </v>
      </c>
      <c r="I38" s="38" t="str">
        <f>IF('P-rang'!H44=0," ",'P-rang'!H44)</f>
        <v>Røyrvik</v>
      </c>
      <c r="J38" s="116" t="str">
        <f>IF('P-rang'!I44=0," ",'P-rang'!I44)</f>
        <v xml:space="preserve"> </v>
      </c>
      <c r="K38" s="16" t="str">
        <f>IF('P-rang'!J44=0," ",'P-rang'!J44)</f>
        <v xml:space="preserve"> </v>
      </c>
      <c r="L38" s="38" t="str">
        <f>IF('P-rang'!K44=0," ",'P-rang'!K44)</f>
        <v>Høylandet</v>
      </c>
      <c r="M38" s="116">
        <f>IF('P-rang'!L44=0," ",'P-rang'!L44)</f>
        <v>54</v>
      </c>
      <c r="N38" s="116">
        <f>IF('P-rang'!M44=0," ",'P-rang'!M44)</f>
        <v>7</v>
      </c>
      <c r="O38" s="116">
        <f>IF('P-rang'!N44=0," ",'P-rang'!N44)</f>
        <v>10</v>
      </c>
      <c r="P38" s="116">
        <f>IF('P-rang'!O44=0," ",'P-rang'!O44)</f>
        <v>71</v>
      </c>
    </row>
    <row r="39" spans="3:16" x14ac:dyDescent="0.25">
      <c r="C39" s="38" t="str">
        <f>IF('P-rang'!B45=0," ",'P-rang'!B45)</f>
        <v>Meråker</v>
      </c>
      <c r="D39" s="116">
        <f>IF('P-rang'!C45=0," ",'P-rang'!C45)</f>
        <v>34</v>
      </c>
      <c r="E39" s="16" t="str">
        <f>IF('P-rang'!D45=0," ",'P-rang'!D45)</f>
        <v xml:space="preserve"> </v>
      </c>
      <c r="F39" s="38" t="str">
        <f>IF('P-rang'!E45=0," ",'P-rang'!E45)</f>
        <v>Røyrvik</v>
      </c>
      <c r="G39" s="116">
        <f>IF('P-rang'!F45=0," ",'P-rang'!F45)</f>
        <v>3</v>
      </c>
      <c r="H39" s="16" t="str">
        <f>IF('P-rang'!G45=0," ",'P-rang'!G45)</f>
        <v xml:space="preserve"> </v>
      </c>
      <c r="I39" s="38" t="str">
        <f>IF('P-rang'!H45=0," ",'P-rang'!H45)</f>
        <v>Overhalla</v>
      </c>
      <c r="J39" s="116" t="str">
        <f>IF('P-rang'!I45=0," ",'P-rang'!I45)</f>
        <v xml:space="preserve"> </v>
      </c>
      <c r="K39" s="16" t="str">
        <f>IF('P-rang'!J45=0," ",'P-rang'!J45)</f>
        <v xml:space="preserve"> </v>
      </c>
      <c r="L39" s="38" t="str">
        <f>IF('P-rang'!K45=0," ",'P-rang'!K45)</f>
        <v>Rindal</v>
      </c>
      <c r="M39" s="116">
        <f>IF('P-rang'!L45=0," ",'P-rang'!L45)</f>
        <v>57</v>
      </c>
      <c r="N39" s="116">
        <f>IF('P-rang'!M45=0," ",'P-rang'!M45)</f>
        <v>4</v>
      </c>
      <c r="O39" s="116" t="str">
        <f>IF('P-rang'!N45=0," ",'P-rang'!N45)</f>
        <v xml:space="preserve"> </v>
      </c>
      <c r="P39" s="116">
        <f>IF('P-rang'!O45=0," ",'P-rang'!O45)</f>
        <v>61</v>
      </c>
    </row>
    <row r="40" spans="3:16" x14ac:dyDescent="0.25">
      <c r="C40" s="38" t="str">
        <f>IF('P-rang'!B46=0," ",'P-rang'!B46)</f>
        <v>Tydal</v>
      </c>
      <c r="D40" s="116">
        <f>IF('P-rang'!C46=0," ",'P-rang'!C46)</f>
        <v>34</v>
      </c>
      <c r="E40" s="16" t="str">
        <f>IF('P-rang'!D46=0," ",'P-rang'!D46)</f>
        <v xml:space="preserve"> </v>
      </c>
      <c r="F40" s="38" t="str">
        <f>IF('P-rang'!E46=0," ",'P-rang'!E46)</f>
        <v>Frosta</v>
      </c>
      <c r="G40" s="116">
        <f>IF('P-rang'!F46=0," ",'P-rang'!F46)</f>
        <v>3</v>
      </c>
      <c r="H40" s="16" t="str">
        <f>IF('P-rang'!G46=0," ",'P-rang'!G46)</f>
        <v xml:space="preserve"> </v>
      </c>
      <c r="I40" s="38" t="str">
        <f>IF('P-rang'!H46=0," ",'P-rang'!H46)</f>
        <v>Midtre Gauldal</v>
      </c>
      <c r="J40" s="116" t="str">
        <f>IF('P-rang'!I46=0," ",'P-rang'!I46)</f>
        <v xml:space="preserve"> </v>
      </c>
      <c r="K40" s="16" t="str">
        <f>IF('P-rang'!J46=0," ",'P-rang'!J46)</f>
        <v xml:space="preserve"> </v>
      </c>
      <c r="L40" s="38" t="str">
        <f>IF('P-rang'!K46=0," ",'P-rang'!K46)</f>
        <v>Meråker</v>
      </c>
      <c r="M40" s="116">
        <f>IF('P-rang'!L46=0," ",'P-rang'!L46)</f>
        <v>34</v>
      </c>
      <c r="N40" s="116">
        <f>IF('P-rang'!M46=0," ",'P-rang'!M46)</f>
        <v>22</v>
      </c>
      <c r="O40" s="116">
        <f>IF('P-rang'!N46=0," ",'P-rang'!N46)</f>
        <v>3</v>
      </c>
      <c r="P40" s="116">
        <f>IF('P-rang'!O46=0," ",'P-rang'!O46)</f>
        <v>59</v>
      </c>
    </row>
    <row r="41" spans="3:16" x14ac:dyDescent="0.25">
      <c r="C41" s="38" t="str">
        <f>IF('P-rang'!B47=0," ",'P-rang'!B47)</f>
        <v>Flatanger</v>
      </c>
      <c r="D41" s="116">
        <f>IF('P-rang'!C47=0," ",'P-rang'!C47)</f>
        <v>31</v>
      </c>
      <c r="E41" s="16" t="str">
        <f>IF('P-rang'!D47=0," ",'P-rang'!D47)</f>
        <v xml:space="preserve"> </v>
      </c>
      <c r="F41" s="38" t="str">
        <f>IF('P-rang'!E47=0," ",'P-rang'!E47)</f>
        <v>Leka</v>
      </c>
      <c r="G41" s="116" t="str">
        <f>IF('P-rang'!F47=0," ",'P-rang'!F47)</f>
        <v xml:space="preserve"> </v>
      </c>
      <c r="H41" s="16" t="str">
        <f>IF('P-rang'!G47=0," ",'P-rang'!G47)</f>
        <v xml:space="preserve"> </v>
      </c>
      <c r="I41" s="38" t="str">
        <f>IF('P-rang'!H47=0," ",'P-rang'!H47)</f>
        <v>Rennebu</v>
      </c>
      <c r="J41" s="116" t="str">
        <f>IF('P-rang'!I47=0," ",'P-rang'!I47)</f>
        <v xml:space="preserve"> </v>
      </c>
      <c r="K41" s="16" t="str">
        <f>IF('P-rang'!J47=0," ",'P-rang'!J47)</f>
        <v xml:space="preserve"> </v>
      </c>
      <c r="L41" s="38" t="str">
        <f>IF('P-rang'!K47=0," ",'P-rang'!K47)</f>
        <v>Holtålen</v>
      </c>
      <c r="M41" s="116">
        <f>IF('P-rang'!L47=0," ",'P-rang'!L47)</f>
        <v>53</v>
      </c>
      <c r="N41" s="116">
        <f>IF('P-rang'!M47=0," ",'P-rang'!M47)</f>
        <v>3</v>
      </c>
      <c r="O41" s="116" t="str">
        <f>IF('P-rang'!N47=0," ",'P-rang'!N47)</f>
        <v xml:space="preserve"> </v>
      </c>
      <c r="P41" s="116">
        <f>IF('P-rang'!O47=0," ",'P-rang'!O47)</f>
        <v>56</v>
      </c>
    </row>
    <row r="42" spans="3:16" x14ac:dyDescent="0.25">
      <c r="C42" s="38" t="str">
        <f>IF('P-rang'!B48=0," ",'P-rang'!B48)</f>
        <v>Osen</v>
      </c>
      <c r="D42" s="116">
        <f>IF('P-rang'!C48=0," ",'P-rang'!C48)</f>
        <v>26</v>
      </c>
      <c r="E42" s="16" t="str">
        <f>IF('P-rang'!D48=0," ",'P-rang'!D48)</f>
        <v xml:space="preserve"> </v>
      </c>
      <c r="F42" s="38" t="str">
        <f>IF('P-rang'!E48=0," ",'P-rang'!E48)</f>
        <v>Røros</v>
      </c>
      <c r="G42" s="116" t="str">
        <f>IF('P-rang'!F48=0," ",'P-rang'!F48)</f>
        <v xml:space="preserve"> </v>
      </c>
      <c r="H42" s="16" t="str">
        <f>IF('P-rang'!G48=0," ",'P-rang'!G48)</f>
        <v xml:space="preserve"> </v>
      </c>
      <c r="I42" s="38" t="str">
        <f>IF('P-rang'!H48=0," ",'P-rang'!H48)</f>
        <v>Inderøy</v>
      </c>
      <c r="J42" s="116" t="str">
        <f>IF('P-rang'!I48=0," ",'P-rang'!I48)</f>
        <v xml:space="preserve"> </v>
      </c>
      <c r="K42" s="16" t="str">
        <f>IF('P-rang'!J48=0," ",'P-rang'!J48)</f>
        <v xml:space="preserve"> </v>
      </c>
      <c r="L42" s="38" t="str">
        <f>IF('P-rang'!K48=0," ",'P-rang'!K48)</f>
        <v>Malvik</v>
      </c>
      <c r="M42" s="116">
        <f>IF('P-rang'!L48=0," ",'P-rang'!L48)</f>
        <v>47</v>
      </c>
      <c r="N42" s="116">
        <f>IF('P-rang'!M48=0," ",'P-rang'!M48)</f>
        <v>3</v>
      </c>
      <c r="O42" s="116" t="str">
        <f>IF('P-rang'!N48=0," ",'P-rang'!N48)</f>
        <v xml:space="preserve"> </v>
      </c>
      <c r="P42" s="116">
        <f>IF('P-rang'!O48=0," ",'P-rang'!O48)</f>
        <v>50</v>
      </c>
    </row>
    <row r="43" spans="3:16" x14ac:dyDescent="0.25">
      <c r="C43" s="38" t="str">
        <f>IF('P-rang'!B49=0," ",'P-rang'!B49)</f>
        <v>Namsskogan</v>
      </c>
      <c r="D43" s="116">
        <f>IF('P-rang'!C49=0," ",'P-rang'!C49)</f>
        <v>24</v>
      </c>
      <c r="E43" s="16" t="str">
        <f>IF('P-rang'!D49=0," ",'P-rang'!D49)</f>
        <v xml:space="preserve"> </v>
      </c>
      <c r="F43" s="38" t="str">
        <f>IF('P-rang'!E49=0," ",'P-rang'!E49)</f>
        <v>Flatanger</v>
      </c>
      <c r="G43" s="116" t="str">
        <f>IF('P-rang'!F49=0," ",'P-rang'!F49)</f>
        <v xml:space="preserve"> </v>
      </c>
      <c r="H43" s="16" t="str">
        <f>IF('P-rang'!G49=0," ",'P-rang'!G49)</f>
        <v xml:space="preserve"> </v>
      </c>
      <c r="I43" s="38" t="str">
        <f>IF('P-rang'!H49=0," ",'P-rang'!H49)</f>
        <v>Grong</v>
      </c>
      <c r="J43" s="116" t="str">
        <f>IF('P-rang'!I49=0," ",'P-rang'!I49)</f>
        <v xml:space="preserve"> </v>
      </c>
      <c r="K43" s="16" t="str">
        <f>IF('P-rang'!J49=0," ",'P-rang'!J49)</f>
        <v xml:space="preserve"> </v>
      </c>
      <c r="L43" s="38" t="str">
        <f>IF('P-rang'!K49=0," ",'P-rang'!K49)</f>
        <v>Tydal</v>
      </c>
      <c r="M43" s="116">
        <f>IF('P-rang'!L49=0," ",'P-rang'!L49)</f>
        <v>34</v>
      </c>
      <c r="N43" s="116">
        <f>IF('P-rang'!M49=0," ",'P-rang'!M49)</f>
        <v>3</v>
      </c>
      <c r="O43" s="116" t="str">
        <f>IF('P-rang'!N49=0," ",'P-rang'!N49)</f>
        <v xml:space="preserve"> </v>
      </c>
      <c r="P43" s="116">
        <f>IF('P-rang'!O49=0," ",'P-rang'!O49)</f>
        <v>37</v>
      </c>
    </row>
    <row r="44" spans="3:16" x14ac:dyDescent="0.25">
      <c r="C44" s="38" t="str">
        <f>IF('P-rang'!B50=0," ",'P-rang'!B50)</f>
        <v>Røyrvik</v>
      </c>
      <c r="D44" s="116">
        <f>IF('P-rang'!C50=0," ",'P-rang'!C50)</f>
        <v>22</v>
      </c>
      <c r="E44" s="16" t="str">
        <f>IF('P-rang'!D50=0," ",'P-rang'!D50)</f>
        <v xml:space="preserve"> </v>
      </c>
      <c r="F44" s="38" t="str">
        <f>IF('P-rang'!E50=0," ",'P-rang'!E50)</f>
        <v>Hitra</v>
      </c>
      <c r="G44" s="116" t="str">
        <f>IF('P-rang'!F50=0," ",'P-rang'!F50)</f>
        <v xml:space="preserve"> </v>
      </c>
      <c r="H44" s="16" t="str">
        <f>IF('P-rang'!G50=0," ",'P-rang'!G50)</f>
        <v xml:space="preserve"> </v>
      </c>
      <c r="I44" s="38" t="str">
        <f>IF('P-rang'!H50=0," ",'P-rang'!H50)</f>
        <v>Frosta</v>
      </c>
      <c r="J44" s="116" t="str">
        <f>IF('P-rang'!I50=0," ",'P-rang'!I50)</f>
        <v xml:space="preserve"> </v>
      </c>
      <c r="K44" s="16" t="str">
        <f>IF('P-rang'!J50=0," ",'P-rang'!J50)</f>
        <v xml:space="preserve"> </v>
      </c>
      <c r="L44" s="38" t="str">
        <f>IF('P-rang'!K50=0," ",'P-rang'!K50)</f>
        <v>Namsskogan</v>
      </c>
      <c r="M44" s="116">
        <f>IF('P-rang'!L50=0," ",'P-rang'!L50)</f>
        <v>24</v>
      </c>
      <c r="N44" s="116">
        <f>IF('P-rang'!M50=0," ",'P-rang'!M50)</f>
        <v>8</v>
      </c>
      <c r="O44" s="116" t="str">
        <f>IF('P-rang'!N50=0," ",'P-rang'!N50)</f>
        <v xml:space="preserve"> </v>
      </c>
      <c r="P44" s="116">
        <f>IF('P-rang'!O50=0," ",'P-rang'!O50)</f>
        <v>32</v>
      </c>
    </row>
    <row r="45" spans="3:16" x14ac:dyDescent="0.25">
      <c r="C45" s="38" t="str">
        <f>IF('P-rang'!B51=0," ",'P-rang'!B51)</f>
        <v>Frøya</v>
      </c>
      <c r="D45" s="116">
        <f>IF('P-rang'!C51=0," ",'P-rang'!C51)</f>
        <v>20</v>
      </c>
      <c r="E45" s="16" t="str">
        <f>IF('P-rang'!D51=0," ",'P-rang'!D51)</f>
        <v xml:space="preserve"> </v>
      </c>
      <c r="F45" s="38" t="str">
        <f>IF('P-rang'!E51=0," ",'P-rang'!E51)</f>
        <v>Frøya</v>
      </c>
      <c r="G45" s="116" t="str">
        <f>IF('P-rang'!F51=0," ",'P-rang'!F51)</f>
        <v xml:space="preserve"> </v>
      </c>
      <c r="H45" s="16" t="str">
        <f>IF('P-rang'!G51=0," ",'P-rang'!G51)</f>
        <v xml:space="preserve"> </v>
      </c>
      <c r="I45" s="38" t="str">
        <f>IF('P-rang'!H51=0," ",'P-rang'!H51)</f>
        <v>Namsskogan</v>
      </c>
      <c r="J45" s="116" t="str">
        <f>IF('P-rang'!I51=0," ",'P-rang'!I51)</f>
        <v xml:space="preserve"> </v>
      </c>
      <c r="K45" s="16" t="str">
        <f>IF('P-rang'!J51=0," ",'P-rang'!J51)</f>
        <v xml:space="preserve"> </v>
      </c>
      <c r="L45" s="38" t="str">
        <f>IF('P-rang'!K51=0," ",'P-rang'!K51)</f>
        <v>Røyrvik</v>
      </c>
      <c r="M45" s="116">
        <f>IF('P-rang'!L51=0," ",'P-rang'!L51)</f>
        <v>22</v>
      </c>
      <c r="N45" s="116">
        <f>IF('P-rang'!M51=0," ",'P-rang'!M51)</f>
        <v>3</v>
      </c>
      <c r="O45" s="116" t="str">
        <f>IF('P-rang'!N51=0," ",'P-rang'!N51)</f>
        <v xml:space="preserve"> </v>
      </c>
      <c r="P45" s="116">
        <f>IF('P-rang'!O51=0," ",'P-rang'!O51)</f>
        <v>25</v>
      </c>
    </row>
    <row r="46" spans="3:16" x14ac:dyDescent="0.25">
      <c r="C46" s="38" t="str">
        <f>IF('P-rang'!B52=0," ",'P-rang'!B52)</f>
        <v>Totalsum</v>
      </c>
      <c r="D46" s="116">
        <f>IF('P-rang'!C52=0," ",'P-rang'!C52)</f>
        <v>5658</v>
      </c>
      <c r="E46" s="16" t="str">
        <f>IF('P-rang'!D52=0," ",'P-rang'!D52)</f>
        <v xml:space="preserve"> </v>
      </c>
      <c r="F46" s="38" t="str">
        <f>IF('P-rang'!E52=0," ",'P-rang'!E52)</f>
        <v>Totalsum</v>
      </c>
      <c r="G46" s="116">
        <f>IF('P-rang'!F52=0," ",'P-rang'!F52)</f>
        <v>636</v>
      </c>
      <c r="H46" s="16" t="str">
        <f>IF('P-rang'!G52=0," ",'P-rang'!G52)</f>
        <v xml:space="preserve"> </v>
      </c>
      <c r="I46" s="38" t="str">
        <f>IF('P-rang'!H52=0," ",'P-rang'!H52)</f>
        <v>Totalsum</v>
      </c>
      <c r="J46" s="116">
        <f>IF('P-rang'!I52=0," ",'P-rang'!I52)</f>
        <v>2679</v>
      </c>
      <c r="K46" s="16" t="str">
        <f>IF('P-rang'!J52=0," ",'P-rang'!J52)</f>
        <v xml:space="preserve"> </v>
      </c>
      <c r="L46" s="38" t="str">
        <f>IF('P-rang'!K52=0," ",'P-rang'!K52)</f>
        <v>Totalsum</v>
      </c>
      <c r="M46" s="116">
        <f>IF('P-rang'!L52=0," ",'P-rang'!L52)</f>
        <v>5658</v>
      </c>
      <c r="N46" s="116">
        <f>IF('P-rang'!M52=0," ",'P-rang'!M52)</f>
        <v>636</v>
      </c>
      <c r="O46" s="116">
        <f>IF('P-rang'!N52=0," ",'P-rang'!N52)</f>
        <v>2679</v>
      </c>
      <c r="P46" s="116">
        <f>IF('P-rang'!O52=0," ",'P-rang'!O52)</f>
        <v>8973</v>
      </c>
    </row>
    <row r="47" spans="3:16" x14ac:dyDescent="0.25">
      <c r="C47" s="38" t="str">
        <f>IF('P-rang'!B53=0," ",'P-rang'!B53)</f>
        <v xml:space="preserve"> </v>
      </c>
      <c r="D47" s="116" t="str">
        <f>IF('P-rang'!C53=0," ",'P-rang'!C53)</f>
        <v xml:space="preserve"> </v>
      </c>
      <c r="E47" s="16" t="str">
        <f>IF('P-rang'!D53=0," ",'P-rang'!D53)</f>
        <v xml:space="preserve"> </v>
      </c>
      <c r="F47" s="38" t="str">
        <f>IF('P-rang'!E53=0," ",'P-rang'!E53)</f>
        <v xml:space="preserve"> </v>
      </c>
      <c r="G47" s="116" t="str">
        <f>IF('P-rang'!F53=0," ",'P-rang'!F53)</f>
        <v xml:space="preserve"> </v>
      </c>
      <c r="H47" s="16" t="str">
        <f>IF('P-rang'!G53=0," ",'P-rang'!G53)</f>
        <v xml:space="preserve"> </v>
      </c>
      <c r="I47" s="38" t="str">
        <f>IF('P-rang'!H53=0," ",'P-rang'!H53)</f>
        <v xml:space="preserve"> </v>
      </c>
      <c r="J47" s="116" t="str">
        <f>IF('P-rang'!I53=0," ",'P-rang'!I53)</f>
        <v xml:space="preserve"> </v>
      </c>
      <c r="K47" s="16" t="str">
        <f>IF('P-rang'!J53=0," ",'P-rang'!J53)</f>
        <v xml:space="preserve"> </v>
      </c>
      <c r="L47" s="38" t="str">
        <f>IF('P-rang'!K53=0," ",'P-rang'!K53)</f>
        <v xml:space="preserve"> </v>
      </c>
      <c r="M47" s="116" t="str">
        <f>IF('P-rang'!L53=0," ",'P-rang'!L53)</f>
        <v xml:space="preserve"> </v>
      </c>
      <c r="N47" s="116" t="str">
        <f>IF('P-rang'!M53=0," ",'P-rang'!M53)</f>
        <v xml:space="preserve"> </v>
      </c>
      <c r="O47" s="116" t="str">
        <f>IF('P-rang'!N53=0," ",'P-rang'!N53)</f>
        <v xml:space="preserve"> </v>
      </c>
      <c r="P47" s="116" t="str">
        <f>IF('P-rang'!O53=0," ",'P-rang'!O53)</f>
        <v xml:space="preserve"> </v>
      </c>
    </row>
    <row r="48" spans="3:16" x14ac:dyDescent="0.25">
      <c r="C48" s="38" t="str">
        <f>IF('P-rang'!B54=0," ",'P-rang'!B54)</f>
        <v xml:space="preserve"> </v>
      </c>
      <c r="D48" s="116" t="str">
        <f>IF('P-rang'!C54=0," ",'P-rang'!C54)</f>
        <v xml:space="preserve"> </v>
      </c>
      <c r="E48" s="16" t="str">
        <f>IF('P-rang'!D54=0," ",'P-rang'!D54)</f>
        <v xml:space="preserve"> </v>
      </c>
      <c r="F48" s="38" t="str">
        <f>IF('P-rang'!E54=0," ",'P-rang'!E54)</f>
        <v xml:space="preserve"> </v>
      </c>
      <c r="G48" s="116" t="str">
        <f>IF('P-rang'!F54=0," ",'P-rang'!F54)</f>
        <v xml:space="preserve"> </v>
      </c>
      <c r="H48" s="16" t="str">
        <f>IF('P-rang'!G54=0," ",'P-rang'!G54)</f>
        <v xml:space="preserve"> </v>
      </c>
      <c r="I48" s="38" t="str">
        <f>IF('P-rang'!H54=0," ",'P-rang'!H54)</f>
        <v xml:space="preserve"> </v>
      </c>
      <c r="J48" s="116" t="str">
        <f>IF('P-rang'!I54=0," ",'P-rang'!I54)</f>
        <v xml:space="preserve"> </v>
      </c>
      <c r="K48" s="16" t="str">
        <f>IF('P-rang'!J54=0," ",'P-rang'!J54)</f>
        <v xml:space="preserve"> </v>
      </c>
      <c r="L48" s="38" t="str">
        <f>IF('P-rang'!K54=0," ",'P-rang'!K54)</f>
        <v xml:space="preserve"> </v>
      </c>
      <c r="M48" s="116" t="str">
        <f>IF('P-rang'!L54=0," ",'P-rang'!L54)</f>
        <v xml:space="preserve"> </v>
      </c>
      <c r="N48" s="116" t="str">
        <f>IF('P-rang'!M54=0," ",'P-rang'!M54)</f>
        <v xml:space="preserve"> </v>
      </c>
      <c r="O48" s="116" t="str">
        <f>IF('P-rang'!N54=0," ",'P-rang'!N54)</f>
        <v xml:space="preserve"> </v>
      </c>
      <c r="P48" s="116" t="str">
        <f>IF('P-rang'!O54=0," ",'P-rang'!O54)</f>
        <v xml:space="preserve"> </v>
      </c>
    </row>
    <row r="49" spans="3:16" x14ac:dyDescent="0.25">
      <c r="C49" s="38" t="str">
        <f>IF('P-rang'!B55=0," ",'P-rang'!B55)</f>
        <v xml:space="preserve"> </v>
      </c>
      <c r="D49" s="116" t="str">
        <f>IF('P-rang'!C55=0," ",'P-rang'!C55)</f>
        <v xml:space="preserve"> </v>
      </c>
      <c r="E49" s="16" t="str">
        <f>IF('P-rang'!D55=0," ",'P-rang'!D55)</f>
        <v xml:space="preserve"> </v>
      </c>
      <c r="F49" s="38" t="str">
        <f>IF('P-rang'!E55=0," ",'P-rang'!E55)</f>
        <v xml:space="preserve"> </v>
      </c>
      <c r="G49" s="116" t="str">
        <f>IF('P-rang'!F55=0," ",'P-rang'!F55)</f>
        <v xml:space="preserve"> </v>
      </c>
      <c r="H49" s="16" t="str">
        <f>IF('P-rang'!G55=0," ",'P-rang'!G55)</f>
        <v xml:space="preserve"> </v>
      </c>
      <c r="I49" s="38" t="str">
        <f>IF('P-rang'!H55=0," ",'P-rang'!H55)</f>
        <v xml:space="preserve"> </v>
      </c>
      <c r="J49" s="116" t="str">
        <f>IF('P-rang'!I55=0," ",'P-rang'!I55)</f>
        <v xml:space="preserve"> </v>
      </c>
      <c r="K49" s="16" t="str">
        <f>IF('P-rang'!J55=0," ",'P-rang'!J55)</f>
        <v xml:space="preserve"> </v>
      </c>
      <c r="L49" s="38" t="str">
        <f>IF('P-rang'!K55=0," ",'P-rang'!K55)</f>
        <v xml:space="preserve"> </v>
      </c>
      <c r="M49" s="116" t="str">
        <f>IF('P-rang'!L55=0," ",'P-rang'!L55)</f>
        <v xml:space="preserve"> </v>
      </c>
      <c r="N49" s="116" t="str">
        <f>IF('P-rang'!M55=0," ",'P-rang'!M55)</f>
        <v xml:space="preserve"> </v>
      </c>
      <c r="O49" s="116" t="str">
        <f>IF('P-rang'!N55=0," ",'P-rang'!N55)</f>
        <v xml:space="preserve"> </v>
      </c>
      <c r="P49" s="116" t="str">
        <f>IF('P-rang'!O55=0," ",'P-rang'!O55)</f>
        <v xml:space="preserve"> </v>
      </c>
    </row>
    <row r="50" spans="3:16" x14ac:dyDescent="0.25">
      <c r="C50" s="38" t="str">
        <f>IF('P-rang'!B56=0," ",'P-rang'!B56)</f>
        <v xml:space="preserve"> </v>
      </c>
      <c r="D50" s="116" t="str">
        <f>IF('P-rang'!C56=0," ",'P-rang'!C56)</f>
        <v xml:space="preserve"> </v>
      </c>
      <c r="E50" s="16" t="str">
        <f>IF('P-rang'!D56=0," ",'P-rang'!D56)</f>
        <v xml:space="preserve"> </v>
      </c>
      <c r="F50" s="38" t="str">
        <f>IF('P-rang'!E56=0," ",'P-rang'!E56)</f>
        <v xml:space="preserve"> </v>
      </c>
      <c r="G50" s="116" t="str">
        <f>IF('P-rang'!F56=0," ",'P-rang'!F56)</f>
        <v xml:space="preserve"> </v>
      </c>
      <c r="H50" s="16" t="str">
        <f>IF('P-rang'!G56=0," ",'P-rang'!G56)</f>
        <v xml:space="preserve"> </v>
      </c>
      <c r="I50" s="38" t="str">
        <f>IF('P-rang'!H56=0," ",'P-rang'!H56)</f>
        <v xml:space="preserve"> </v>
      </c>
      <c r="J50" s="116" t="str">
        <f>IF('P-rang'!I56=0," ",'P-rang'!I56)</f>
        <v xml:space="preserve"> </v>
      </c>
      <c r="K50" s="16" t="str">
        <f>IF('P-rang'!J56=0," ",'P-rang'!J56)</f>
        <v xml:space="preserve"> </v>
      </c>
      <c r="L50" s="38" t="str">
        <f>IF('P-rang'!K56=0," ",'P-rang'!K56)</f>
        <v xml:space="preserve"> </v>
      </c>
      <c r="M50" s="116" t="str">
        <f>IF('P-rang'!L56=0," ",'P-rang'!L56)</f>
        <v xml:space="preserve"> </v>
      </c>
      <c r="N50" s="116" t="str">
        <f>IF('P-rang'!M56=0," ",'P-rang'!M56)</f>
        <v xml:space="preserve"> </v>
      </c>
      <c r="O50" s="116" t="str">
        <f>IF('P-rang'!N56=0," ",'P-rang'!N56)</f>
        <v xml:space="preserve"> </v>
      </c>
      <c r="P50" s="116" t="str">
        <f>IF('P-rang'!O56=0," ",'P-rang'!O56)</f>
        <v xml:space="preserve"> </v>
      </c>
    </row>
    <row r="51" spans="3:16" x14ac:dyDescent="0.25">
      <c r="C51" s="38" t="str">
        <f>IF('P-rang'!B57=0," ",'P-rang'!B57)</f>
        <v xml:space="preserve"> </v>
      </c>
      <c r="D51" s="116" t="str">
        <f>IF('P-rang'!C57=0," ",'P-rang'!C57)</f>
        <v xml:space="preserve"> </v>
      </c>
      <c r="E51" s="16" t="str">
        <f>IF('P-rang'!D57=0," ",'P-rang'!D57)</f>
        <v xml:space="preserve"> </v>
      </c>
      <c r="F51" s="38" t="str">
        <f>IF('P-rang'!E57=0," ",'P-rang'!E57)</f>
        <v xml:space="preserve"> </v>
      </c>
      <c r="G51" s="116" t="str">
        <f>IF('P-rang'!F57=0," ",'P-rang'!F57)</f>
        <v xml:space="preserve"> </v>
      </c>
      <c r="H51" s="16" t="str">
        <f>IF('P-rang'!G57=0," ",'P-rang'!G57)</f>
        <v xml:space="preserve"> </v>
      </c>
      <c r="I51" s="38" t="str">
        <f>IF('P-rang'!H57=0," ",'P-rang'!H57)</f>
        <v xml:space="preserve"> </v>
      </c>
      <c r="J51" s="116" t="str">
        <f>IF('P-rang'!I57=0," ",'P-rang'!I57)</f>
        <v xml:space="preserve"> </v>
      </c>
      <c r="K51" s="16" t="str">
        <f>IF('P-rang'!J57=0," ",'P-rang'!J57)</f>
        <v xml:space="preserve"> </v>
      </c>
      <c r="L51" s="38" t="str">
        <f>IF('P-rang'!K57=0," ",'P-rang'!K57)</f>
        <v xml:space="preserve"> </v>
      </c>
      <c r="M51" s="116" t="str">
        <f>IF('P-rang'!L57=0," ",'P-rang'!L57)</f>
        <v xml:space="preserve"> </v>
      </c>
      <c r="N51" s="116" t="str">
        <f>IF('P-rang'!M57=0," ",'P-rang'!M57)</f>
        <v xml:space="preserve"> </v>
      </c>
      <c r="O51" s="116" t="str">
        <f>IF('P-rang'!N57=0," ",'P-rang'!N57)</f>
        <v xml:space="preserve"> </v>
      </c>
      <c r="P51" s="116" t="str">
        <f>IF('P-rang'!O57=0," ",'P-rang'!O57)</f>
        <v xml:space="preserve"> </v>
      </c>
    </row>
    <row r="52" spans="3:16" x14ac:dyDescent="0.25">
      <c r="C52" s="38" t="str">
        <f>IF('P-rang'!B58=0," ",'P-rang'!B58)</f>
        <v xml:space="preserve"> </v>
      </c>
      <c r="D52" s="116" t="str">
        <f>IF('P-rang'!C58=0," ",'P-rang'!C58)</f>
        <v xml:space="preserve"> </v>
      </c>
      <c r="E52" s="16" t="str">
        <f>IF('P-rang'!D58=0," ",'P-rang'!D58)</f>
        <v xml:space="preserve"> </v>
      </c>
      <c r="F52" s="38" t="str">
        <f>IF('P-rang'!E58=0," ",'P-rang'!E58)</f>
        <v xml:space="preserve"> </v>
      </c>
      <c r="G52" s="116" t="str">
        <f>IF('P-rang'!F58=0," ",'P-rang'!F58)</f>
        <v xml:space="preserve"> </v>
      </c>
      <c r="H52" s="16" t="str">
        <f>IF('P-rang'!G58=0," ",'P-rang'!G58)</f>
        <v xml:space="preserve"> </v>
      </c>
      <c r="I52" s="38" t="str">
        <f>IF('P-rang'!H58=0," ",'P-rang'!H58)</f>
        <v xml:space="preserve"> </v>
      </c>
      <c r="J52" s="116" t="str">
        <f>IF('P-rang'!I58=0," ",'P-rang'!I58)</f>
        <v xml:space="preserve"> </v>
      </c>
      <c r="K52" s="16" t="str">
        <f>IF('P-rang'!J58=0," ",'P-rang'!J58)</f>
        <v xml:space="preserve"> </v>
      </c>
      <c r="L52" s="38" t="str">
        <f>IF('P-rang'!K58=0," ",'P-rang'!K58)</f>
        <v xml:space="preserve"> </v>
      </c>
      <c r="M52" s="116" t="str">
        <f>IF('P-rang'!L58=0," ",'P-rang'!L58)</f>
        <v xml:space="preserve"> </v>
      </c>
      <c r="N52" s="116" t="str">
        <f>IF('P-rang'!M58=0," ",'P-rang'!M58)</f>
        <v xml:space="preserve"> </v>
      </c>
      <c r="O52" s="116" t="str">
        <f>IF('P-rang'!N58=0," ",'P-rang'!N58)</f>
        <v xml:space="preserve"> </v>
      </c>
      <c r="P52" s="116" t="str">
        <f>IF('P-rang'!O58=0," ",'P-rang'!O58)</f>
        <v xml:space="preserve"> </v>
      </c>
    </row>
    <row r="53" spans="3:16" x14ac:dyDescent="0.25">
      <c r="C53" s="38" t="str">
        <f>IF('P-rang'!B59=0," ",'P-rang'!B59)</f>
        <v xml:space="preserve"> </v>
      </c>
      <c r="D53" s="116" t="str">
        <f>IF('P-rang'!C59=0," ",'P-rang'!C59)</f>
        <v xml:space="preserve"> </v>
      </c>
      <c r="E53" s="16" t="str">
        <f>IF('P-rang'!D59=0," ",'P-rang'!D59)</f>
        <v xml:space="preserve"> </v>
      </c>
      <c r="F53" s="38" t="str">
        <f>IF('P-rang'!E59=0," ",'P-rang'!E59)</f>
        <v xml:space="preserve"> </v>
      </c>
      <c r="G53" s="116" t="str">
        <f>IF('P-rang'!F59=0," ",'P-rang'!F59)</f>
        <v xml:space="preserve"> </v>
      </c>
      <c r="H53" s="16" t="str">
        <f>IF('P-rang'!G59=0," ",'P-rang'!G59)</f>
        <v xml:space="preserve"> </v>
      </c>
      <c r="I53" s="38" t="str">
        <f>IF('P-rang'!H59=0," ",'P-rang'!H59)</f>
        <v xml:space="preserve"> </v>
      </c>
      <c r="J53" s="116" t="str">
        <f>IF('P-rang'!I59=0," ",'P-rang'!I59)</f>
        <v xml:space="preserve"> </v>
      </c>
      <c r="K53" s="16" t="str">
        <f>IF('P-rang'!J59=0," ",'P-rang'!J59)</f>
        <v xml:space="preserve"> </v>
      </c>
      <c r="L53" s="38" t="str">
        <f>IF('P-rang'!K59=0," ",'P-rang'!K59)</f>
        <v xml:space="preserve"> </v>
      </c>
      <c r="M53" s="116" t="str">
        <f>IF('P-rang'!L59=0," ",'P-rang'!L59)</f>
        <v xml:space="preserve"> </v>
      </c>
      <c r="N53" s="116" t="str">
        <f>IF('P-rang'!M59=0," ",'P-rang'!M59)</f>
        <v xml:space="preserve"> </v>
      </c>
      <c r="O53" s="116" t="str">
        <f>IF('P-rang'!N59=0," ",'P-rang'!N59)</f>
        <v xml:space="preserve"> </v>
      </c>
      <c r="P53" s="116" t="str">
        <f>IF('P-rang'!O59=0," ",'P-rang'!O59)</f>
        <v xml:space="preserve"> </v>
      </c>
    </row>
    <row r="54" spans="3:16" x14ac:dyDescent="0.25">
      <c r="C54" s="38" t="str">
        <f>IF('P-rang'!B60=0," ",'P-rang'!B60)</f>
        <v xml:space="preserve"> </v>
      </c>
      <c r="D54" s="116" t="str">
        <f>IF('P-rang'!C60=0," ",'P-rang'!C60)</f>
        <v xml:space="preserve"> </v>
      </c>
      <c r="E54" s="16" t="str">
        <f>IF('P-rang'!D60=0," ",'P-rang'!D60)</f>
        <v xml:space="preserve"> </v>
      </c>
      <c r="F54" s="38" t="str">
        <f>IF('P-rang'!E60=0," ",'P-rang'!E60)</f>
        <v xml:space="preserve"> </v>
      </c>
      <c r="G54" s="116" t="str">
        <f>IF('P-rang'!F60=0," ",'P-rang'!F60)</f>
        <v xml:space="preserve"> </v>
      </c>
      <c r="H54" s="16" t="str">
        <f>IF('P-rang'!G60=0," ",'P-rang'!G60)</f>
        <v xml:space="preserve"> </v>
      </c>
      <c r="I54" s="38" t="str">
        <f>IF('P-rang'!H60=0," ",'P-rang'!H60)</f>
        <v xml:space="preserve"> </v>
      </c>
      <c r="J54" s="116" t="str">
        <f>IF('P-rang'!I60=0," ",'P-rang'!I60)</f>
        <v xml:space="preserve"> </v>
      </c>
      <c r="K54" s="16" t="str">
        <f>IF('P-rang'!J60=0," ",'P-rang'!J60)</f>
        <v xml:space="preserve"> </v>
      </c>
      <c r="L54" s="38" t="str">
        <f>IF('P-rang'!K60=0," ",'P-rang'!K60)</f>
        <v xml:space="preserve"> </v>
      </c>
      <c r="M54" s="116" t="str">
        <f>IF('P-rang'!L60=0," ",'P-rang'!L60)</f>
        <v xml:space="preserve"> </v>
      </c>
      <c r="N54" s="116" t="str">
        <f>IF('P-rang'!M60=0," ",'P-rang'!M60)</f>
        <v xml:space="preserve"> </v>
      </c>
      <c r="O54" s="116" t="str">
        <f>IF('P-rang'!N60=0," ",'P-rang'!N60)</f>
        <v xml:space="preserve"> </v>
      </c>
      <c r="P54" s="116" t="str">
        <f>IF('P-rang'!O60=0," ",'P-rang'!O60)</f>
        <v xml:space="preserve"> </v>
      </c>
    </row>
    <row r="55" spans="3:16" x14ac:dyDescent="0.25">
      <c r="C55" s="38" t="str">
        <f>IF('P-rang'!B61=0," ",'P-rang'!B61)</f>
        <v xml:space="preserve"> </v>
      </c>
      <c r="D55" s="116" t="str">
        <f>IF('P-rang'!C61=0," ",'P-rang'!C61)</f>
        <v xml:space="preserve"> </v>
      </c>
      <c r="E55" s="16" t="str">
        <f>IF('P-rang'!D61=0," ",'P-rang'!D61)</f>
        <v xml:space="preserve"> </v>
      </c>
      <c r="F55" s="38" t="str">
        <f>IF('P-rang'!E61=0," ",'P-rang'!E61)</f>
        <v xml:space="preserve"> </v>
      </c>
      <c r="G55" s="116" t="str">
        <f>IF('P-rang'!F61=0," ",'P-rang'!F61)</f>
        <v xml:space="preserve"> </v>
      </c>
      <c r="H55" s="16" t="str">
        <f>IF('P-rang'!G61=0," ",'P-rang'!G61)</f>
        <v xml:space="preserve"> </v>
      </c>
      <c r="I55" s="38" t="str">
        <f>IF('P-rang'!H61=0," ",'P-rang'!H61)</f>
        <v xml:space="preserve"> </v>
      </c>
      <c r="J55" s="116" t="str">
        <f>IF('P-rang'!I61=0," ",'P-rang'!I61)</f>
        <v xml:space="preserve"> </v>
      </c>
      <c r="K55" s="16" t="str">
        <f>IF('P-rang'!J61=0," ",'P-rang'!J61)</f>
        <v xml:space="preserve"> </v>
      </c>
      <c r="L55" s="38" t="str">
        <f>IF('P-rang'!K61=0," ",'P-rang'!K61)</f>
        <v xml:space="preserve"> </v>
      </c>
      <c r="M55" s="116" t="str">
        <f>IF('P-rang'!L61=0," ",'P-rang'!L61)</f>
        <v xml:space="preserve"> </v>
      </c>
      <c r="N55" s="116" t="str">
        <f>IF('P-rang'!M61=0," ",'P-rang'!M61)</f>
        <v xml:space="preserve"> </v>
      </c>
      <c r="O55" s="116" t="str">
        <f>IF('P-rang'!N61=0," ",'P-rang'!N61)</f>
        <v xml:space="preserve"> </v>
      </c>
      <c r="P55" s="116" t="str">
        <f>IF('P-rang'!O61=0," ",'P-rang'!O61)</f>
        <v xml:space="preserve"> </v>
      </c>
    </row>
    <row r="56" spans="3:16" x14ac:dyDescent="0.25">
      <c r="C56" s="38" t="str">
        <f>IF('P-rang'!B62=0," ",'P-rang'!B62)</f>
        <v xml:space="preserve"> </v>
      </c>
      <c r="D56" s="116" t="str">
        <f>IF('P-rang'!C62=0," ",'P-rang'!C62)</f>
        <v xml:space="preserve"> </v>
      </c>
      <c r="E56" s="16" t="str">
        <f>IF('P-rang'!D62=0," ",'P-rang'!D62)</f>
        <v xml:space="preserve"> </v>
      </c>
      <c r="F56" s="38" t="str">
        <f>IF('P-rang'!E62=0," ",'P-rang'!E62)</f>
        <v xml:space="preserve"> </v>
      </c>
      <c r="G56" s="116" t="str">
        <f>IF('P-rang'!F62=0," ",'P-rang'!F62)</f>
        <v xml:space="preserve"> </v>
      </c>
      <c r="H56" s="16" t="str">
        <f>IF('P-rang'!G62=0," ",'P-rang'!G62)</f>
        <v xml:space="preserve"> </v>
      </c>
      <c r="I56" s="38" t="str">
        <f>IF('P-rang'!H62=0," ",'P-rang'!H62)</f>
        <v xml:space="preserve"> </v>
      </c>
      <c r="J56" s="116" t="str">
        <f>IF('P-rang'!I62=0," ",'P-rang'!I62)</f>
        <v xml:space="preserve"> </v>
      </c>
      <c r="K56" s="16" t="str">
        <f>IF('P-rang'!J62=0," ",'P-rang'!J62)</f>
        <v xml:space="preserve"> </v>
      </c>
      <c r="L56" s="38" t="str">
        <f>IF('P-rang'!K62=0," ",'P-rang'!K62)</f>
        <v xml:space="preserve"> </v>
      </c>
      <c r="M56" s="116" t="str">
        <f>IF('P-rang'!L62=0," ",'P-rang'!L62)</f>
        <v xml:space="preserve"> </v>
      </c>
      <c r="N56" s="116" t="str">
        <f>IF('P-rang'!M62=0," ",'P-rang'!M62)</f>
        <v xml:space="preserve"> </v>
      </c>
      <c r="O56" s="116" t="str">
        <f>IF('P-rang'!N62=0," ",'P-rang'!N62)</f>
        <v xml:space="preserve"> </v>
      </c>
      <c r="P56" s="116" t="str">
        <f>IF('P-rang'!O62=0," ",'P-rang'!O62)</f>
        <v xml:space="preserve"> </v>
      </c>
    </row>
    <row r="57" spans="3:16" x14ac:dyDescent="0.25">
      <c r="C57" s="38" t="str">
        <f>IF('P-rang'!B63=0," ",'P-rang'!B63)</f>
        <v xml:space="preserve"> </v>
      </c>
      <c r="D57" s="116" t="str">
        <f>IF('P-rang'!C63=0," ",'P-rang'!C63)</f>
        <v xml:space="preserve"> </v>
      </c>
      <c r="E57" s="16" t="str">
        <f>IF('P-rang'!D63=0," ",'P-rang'!D63)</f>
        <v xml:space="preserve"> </v>
      </c>
      <c r="F57" s="38" t="str">
        <f>IF('P-rang'!E63=0," ",'P-rang'!E63)</f>
        <v xml:space="preserve"> </v>
      </c>
      <c r="G57" s="116" t="str">
        <f>IF('P-rang'!F63=0," ",'P-rang'!F63)</f>
        <v xml:space="preserve"> </v>
      </c>
      <c r="H57" s="16" t="str">
        <f>IF('P-rang'!G63=0," ",'P-rang'!G63)</f>
        <v xml:space="preserve"> </v>
      </c>
      <c r="I57" s="38" t="str">
        <f>IF('P-rang'!H63=0," ",'P-rang'!H63)</f>
        <v xml:space="preserve"> </v>
      </c>
      <c r="J57" s="116" t="str">
        <f>IF('P-rang'!I63=0," ",'P-rang'!I63)</f>
        <v xml:space="preserve"> </v>
      </c>
      <c r="K57" s="16" t="str">
        <f>IF('P-rang'!J63=0," ",'P-rang'!J63)</f>
        <v xml:space="preserve"> </v>
      </c>
      <c r="L57" s="38" t="str">
        <f>IF('P-rang'!K63=0," ",'P-rang'!K63)</f>
        <v xml:space="preserve"> </v>
      </c>
      <c r="M57" s="116" t="str">
        <f>IF('P-rang'!L63=0," ",'P-rang'!L63)</f>
        <v xml:space="preserve"> </v>
      </c>
      <c r="N57" s="116" t="str">
        <f>IF('P-rang'!M63=0," ",'P-rang'!M63)</f>
        <v xml:space="preserve"> </v>
      </c>
      <c r="O57" s="116" t="str">
        <f>IF('P-rang'!N63=0," ",'P-rang'!N63)</f>
        <v xml:space="preserve"> </v>
      </c>
      <c r="P57" s="116" t="str">
        <f>IF('P-rang'!O63=0," ",'P-rang'!O63)</f>
        <v xml:space="preserve"> </v>
      </c>
    </row>
    <row r="58" spans="3:16" x14ac:dyDescent="0.25">
      <c r="C58" s="38" t="str">
        <f>IF('P-rang'!B64=0," ",'P-rang'!B64)</f>
        <v xml:space="preserve"> </v>
      </c>
      <c r="D58" s="116" t="str">
        <f>IF('P-rang'!C64=0," ",'P-rang'!C64)</f>
        <v xml:space="preserve"> </v>
      </c>
      <c r="E58" s="16" t="str">
        <f>IF('P-rang'!D64=0," ",'P-rang'!D64)</f>
        <v xml:space="preserve"> </v>
      </c>
      <c r="F58" s="38" t="str">
        <f>IF('P-rang'!E64=0," ",'P-rang'!E64)</f>
        <v xml:space="preserve"> </v>
      </c>
      <c r="G58" s="116" t="str">
        <f>IF('P-rang'!F64=0," ",'P-rang'!F64)</f>
        <v xml:space="preserve"> </v>
      </c>
      <c r="H58" s="16" t="str">
        <f>IF('P-rang'!G64=0," ",'P-rang'!G64)</f>
        <v xml:space="preserve"> </v>
      </c>
      <c r="I58" s="38" t="str">
        <f>IF('P-rang'!H64=0," ",'P-rang'!H64)</f>
        <v xml:space="preserve"> </v>
      </c>
      <c r="J58" s="116" t="str">
        <f>IF('P-rang'!I64=0," ",'P-rang'!I64)</f>
        <v xml:space="preserve"> </v>
      </c>
      <c r="K58" s="16" t="str">
        <f>IF('P-rang'!J64=0," ",'P-rang'!J64)</f>
        <v xml:space="preserve"> </v>
      </c>
      <c r="L58" s="38" t="str">
        <f>IF('P-rang'!K64=0," ",'P-rang'!K64)</f>
        <v xml:space="preserve"> </v>
      </c>
      <c r="M58" s="116" t="str">
        <f>IF('P-rang'!L64=0," ",'P-rang'!L64)</f>
        <v xml:space="preserve"> </v>
      </c>
      <c r="N58" s="116" t="str">
        <f>IF('P-rang'!M64=0," ",'P-rang'!M64)</f>
        <v xml:space="preserve"> </v>
      </c>
      <c r="O58" s="116" t="str">
        <f>IF('P-rang'!N64=0," ",'P-rang'!N64)</f>
        <v xml:space="preserve"> </v>
      </c>
      <c r="P58" s="116" t="str">
        <f>IF('P-rang'!O64=0," ",'P-rang'!O64)</f>
        <v xml:space="preserve"> </v>
      </c>
    </row>
    <row r="59" spans="3:16" x14ac:dyDescent="0.25">
      <c r="C59" s="16" t="str">
        <f>IF('P-rang'!B65=0," ",'P-rang'!B65)</f>
        <v xml:space="preserve"> </v>
      </c>
      <c r="D59" s="16" t="str">
        <f>IF('P-rang'!C65=0," ",'P-rang'!C65)</f>
        <v xml:space="preserve"> </v>
      </c>
      <c r="E59" s="16" t="str">
        <f>IF('P-rang'!D65=0," ",'P-rang'!D65)</f>
        <v xml:space="preserve"> </v>
      </c>
      <c r="F59" s="16" t="str">
        <f>IF('P-rang'!E65=0," ",'P-rang'!E65)</f>
        <v xml:space="preserve"> </v>
      </c>
      <c r="G59" s="16" t="str">
        <f>IF('P-rang'!F65=0," ",'P-rang'!F65)</f>
        <v xml:space="preserve"> </v>
      </c>
      <c r="H59" s="16" t="str">
        <f>IF('P-rang'!G65=0," ",'P-rang'!G65)</f>
        <v xml:space="preserve"> </v>
      </c>
      <c r="I59" s="16" t="str">
        <f>IF('P-rang'!H65=0," ",'P-rang'!H65)</f>
        <v xml:space="preserve"> </v>
      </c>
      <c r="J59" s="16" t="str">
        <f>IF('P-rang'!I65=0," ",'P-rang'!I65)</f>
        <v xml:space="preserve"> </v>
      </c>
      <c r="K59" s="16" t="str">
        <f>IF('P-rang'!J65=0," ",'P-rang'!J65)</f>
        <v xml:space="preserve"> </v>
      </c>
      <c r="L59" s="16" t="str">
        <f>IF('P-rang'!K65=0," ",'P-rang'!K65)</f>
        <v xml:space="preserve"> </v>
      </c>
      <c r="M59" s="115" t="str">
        <f>IF('P-rang'!L65=0," ",'P-rang'!L65)</f>
        <v xml:space="preserve"> </v>
      </c>
      <c r="N59" s="115" t="str">
        <f>IF('P-rang'!M65=0," ",'P-rang'!M65)</f>
        <v xml:space="preserve"> </v>
      </c>
      <c r="O59" s="115" t="str">
        <f>IF('P-rang'!N65=0," ",'P-rang'!N65)</f>
        <v xml:space="preserve"> </v>
      </c>
      <c r="P59" s="115" t="str">
        <f>IF('P-rang'!O65=0," ",'P-rang'!O65)</f>
        <v xml:space="preserve"> </v>
      </c>
    </row>
    <row r="60" spans="3:16" x14ac:dyDescent="0.25">
      <c r="C60" s="16" t="str">
        <f>IF('P-rang'!B66=0," ",'P-rang'!B66)</f>
        <v xml:space="preserve"> </v>
      </c>
      <c r="D60" s="16" t="str">
        <f>IF('P-rang'!C66=0," ",'P-rang'!C66)</f>
        <v xml:space="preserve"> </v>
      </c>
      <c r="E60" s="16" t="str">
        <f>IF('P-rang'!D66=0," ",'P-rang'!D66)</f>
        <v xml:space="preserve"> </v>
      </c>
      <c r="F60" s="16" t="str">
        <f>IF('P-rang'!E66=0," ",'P-rang'!E66)</f>
        <v xml:space="preserve"> </v>
      </c>
      <c r="G60" s="16" t="str">
        <f>IF('P-rang'!F66=0," ",'P-rang'!F66)</f>
        <v xml:space="preserve"> </v>
      </c>
      <c r="H60" s="16" t="str">
        <f>IF('P-rang'!G66=0," ",'P-rang'!G66)</f>
        <v xml:space="preserve"> </v>
      </c>
      <c r="I60" s="16" t="str">
        <f>IF('P-rang'!H66=0," ",'P-rang'!H66)</f>
        <v xml:space="preserve"> </v>
      </c>
      <c r="J60" s="16" t="str">
        <f>IF('P-rang'!I66=0," ",'P-rang'!I66)</f>
        <v xml:space="preserve"> </v>
      </c>
      <c r="K60" s="16" t="str">
        <f>IF('P-rang'!J66=0," ",'P-rang'!J66)</f>
        <v xml:space="preserve"> </v>
      </c>
      <c r="L60" s="16" t="str">
        <f>IF('P-rang'!K66=0," ",'P-rang'!K66)</f>
        <v xml:space="preserve"> </v>
      </c>
      <c r="M60" s="16" t="str">
        <f>IF('P-rang'!L66=0," ",'P-rang'!L66)</f>
        <v xml:space="preserve"> </v>
      </c>
      <c r="N60" s="16" t="str">
        <f>IF('P-rang'!M66=0," ",'P-rang'!M66)</f>
        <v xml:space="preserve"> </v>
      </c>
      <c r="O60" s="16" t="str">
        <f>IF('P-rang'!N66=0," ",'P-rang'!N66)</f>
        <v xml:space="preserve"> </v>
      </c>
      <c r="P60" s="16" t="str">
        <f>IF('P-rang'!O66=0," ",'P-rang'!O66)</f>
        <v xml:space="preserve"> </v>
      </c>
    </row>
  </sheetData>
  <mergeCells count="4">
    <mergeCell ref="L6:P6"/>
    <mergeCell ref="I6:J6"/>
    <mergeCell ref="F6:G6"/>
    <mergeCell ref="C6:D6"/>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1069A-210F-4A37-ABFF-FDD2D7D58E42}">
  <sheetPr>
    <tabColor theme="5" tint="0.39997558519241921"/>
  </sheetPr>
  <dimension ref="B1:Q69"/>
  <sheetViews>
    <sheetView topLeftCell="B1" workbookViewId="0">
      <selection activeCell="F6" sqref="F6"/>
    </sheetView>
  </sheetViews>
  <sheetFormatPr baseColWidth="10" defaultRowHeight="15" x14ac:dyDescent="0.25"/>
  <cols>
    <col min="1" max="1" width="2.5703125" customWidth="1"/>
    <col min="2" max="3" width="6.85546875" customWidth="1"/>
    <col min="4" max="4" width="9.7109375" customWidth="1"/>
    <col min="5" max="12" width="6.85546875" customWidth="1"/>
    <col min="13" max="13" width="10.140625" customWidth="1"/>
    <col min="14" max="14" width="13" customWidth="1"/>
    <col min="15" max="15" width="15.28515625" bestFit="1" customWidth="1"/>
    <col min="16" max="16" width="39" customWidth="1"/>
    <col min="17" max="17" width="15.5703125" bestFit="1" customWidth="1"/>
    <col min="18" max="18" width="8.42578125" customWidth="1"/>
    <col min="19" max="19" width="24.85546875" bestFit="1" customWidth="1"/>
    <col min="20" max="20" width="9.140625" bestFit="1" customWidth="1"/>
    <col min="21" max="21" width="9.28515625" customWidth="1"/>
    <col min="22" max="22" width="14.42578125" bestFit="1" customWidth="1"/>
    <col min="23" max="23" width="18.7109375" bestFit="1" customWidth="1"/>
    <col min="24" max="26" width="9.140625" bestFit="1" customWidth="1"/>
    <col min="27" max="27" width="8.85546875" bestFit="1" customWidth="1"/>
    <col min="28" max="28" width="23" bestFit="1" customWidth="1"/>
    <col min="29" max="29" width="15.28515625" bestFit="1" customWidth="1"/>
    <col min="30" max="30" width="39.7109375" bestFit="1" customWidth="1"/>
    <col min="31" max="31" width="15.5703125" bestFit="1" customWidth="1"/>
    <col min="32" max="32" width="18.140625" bestFit="1" customWidth="1"/>
    <col min="33" max="33" width="24.85546875" bestFit="1" customWidth="1"/>
    <col min="34" max="34" width="9.140625" bestFit="1" customWidth="1"/>
    <col min="35" max="35" width="23.140625" bestFit="1" customWidth="1"/>
    <col min="36" max="36" width="25.42578125" bestFit="1" customWidth="1"/>
    <col min="37" max="37" width="12.85546875" bestFit="1" customWidth="1"/>
    <col min="38" max="38" width="8.85546875" bestFit="1" customWidth="1"/>
    <col min="39" max="39" width="23" bestFit="1" customWidth="1"/>
    <col min="40" max="40" width="15.28515625" bestFit="1" customWidth="1"/>
    <col min="41" max="41" width="39.7109375" bestFit="1" customWidth="1"/>
    <col min="42" max="42" width="15.5703125" bestFit="1" customWidth="1"/>
    <col min="43" max="43" width="18.140625" bestFit="1" customWidth="1"/>
    <col min="44" max="44" width="24.85546875" bestFit="1" customWidth="1"/>
    <col min="45" max="45" width="9.140625" bestFit="1" customWidth="1"/>
    <col min="46" max="46" width="23.140625" bestFit="1" customWidth="1"/>
    <col min="47" max="47" width="25.42578125" bestFit="1" customWidth="1"/>
    <col min="48" max="48" width="12.85546875" bestFit="1" customWidth="1"/>
    <col min="49" max="49" width="8.85546875" bestFit="1" customWidth="1"/>
    <col min="50" max="50" width="23" bestFit="1" customWidth="1"/>
    <col min="51" max="51" width="15.28515625" bestFit="1" customWidth="1"/>
    <col min="52" max="52" width="39.7109375" bestFit="1" customWidth="1"/>
    <col min="53" max="53" width="15.5703125" bestFit="1" customWidth="1"/>
    <col min="54" max="54" width="18.140625" bestFit="1" customWidth="1"/>
    <col min="55" max="55" width="24.85546875" bestFit="1" customWidth="1"/>
    <col min="56" max="56" width="9.140625" bestFit="1" customWidth="1"/>
    <col min="57" max="57" width="23.140625" bestFit="1" customWidth="1"/>
    <col min="58" max="58" width="25.42578125" bestFit="1" customWidth="1"/>
    <col min="59" max="59" width="12.85546875" bestFit="1" customWidth="1"/>
    <col min="60" max="60" width="8.85546875" bestFit="1" customWidth="1"/>
    <col min="61" max="61" width="23" bestFit="1" customWidth="1"/>
    <col min="62" max="62" width="15.28515625" bestFit="1" customWidth="1"/>
    <col min="63" max="63" width="39.7109375" bestFit="1" customWidth="1"/>
    <col min="64" max="64" width="15.5703125" bestFit="1" customWidth="1"/>
    <col min="65" max="65" width="18.140625" bestFit="1" customWidth="1"/>
    <col min="66" max="66" width="24.85546875" bestFit="1" customWidth="1"/>
    <col min="67" max="67" width="9.140625" bestFit="1" customWidth="1"/>
    <col min="68" max="68" width="23.140625" bestFit="1" customWidth="1"/>
    <col min="69" max="69" width="25.42578125" bestFit="1" customWidth="1"/>
    <col min="70" max="70" width="12.85546875" bestFit="1" customWidth="1"/>
    <col min="71" max="71" width="8.85546875" bestFit="1" customWidth="1"/>
    <col min="72" max="72" width="23" bestFit="1" customWidth="1"/>
    <col min="73" max="73" width="15.28515625" bestFit="1" customWidth="1"/>
    <col min="74" max="74" width="39.7109375" bestFit="1" customWidth="1"/>
    <col min="75" max="75" width="15.5703125" bestFit="1" customWidth="1"/>
    <col min="76" max="76" width="18.140625" bestFit="1" customWidth="1"/>
    <col min="77" max="77" width="24.85546875" bestFit="1" customWidth="1"/>
    <col min="78" max="78" width="9.140625" bestFit="1" customWidth="1"/>
    <col min="79" max="79" width="23.140625" bestFit="1" customWidth="1"/>
    <col min="80" max="80" width="25.42578125" bestFit="1" customWidth="1"/>
    <col min="81" max="81" width="12.85546875" bestFit="1" customWidth="1"/>
    <col min="82" max="82" width="8.85546875" bestFit="1" customWidth="1"/>
    <col min="83" max="83" width="23" bestFit="1" customWidth="1"/>
    <col min="84" max="84" width="15.28515625" bestFit="1" customWidth="1"/>
    <col min="85" max="85" width="39.7109375" bestFit="1" customWidth="1"/>
    <col min="86" max="86" width="15.5703125" bestFit="1" customWidth="1"/>
    <col min="87" max="87" width="18.140625" bestFit="1" customWidth="1"/>
    <col min="88" max="88" width="24.85546875" bestFit="1" customWidth="1"/>
    <col min="89" max="89" width="9.140625" bestFit="1" customWidth="1"/>
    <col min="90" max="90" width="23.140625" bestFit="1" customWidth="1"/>
    <col min="91" max="91" width="25.42578125" bestFit="1" customWidth="1"/>
    <col min="92" max="92" width="12.85546875" bestFit="1" customWidth="1"/>
    <col min="93" max="93" width="8.85546875" bestFit="1" customWidth="1"/>
    <col min="94" max="94" width="23" bestFit="1" customWidth="1"/>
    <col min="95" max="95" width="15.28515625" bestFit="1" customWidth="1"/>
    <col min="96" max="96" width="39.7109375" bestFit="1" customWidth="1"/>
    <col min="97" max="97" width="15.5703125" bestFit="1" customWidth="1"/>
    <col min="98" max="98" width="18.140625" bestFit="1" customWidth="1"/>
    <col min="99" max="99" width="24.85546875" bestFit="1" customWidth="1"/>
    <col min="100" max="100" width="9.140625" bestFit="1" customWidth="1"/>
    <col min="101" max="101" width="23.140625" bestFit="1" customWidth="1"/>
    <col min="102" max="102" width="25.42578125" bestFit="1" customWidth="1"/>
    <col min="103" max="103" width="12.85546875" bestFit="1" customWidth="1"/>
    <col min="104" max="104" width="8.85546875" bestFit="1" customWidth="1"/>
    <col min="105" max="105" width="23" bestFit="1" customWidth="1"/>
    <col min="106" max="106" width="15.28515625" bestFit="1" customWidth="1"/>
    <col min="107" max="107" width="39.7109375" bestFit="1" customWidth="1"/>
    <col min="108" max="108" width="15.5703125" bestFit="1" customWidth="1"/>
    <col min="109" max="109" width="18.140625" bestFit="1" customWidth="1"/>
    <col min="110" max="110" width="24.85546875" bestFit="1" customWidth="1"/>
    <col min="111" max="111" width="9.140625" bestFit="1" customWidth="1"/>
    <col min="112" max="112" width="23.140625" bestFit="1" customWidth="1"/>
    <col min="113" max="113" width="25.42578125" bestFit="1" customWidth="1"/>
    <col min="114" max="114" width="12.85546875" bestFit="1" customWidth="1"/>
    <col min="115" max="115" width="8.85546875" bestFit="1" customWidth="1"/>
    <col min="116" max="116" width="23" bestFit="1" customWidth="1"/>
    <col min="117" max="117" width="15.28515625" bestFit="1" customWidth="1"/>
    <col min="118" max="118" width="39.7109375" bestFit="1" customWidth="1"/>
    <col min="119" max="119" width="15.5703125" bestFit="1" customWidth="1"/>
    <col min="120" max="120" width="18.140625" bestFit="1" customWidth="1"/>
    <col min="121" max="121" width="24.85546875" bestFit="1" customWidth="1"/>
    <col min="122" max="122" width="9.140625" bestFit="1" customWidth="1"/>
    <col min="123" max="123" width="23.140625" bestFit="1" customWidth="1"/>
    <col min="124" max="124" width="25.42578125" bestFit="1" customWidth="1"/>
    <col min="125" max="125" width="12.85546875" bestFit="1" customWidth="1"/>
    <col min="126" max="126" width="8.85546875" bestFit="1" customWidth="1"/>
    <col min="127" max="127" width="23" bestFit="1" customWidth="1"/>
    <col min="128" max="128" width="15.28515625" bestFit="1" customWidth="1"/>
    <col min="129" max="129" width="39.7109375" bestFit="1" customWidth="1"/>
    <col min="130" max="130" width="15.5703125" bestFit="1" customWidth="1"/>
    <col min="131" max="131" width="18.140625" bestFit="1" customWidth="1"/>
    <col min="132" max="132" width="24.85546875" bestFit="1" customWidth="1"/>
    <col min="133" max="133" width="9.140625" bestFit="1" customWidth="1"/>
    <col min="134" max="134" width="23.140625" bestFit="1" customWidth="1"/>
    <col min="135" max="135" width="25.42578125" bestFit="1" customWidth="1"/>
    <col min="136" max="136" width="12.85546875" bestFit="1" customWidth="1"/>
    <col min="137" max="137" width="8.85546875" bestFit="1" customWidth="1"/>
    <col min="138" max="138" width="23" bestFit="1" customWidth="1"/>
    <col min="139" max="139" width="15.28515625" bestFit="1" customWidth="1"/>
    <col min="140" max="140" width="39.7109375" bestFit="1" customWidth="1"/>
    <col min="141" max="141" width="15.5703125" bestFit="1" customWidth="1"/>
    <col min="142" max="142" width="18.140625" bestFit="1" customWidth="1"/>
    <col min="143" max="143" width="24.85546875" bestFit="1" customWidth="1"/>
    <col min="144" max="144" width="9.140625" bestFit="1" customWidth="1"/>
    <col min="145" max="145" width="23.140625" bestFit="1" customWidth="1"/>
    <col min="146" max="146" width="25.42578125" bestFit="1" customWidth="1"/>
    <col min="147" max="147" width="12.85546875" bestFit="1" customWidth="1"/>
    <col min="148" max="148" width="8.85546875" bestFit="1" customWidth="1"/>
    <col min="149" max="149" width="9.140625" bestFit="1" customWidth="1"/>
  </cols>
  <sheetData>
    <row r="1" spans="2:17" x14ac:dyDescent="0.25">
      <c r="F1" t="str">
        <f>_xlfn.CONCAT("Andel sysselsatte etter næringsgruppe i ",F7," perioden 2008 - 2021 i prosent")</f>
        <v>Andel sysselsatte etter næringsgruppe i Trøndelag perioden 2008 - 2021 i prosent</v>
      </c>
    </row>
    <row r="2" spans="2:17" x14ac:dyDescent="0.25">
      <c r="F2" t="str">
        <f>_xlfn.CONCAT("Antall sysselsatte etter næringsgruppe i ",F7," perioden 2008 -2021")</f>
        <v>Antall sysselsatte etter næringsgruppe i Trøndelag perioden 2008 -2021</v>
      </c>
    </row>
    <row r="3" spans="2:17" x14ac:dyDescent="0.25">
      <c r="F3" t="str">
        <f>_xlfn.CONCAT("Endring i sysselsetting etter næringsgruppe i ",F7," perioden 2008 - 2021 i prosent (2008 = 100 %)")</f>
        <v>Endring i sysselsetting etter næringsgruppe i Trøndelag perioden 2008 - 2021 i prosent (2008 = 100 %)</v>
      </c>
    </row>
    <row r="4" spans="2:17" x14ac:dyDescent="0.25">
      <c r="F4" t="str">
        <f>_xlfn.CONCAT("Antall sysselsatte i alt i ",F7," perioden 2008 - 2021")</f>
        <v>Antall sysselsatte i alt i Trøndelag perioden 2008 - 2021</v>
      </c>
    </row>
    <row r="5" spans="2:17" x14ac:dyDescent="0.25">
      <c r="F5" t="str">
        <f>_xlfn.CONCAT("Sysselsatte i ",F7," perioden 2008 - 2021")</f>
        <v>Sysselsatte i Trøndelag perioden 2008 - 2021</v>
      </c>
    </row>
    <row r="6" spans="2:17" x14ac:dyDescent="0.25">
      <c r="F6" t="str" vm="1">
        <f>IF(C9=F8,I7,IF(C9=F9,I9,C9))</f>
        <v>Trøndelag</v>
      </c>
    </row>
    <row r="7" spans="2:17" x14ac:dyDescent="0.25">
      <c r="F7" s="17" t="str" vm="1">
        <f>IF(C10=F8,I8,IF(C10=F9,F6,C10))</f>
        <v>Trøndelag</v>
      </c>
      <c r="I7" t="s">
        <v>1293</v>
      </c>
    </row>
    <row r="8" spans="2:17" x14ac:dyDescent="0.25">
      <c r="F8" t="s">
        <v>1290</v>
      </c>
      <c r="I8" t="s">
        <v>1291</v>
      </c>
      <c r="P8" s="1" t="s">
        <v>1194</v>
      </c>
      <c r="Q8" t="s" vm="1">
        <v>1203</v>
      </c>
    </row>
    <row r="9" spans="2:17" x14ac:dyDescent="0.25">
      <c r="B9" s="1" t="s">
        <v>1194</v>
      </c>
      <c r="C9" t="s" vm="1">
        <v>1203</v>
      </c>
      <c r="F9" t="s">
        <v>1281</v>
      </c>
      <c r="I9" t="s">
        <v>1292</v>
      </c>
      <c r="P9" s="1" t="s">
        <v>480</v>
      </c>
      <c r="Q9" t="s" vm="18">
        <v>1281</v>
      </c>
    </row>
    <row r="10" spans="2:17" x14ac:dyDescent="0.25">
      <c r="B10" s="1" t="s">
        <v>480</v>
      </c>
      <c r="C10" t="s" vm="18">
        <v>1281</v>
      </c>
      <c r="P10" s="1" t="s">
        <v>1220</v>
      </c>
      <c r="Q10" t="s" vm="17">
        <v>1281</v>
      </c>
    </row>
    <row r="12" spans="2:17" x14ac:dyDescent="0.25">
      <c r="B12" s="1" t="s">
        <v>1257</v>
      </c>
      <c r="C12" s="1" t="s">
        <v>0</v>
      </c>
      <c r="P12" s="1" t="s">
        <v>16</v>
      </c>
      <c r="Q12" t="s">
        <v>1257</v>
      </c>
    </row>
    <row r="13" spans="2:17" x14ac:dyDescent="0.25">
      <c r="B13" s="1" t="s">
        <v>16</v>
      </c>
      <c r="C13" t="s">
        <v>1297</v>
      </c>
      <c r="D13" t="s">
        <v>1230</v>
      </c>
      <c r="E13" t="s">
        <v>1233</v>
      </c>
      <c r="F13" t="s">
        <v>1235</v>
      </c>
      <c r="G13" t="s">
        <v>1231</v>
      </c>
      <c r="H13" t="s">
        <v>1236</v>
      </c>
      <c r="I13" t="s">
        <v>1271</v>
      </c>
      <c r="J13" t="s">
        <v>1237</v>
      </c>
      <c r="K13" t="s">
        <v>1232</v>
      </c>
      <c r="L13" t="s">
        <v>1234</v>
      </c>
      <c r="M13" t="s">
        <v>1229</v>
      </c>
      <c r="N13" t="s">
        <v>1295</v>
      </c>
      <c r="P13" s="2" t="s">
        <v>1</v>
      </c>
      <c r="Q13" s="4">
        <v>203609</v>
      </c>
    </row>
    <row r="14" spans="2:17" x14ac:dyDescent="0.25">
      <c r="B14" s="2" t="s">
        <v>1</v>
      </c>
      <c r="C14" s="4">
        <v>27145</v>
      </c>
      <c r="D14" s="4">
        <v>1195</v>
      </c>
      <c r="E14" s="4">
        <v>49944</v>
      </c>
      <c r="F14" s="4">
        <v>40088</v>
      </c>
      <c r="G14" s="4">
        <v>19644</v>
      </c>
      <c r="H14" s="4">
        <v>6131</v>
      </c>
      <c r="I14" s="4">
        <v>8800</v>
      </c>
      <c r="J14" s="4">
        <v>10892</v>
      </c>
      <c r="K14" s="4">
        <v>18440</v>
      </c>
      <c r="L14" s="4">
        <v>20594</v>
      </c>
      <c r="M14" s="4">
        <v>736</v>
      </c>
      <c r="N14" s="4">
        <v>203609</v>
      </c>
      <c r="P14" s="2" t="s">
        <v>2</v>
      </c>
      <c r="Q14" s="4">
        <v>201736</v>
      </c>
    </row>
    <row r="15" spans="2:17" x14ac:dyDescent="0.25">
      <c r="B15" s="2" t="s">
        <v>2</v>
      </c>
      <c r="C15" s="4">
        <v>26165</v>
      </c>
      <c r="D15" s="4">
        <v>1228</v>
      </c>
      <c r="E15" s="4">
        <v>49069</v>
      </c>
      <c r="F15" s="4">
        <v>40965</v>
      </c>
      <c r="G15" s="4">
        <v>18350</v>
      </c>
      <c r="H15" s="4">
        <v>6473</v>
      </c>
      <c r="I15" s="4">
        <v>8482</v>
      </c>
      <c r="J15" s="4">
        <v>11186</v>
      </c>
      <c r="K15" s="4">
        <v>18160</v>
      </c>
      <c r="L15" s="4">
        <v>20941</v>
      </c>
      <c r="M15" s="4">
        <v>717</v>
      </c>
      <c r="N15" s="4">
        <v>201736</v>
      </c>
      <c r="P15" s="2" t="s">
        <v>3</v>
      </c>
      <c r="Q15" s="4">
        <v>203137</v>
      </c>
    </row>
    <row r="16" spans="2:17" x14ac:dyDescent="0.25">
      <c r="B16" s="2" t="s">
        <v>3</v>
      </c>
      <c r="C16" s="4">
        <v>26323</v>
      </c>
      <c r="D16" s="4">
        <v>1257</v>
      </c>
      <c r="E16" s="4">
        <v>49397</v>
      </c>
      <c r="F16" s="4">
        <v>41343</v>
      </c>
      <c r="G16" s="4">
        <v>17931</v>
      </c>
      <c r="H16" s="4">
        <v>6607</v>
      </c>
      <c r="I16" s="4">
        <v>8138</v>
      </c>
      <c r="J16" s="4">
        <v>11257</v>
      </c>
      <c r="K16" s="4">
        <v>18513</v>
      </c>
      <c r="L16" s="4">
        <v>21499</v>
      </c>
      <c r="M16" s="4">
        <v>872</v>
      </c>
      <c r="N16" s="4">
        <v>203137</v>
      </c>
      <c r="P16" s="2" t="s">
        <v>4</v>
      </c>
      <c r="Q16" s="4">
        <v>206956</v>
      </c>
    </row>
    <row r="17" spans="2:17" x14ac:dyDescent="0.25">
      <c r="B17" s="2" t="s">
        <v>4</v>
      </c>
      <c r="C17" s="4">
        <v>27797</v>
      </c>
      <c r="D17" s="4">
        <v>1320</v>
      </c>
      <c r="E17" s="4">
        <v>49657</v>
      </c>
      <c r="F17" s="4">
        <v>42330</v>
      </c>
      <c r="G17" s="4">
        <v>18259</v>
      </c>
      <c r="H17" s="4">
        <v>6736</v>
      </c>
      <c r="I17" s="4">
        <v>7532</v>
      </c>
      <c r="J17" s="4">
        <v>11619</v>
      </c>
      <c r="K17" s="4">
        <v>19135</v>
      </c>
      <c r="L17" s="4">
        <v>21829</v>
      </c>
      <c r="M17" s="4">
        <v>742</v>
      </c>
      <c r="N17" s="4">
        <v>206956</v>
      </c>
      <c r="P17" s="2" t="s">
        <v>5</v>
      </c>
      <c r="Q17" s="4">
        <v>211063</v>
      </c>
    </row>
    <row r="18" spans="2:17" x14ac:dyDescent="0.25">
      <c r="B18" s="2" t="s">
        <v>5</v>
      </c>
      <c r="C18" s="4">
        <v>29389</v>
      </c>
      <c r="D18" s="4">
        <v>1296</v>
      </c>
      <c r="E18" s="4">
        <v>50443</v>
      </c>
      <c r="F18" s="4">
        <v>43082</v>
      </c>
      <c r="G18" s="4">
        <v>18743</v>
      </c>
      <c r="H18" s="4">
        <v>6807</v>
      </c>
      <c r="I18" s="4">
        <v>7030</v>
      </c>
      <c r="J18" s="4">
        <v>12147</v>
      </c>
      <c r="K18" s="4">
        <v>19511</v>
      </c>
      <c r="L18" s="4">
        <v>21709</v>
      </c>
      <c r="M18" s="4">
        <v>906</v>
      </c>
      <c r="N18" s="4">
        <v>211063</v>
      </c>
      <c r="P18" s="2" t="s">
        <v>6</v>
      </c>
      <c r="Q18" s="4">
        <v>213126</v>
      </c>
    </row>
    <row r="19" spans="2:17" x14ac:dyDescent="0.25">
      <c r="B19" s="2" t="s">
        <v>6</v>
      </c>
      <c r="C19" s="4">
        <v>29506</v>
      </c>
      <c r="D19" s="4">
        <v>1332</v>
      </c>
      <c r="E19" s="4">
        <v>50465</v>
      </c>
      <c r="F19" s="4">
        <v>43762</v>
      </c>
      <c r="G19" s="4">
        <v>18978</v>
      </c>
      <c r="H19" s="4">
        <v>6949</v>
      </c>
      <c r="I19" s="4">
        <v>6819</v>
      </c>
      <c r="J19" s="4">
        <v>12159</v>
      </c>
      <c r="K19" s="4">
        <v>20239</v>
      </c>
      <c r="L19" s="4">
        <v>22005</v>
      </c>
      <c r="M19" s="4">
        <v>912</v>
      </c>
      <c r="N19" s="4">
        <v>213126</v>
      </c>
      <c r="P19" s="2" t="s">
        <v>7</v>
      </c>
      <c r="Q19" s="4">
        <v>214854</v>
      </c>
    </row>
    <row r="20" spans="2:17" x14ac:dyDescent="0.25">
      <c r="B20" s="2" t="s">
        <v>7</v>
      </c>
      <c r="C20" s="4">
        <v>29573</v>
      </c>
      <c r="D20" s="4">
        <v>1407</v>
      </c>
      <c r="E20" s="4">
        <v>51383</v>
      </c>
      <c r="F20" s="4">
        <v>44175</v>
      </c>
      <c r="G20" s="4">
        <v>18762</v>
      </c>
      <c r="H20" s="4">
        <v>7218</v>
      </c>
      <c r="I20" s="4">
        <v>6743</v>
      </c>
      <c r="J20" s="4">
        <v>12233</v>
      </c>
      <c r="K20" s="4">
        <v>20318</v>
      </c>
      <c r="L20" s="4">
        <v>22109</v>
      </c>
      <c r="M20" s="4">
        <v>933</v>
      </c>
      <c r="N20" s="4">
        <v>214854</v>
      </c>
      <c r="P20" s="2" t="s">
        <v>8</v>
      </c>
      <c r="Q20" s="4">
        <v>212459</v>
      </c>
    </row>
    <row r="21" spans="2:17" x14ac:dyDescent="0.25">
      <c r="B21" s="2" t="s">
        <v>8</v>
      </c>
      <c r="C21" s="4">
        <v>28019</v>
      </c>
      <c r="D21" s="4">
        <v>1486</v>
      </c>
      <c r="E21" s="4">
        <v>49890</v>
      </c>
      <c r="F21" s="4">
        <v>45075</v>
      </c>
      <c r="G21" s="4">
        <v>18037</v>
      </c>
      <c r="H21" s="4">
        <v>7146</v>
      </c>
      <c r="I21" s="4">
        <v>6494</v>
      </c>
      <c r="J21" s="4">
        <v>12374</v>
      </c>
      <c r="K21" s="4">
        <v>19690</v>
      </c>
      <c r="L21" s="4">
        <v>22347</v>
      </c>
      <c r="M21" s="4">
        <v>1901</v>
      </c>
      <c r="N21" s="4">
        <v>212459</v>
      </c>
      <c r="P21" s="2" t="s">
        <v>9</v>
      </c>
      <c r="Q21" s="4">
        <v>215063</v>
      </c>
    </row>
    <row r="22" spans="2:17" x14ac:dyDescent="0.25">
      <c r="B22" s="2" t="s">
        <v>9</v>
      </c>
      <c r="C22" s="4">
        <v>28379</v>
      </c>
      <c r="D22" s="4">
        <v>1591</v>
      </c>
      <c r="E22" s="4">
        <v>50055</v>
      </c>
      <c r="F22" s="4">
        <v>45851</v>
      </c>
      <c r="G22" s="4">
        <v>17649</v>
      </c>
      <c r="H22" s="4">
        <v>7331</v>
      </c>
      <c r="I22" s="4">
        <v>6504</v>
      </c>
      <c r="J22" s="4">
        <v>12737</v>
      </c>
      <c r="K22" s="4">
        <v>20503</v>
      </c>
      <c r="L22" s="4">
        <v>22687</v>
      </c>
      <c r="M22" s="4">
        <v>1776</v>
      </c>
      <c r="N22" s="4">
        <v>215063</v>
      </c>
      <c r="P22" s="2" t="s">
        <v>10</v>
      </c>
      <c r="Q22" s="4">
        <v>218952</v>
      </c>
    </row>
    <row r="23" spans="2:17" x14ac:dyDescent="0.25">
      <c r="B23" s="2" t="s">
        <v>10</v>
      </c>
      <c r="C23" s="4">
        <v>28915</v>
      </c>
      <c r="D23" s="4">
        <v>1737</v>
      </c>
      <c r="E23" s="4">
        <v>50407</v>
      </c>
      <c r="F23" s="4">
        <v>46695</v>
      </c>
      <c r="G23" s="4">
        <v>17559</v>
      </c>
      <c r="H23" s="4">
        <v>7662</v>
      </c>
      <c r="I23" s="4">
        <v>6285</v>
      </c>
      <c r="J23" s="4">
        <v>12926</v>
      </c>
      <c r="K23" s="4">
        <v>21330</v>
      </c>
      <c r="L23" s="4">
        <v>23755</v>
      </c>
      <c r="M23" s="4">
        <v>1681</v>
      </c>
      <c r="N23" s="4">
        <v>218952</v>
      </c>
      <c r="P23" s="2" t="s">
        <v>11</v>
      </c>
      <c r="Q23" s="4">
        <v>220097</v>
      </c>
    </row>
    <row r="24" spans="2:17" x14ac:dyDescent="0.25">
      <c r="B24" s="2" t="s">
        <v>11</v>
      </c>
      <c r="C24" s="4">
        <v>29311</v>
      </c>
      <c r="D24" s="4">
        <v>1726</v>
      </c>
      <c r="E24" s="4">
        <v>50492</v>
      </c>
      <c r="F24" s="4">
        <v>47281</v>
      </c>
      <c r="G24" s="4">
        <v>17535</v>
      </c>
      <c r="H24" s="4">
        <v>7741</v>
      </c>
      <c r="I24" s="4">
        <v>6080</v>
      </c>
      <c r="J24" s="4">
        <v>12702</v>
      </c>
      <c r="K24" s="4">
        <v>22087</v>
      </c>
      <c r="L24" s="4">
        <v>23633</v>
      </c>
      <c r="M24" s="4">
        <v>1509</v>
      </c>
      <c r="N24" s="4">
        <v>220097</v>
      </c>
      <c r="P24" s="2" t="s">
        <v>12</v>
      </c>
      <c r="Q24" s="4">
        <v>222348</v>
      </c>
    </row>
    <row r="25" spans="2:17" x14ac:dyDescent="0.25">
      <c r="B25" s="2" t="s">
        <v>12</v>
      </c>
      <c r="C25" s="4">
        <v>29751</v>
      </c>
      <c r="D25" s="4">
        <v>1969</v>
      </c>
      <c r="E25" s="4">
        <v>50620</v>
      </c>
      <c r="F25" s="4">
        <v>47932</v>
      </c>
      <c r="G25" s="4">
        <v>18183</v>
      </c>
      <c r="H25" s="4">
        <v>7667</v>
      </c>
      <c r="I25" s="4">
        <v>5974</v>
      </c>
      <c r="J25" s="4">
        <v>12743</v>
      </c>
      <c r="K25" s="4">
        <v>22252</v>
      </c>
      <c r="L25" s="4">
        <v>23811</v>
      </c>
      <c r="M25" s="4">
        <v>1446</v>
      </c>
      <c r="N25" s="4">
        <v>222348</v>
      </c>
      <c r="P25" s="2" t="s">
        <v>13</v>
      </c>
      <c r="Q25" s="4">
        <v>234857</v>
      </c>
    </row>
    <row r="26" spans="2:17" x14ac:dyDescent="0.25">
      <c r="B26" s="2" t="s">
        <v>13</v>
      </c>
      <c r="C26" s="4">
        <v>30420</v>
      </c>
      <c r="D26" s="4">
        <v>2429</v>
      </c>
      <c r="E26" s="4">
        <v>51253</v>
      </c>
      <c r="F26" s="4">
        <v>51656</v>
      </c>
      <c r="G26" s="4">
        <v>20427</v>
      </c>
      <c r="H26" s="4">
        <v>8029</v>
      </c>
      <c r="I26" s="4">
        <v>6471</v>
      </c>
      <c r="J26" s="4">
        <v>13353</v>
      </c>
      <c r="K26" s="4">
        <v>23975</v>
      </c>
      <c r="L26" s="4">
        <v>25324</v>
      </c>
      <c r="M26" s="4">
        <v>1520</v>
      </c>
      <c r="N26" s="4">
        <v>234857</v>
      </c>
      <c r="P26" s="2" t="s">
        <v>14</v>
      </c>
      <c r="Q26" s="4">
        <v>240985</v>
      </c>
    </row>
    <row r="27" spans="2:17" x14ac:dyDescent="0.25">
      <c r="B27" s="2" t="s">
        <v>14</v>
      </c>
      <c r="C27" s="4">
        <v>31580</v>
      </c>
      <c r="D27" s="4">
        <v>2679</v>
      </c>
      <c r="E27" s="4">
        <v>53245</v>
      </c>
      <c r="F27" s="4">
        <v>52489</v>
      </c>
      <c r="G27" s="4">
        <v>20612</v>
      </c>
      <c r="H27" s="4">
        <v>8362</v>
      </c>
      <c r="I27" s="4">
        <v>6294</v>
      </c>
      <c r="J27" s="4">
        <v>13582</v>
      </c>
      <c r="K27" s="4">
        <v>24694</v>
      </c>
      <c r="L27" s="4">
        <v>25863</v>
      </c>
      <c r="M27" s="4">
        <v>1585</v>
      </c>
      <c r="N27" s="4">
        <v>240985</v>
      </c>
    </row>
    <row r="30" spans="2:17" x14ac:dyDescent="0.25">
      <c r="B30" s="1" t="s">
        <v>1194</v>
      </c>
      <c r="C30" t="s" vm="1">
        <v>1203</v>
      </c>
    </row>
    <row r="31" spans="2:17" x14ac:dyDescent="0.25">
      <c r="B31" s="1" t="s">
        <v>480</v>
      </c>
      <c r="C31" t="s" vm="18">
        <v>1281</v>
      </c>
    </row>
    <row r="33" spans="2:14" x14ac:dyDescent="0.25">
      <c r="B33" s="1" t="s">
        <v>1257</v>
      </c>
      <c r="C33" s="1" t="s">
        <v>0</v>
      </c>
    </row>
    <row r="34" spans="2:14" x14ac:dyDescent="0.25">
      <c r="B34" s="1" t="s">
        <v>16</v>
      </c>
      <c r="C34" t="s">
        <v>1297</v>
      </c>
      <c r="D34" t="s">
        <v>1230</v>
      </c>
      <c r="E34" t="s">
        <v>1233</v>
      </c>
      <c r="F34" t="s">
        <v>1235</v>
      </c>
      <c r="G34" t="s">
        <v>1231</v>
      </c>
      <c r="H34" t="s">
        <v>1236</v>
      </c>
      <c r="I34" t="s">
        <v>1271</v>
      </c>
      <c r="J34" t="s">
        <v>1237</v>
      </c>
      <c r="K34" t="s">
        <v>1232</v>
      </c>
      <c r="L34" t="s">
        <v>1234</v>
      </c>
      <c r="M34" t="s">
        <v>1229</v>
      </c>
      <c r="N34" t="s">
        <v>1296</v>
      </c>
    </row>
    <row r="35" spans="2:14" x14ac:dyDescent="0.25">
      <c r="B35" s="2" t="s">
        <v>1</v>
      </c>
      <c r="C35" s="9">
        <v>0.13331925406047868</v>
      </c>
      <c r="D35" s="9">
        <v>5.8690922306970711E-3</v>
      </c>
      <c r="E35" s="9">
        <v>0.24529367562337617</v>
      </c>
      <c r="F35" s="9">
        <v>0.19688717099931732</v>
      </c>
      <c r="G35" s="9">
        <v>9.6479035799006921E-2</v>
      </c>
      <c r="H35" s="9">
        <v>3.0111635536739536E-2</v>
      </c>
      <c r="I35" s="9">
        <v>4.3220093414338266E-2</v>
      </c>
      <c r="J35" s="9">
        <v>5.3494688348746863E-2</v>
      </c>
      <c r="K35" s="9">
        <v>9.056574120004518E-2</v>
      </c>
      <c r="L35" s="9">
        <v>0.10114484133805481</v>
      </c>
      <c r="M35" s="9">
        <v>3.6147714491992005E-3</v>
      </c>
      <c r="N35" s="9">
        <v>1</v>
      </c>
    </row>
    <row r="36" spans="2:14" x14ac:dyDescent="0.25">
      <c r="B36" s="2" t="s">
        <v>2</v>
      </c>
      <c r="C36" s="9">
        <v>0.12969921084982353</v>
      </c>
      <c r="D36" s="9">
        <v>6.0871634215013681E-3</v>
      </c>
      <c r="E36" s="9">
        <v>0.24323373121307054</v>
      </c>
      <c r="F36" s="9">
        <v>0.20306241820993773</v>
      </c>
      <c r="G36" s="9">
        <v>9.0960463179601062E-2</v>
      </c>
      <c r="H36" s="9">
        <v>3.2086489273109413E-2</v>
      </c>
      <c r="I36" s="9">
        <v>4.2045048974897886E-2</v>
      </c>
      <c r="J36" s="9">
        <v>5.5448705238529565E-2</v>
      </c>
      <c r="K36" s="9">
        <v>9.0018638220248248E-2</v>
      </c>
      <c r="L36" s="9">
        <v>0.10380398144109133</v>
      </c>
      <c r="M36" s="9">
        <v>3.5541499781893168E-3</v>
      </c>
      <c r="N36" s="9">
        <v>1</v>
      </c>
    </row>
    <row r="37" spans="2:14" x14ac:dyDescent="0.25">
      <c r="B37" s="2" t="s">
        <v>3</v>
      </c>
      <c r="C37" s="9">
        <v>0.12958249851085721</v>
      </c>
      <c r="D37" s="9">
        <v>6.187942127726608E-3</v>
      </c>
      <c r="E37" s="9">
        <v>0.24317086498274562</v>
      </c>
      <c r="F37" s="9">
        <v>0.20352274573317514</v>
      </c>
      <c r="G37" s="9">
        <v>8.827047755947956E-2</v>
      </c>
      <c r="H37" s="9">
        <v>3.2524847762839856E-2</v>
      </c>
      <c r="I37" s="9">
        <v>4.0061633281972264E-2</v>
      </c>
      <c r="J37" s="9">
        <v>5.5415803127938285E-2</v>
      </c>
      <c r="K37" s="9">
        <v>9.1135539069691879E-2</v>
      </c>
      <c r="L37" s="9">
        <v>0.10583497836435508</v>
      </c>
      <c r="M37" s="9">
        <v>4.2926694792184581E-3</v>
      </c>
      <c r="N37" s="9">
        <v>1</v>
      </c>
    </row>
    <row r="38" spans="2:14" x14ac:dyDescent="0.25">
      <c r="B38" s="2" t="s">
        <v>4</v>
      </c>
      <c r="C38" s="9">
        <v>0.13431357389976614</v>
      </c>
      <c r="D38" s="9">
        <v>6.378167339917664E-3</v>
      </c>
      <c r="E38" s="9">
        <v>0.23993989060476623</v>
      </c>
      <c r="F38" s="9">
        <v>0.20453622992326873</v>
      </c>
      <c r="G38" s="9">
        <v>8.822648292390653E-2</v>
      </c>
      <c r="H38" s="9">
        <v>3.2547981213398018E-2</v>
      </c>
      <c r="I38" s="9">
        <v>3.6394209397166546E-2</v>
      </c>
      <c r="J38" s="9">
        <v>5.6142368426138886E-2</v>
      </c>
      <c r="K38" s="9">
        <v>9.2459266704033705E-2</v>
      </c>
      <c r="L38" s="9">
        <v>0.10547652641141111</v>
      </c>
      <c r="M38" s="9">
        <v>3.5853031562264443E-3</v>
      </c>
      <c r="N38" s="9">
        <v>1</v>
      </c>
    </row>
    <row r="39" spans="2:14" x14ac:dyDescent="0.25">
      <c r="B39" s="2" t="s">
        <v>5</v>
      </c>
      <c r="C39" s="9">
        <v>0.13924278532949877</v>
      </c>
      <c r="D39" s="9">
        <v>6.1403467211211815E-3</v>
      </c>
      <c r="E39" s="9">
        <v>0.23899499201660168</v>
      </c>
      <c r="F39" s="9">
        <v>0.20411914925875213</v>
      </c>
      <c r="G39" s="9">
        <v>8.8802869285474012E-2</v>
      </c>
      <c r="H39" s="9">
        <v>3.2251034051444354E-2</v>
      </c>
      <c r="I39" s="9">
        <v>3.3307590624600238E-2</v>
      </c>
      <c r="J39" s="9">
        <v>5.7551536744952926E-2</v>
      </c>
      <c r="K39" s="9">
        <v>9.2441593268360628E-2</v>
      </c>
      <c r="L39" s="9">
        <v>0.10285554550063251</v>
      </c>
      <c r="M39" s="9">
        <v>4.2925571985615672E-3</v>
      </c>
      <c r="N39" s="9">
        <v>1</v>
      </c>
    </row>
    <row r="40" spans="2:14" x14ac:dyDescent="0.25">
      <c r="B40" s="2" t="s">
        <v>6</v>
      </c>
      <c r="C40" s="9">
        <v>0.13844392518979384</v>
      </c>
      <c r="D40" s="9">
        <v>6.2498240477464034E-3</v>
      </c>
      <c r="E40" s="9">
        <v>0.23678481273988158</v>
      </c>
      <c r="F40" s="9">
        <v>0.20533393391702562</v>
      </c>
      <c r="G40" s="9">
        <v>8.9045916500098535E-2</v>
      </c>
      <c r="H40" s="9">
        <v>3.2605125606448765E-2</v>
      </c>
      <c r="I40" s="9">
        <v>3.1995157793981023E-2</v>
      </c>
      <c r="J40" s="9">
        <v>5.7050758706117505E-2</v>
      </c>
      <c r="K40" s="9">
        <v>9.4962604281035631E-2</v>
      </c>
      <c r="L40" s="9">
        <v>0.10324878241040511</v>
      </c>
      <c r="M40" s="9">
        <v>4.2791588074660063E-3</v>
      </c>
      <c r="N40" s="9">
        <v>1</v>
      </c>
    </row>
    <row r="41" spans="2:14" x14ac:dyDescent="0.25">
      <c r="B41" s="2" t="s">
        <v>7</v>
      </c>
      <c r="C41" s="9">
        <v>0.13764230593798579</v>
      </c>
      <c r="D41" s="9">
        <v>6.5486330252171243E-3</v>
      </c>
      <c r="E41" s="9">
        <v>0.23915309931395273</v>
      </c>
      <c r="F41" s="9">
        <v>0.20560473623949285</v>
      </c>
      <c r="G41" s="9">
        <v>8.7324415649697007E-2</v>
      </c>
      <c r="H41" s="9">
        <v>3.3594906308469938E-2</v>
      </c>
      <c r="I41" s="9">
        <v>3.1384102692991522E-2</v>
      </c>
      <c r="J41" s="9">
        <v>5.6936338164521025E-2</v>
      </c>
      <c r="K41" s="9">
        <v>9.4566542861664202E-2</v>
      </c>
      <c r="L41" s="9">
        <v>0.10290243607286809</v>
      </c>
      <c r="M41" s="9">
        <v>4.3424837331397133E-3</v>
      </c>
      <c r="N41" s="9">
        <v>1</v>
      </c>
    </row>
    <row r="42" spans="2:14" x14ac:dyDescent="0.25">
      <c r="B42" s="2" t="s">
        <v>8</v>
      </c>
      <c r="C42" s="9">
        <v>0.13187956264502798</v>
      </c>
      <c r="D42" s="9">
        <v>6.9942906631397118E-3</v>
      </c>
      <c r="E42" s="9">
        <v>0.23482177737822357</v>
      </c>
      <c r="F42" s="9">
        <v>0.21215858118507572</v>
      </c>
      <c r="G42" s="9">
        <v>8.4896380007436725E-2</v>
      </c>
      <c r="H42" s="9">
        <v>3.3634724817494202E-2</v>
      </c>
      <c r="I42" s="9">
        <v>3.0565897420208134E-2</v>
      </c>
      <c r="J42" s="9">
        <v>5.8241825481622336E-2</v>
      </c>
      <c r="K42" s="9">
        <v>9.2676704681844496E-2</v>
      </c>
      <c r="L42" s="9">
        <v>0.10518264700483387</v>
      </c>
      <c r="M42" s="9">
        <v>8.9476087150932651E-3</v>
      </c>
      <c r="N42" s="9">
        <v>1</v>
      </c>
    </row>
    <row r="43" spans="2:14" x14ac:dyDescent="0.25">
      <c r="B43" s="2" t="s">
        <v>9</v>
      </c>
      <c r="C43" s="9">
        <v>0.13195668246048833</v>
      </c>
      <c r="D43" s="9">
        <v>7.3978322631042997E-3</v>
      </c>
      <c r="E43" s="9">
        <v>0.23274575356988417</v>
      </c>
      <c r="F43" s="9">
        <v>0.21319799314619436</v>
      </c>
      <c r="G43" s="9">
        <v>8.2064325337226768E-2</v>
      </c>
      <c r="H43" s="9">
        <v>3.4087685933889139E-2</v>
      </c>
      <c r="I43" s="9">
        <v>3.0242301093168049E-2</v>
      </c>
      <c r="J43" s="9">
        <v>5.9224506307454093E-2</v>
      </c>
      <c r="K43" s="9">
        <v>9.5334855367961949E-2</v>
      </c>
      <c r="L43" s="9">
        <v>0.10549001920367521</v>
      </c>
      <c r="M43" s="9">
        <v>8.2580453169536373E-3</v>
      </c>
      <c r="N43" s="9">
        <v>1</v>
      </c>
    </row>
    <row r="44" spans="2:14" x14ac:dyDescent="0.25">
      <c r="B44" s="2" t="s">
        <v>10</v>
      </c>
      <c r="C44" s="9">
        <v>0.13206090832693923</v>
      </c>
      <c r="D44" s="9">
        <v>7.9332456428806309E-3</v>
      </c>
      <c r="E44" s="9">
        <v>0.23021940882019803</v>
      </c>
      <c r="F44" s="9">
        <v>0.21326592129781871</v>
      </c>
      <c r="G44" s="9">
        <v>8.0195659322591248E-2</v>
      </c>
      <c r="H44" s="9">
        <v>3.499397128137674E-2</v>
      </c>
      <c r="I44" s="9">
        <v>2.8704921626657897E-2</v>
      </c>
      <c r="J44" s="9">
        <v>5.9035770397164677E-2</v>
      </c>
      <c r="K44" s="9">
        <v>9.7418612298585991E-2</v>
      </c>
      <c r="L44" s="9">
        <v>0.10849409916328694</v>
      </c>
      <c r="M44" s="9">
        <v>7.6774818224999083E-3</v>
      </c>
      <c r="N44" s="9">
        <v>1</v>
      </c>
    </row>
    <row r="45" spans="2:14" x14ac:dyDescent="0.25">
      <c r="B45" s="2" t="s">
        <v>11</v>
      </c>
      <c r="C45" s="9">
        <v>0.13317310095094437</v>
      </c>
      <c r="D45" s="9">
        <v>7.8419969377138254E-3</v>
      </c>
      <c r="E45" s="9">
        <v>0.2294079428615565</v>
      </c>
      <c r="F45" s="9">
        <v>0.21481892074857903</v>
      </c>
      <c r="G45" s="9">
        <v>7.9669418483668569E-2</v>
      </c>
      <c r="H45" s="9">
        <v>3.5170856486003897E-2</v>
      </c>
      <c r="I45" s="9">
        <v>2.7624183882560872E-2</v>
      </c>
      <c r="J45" s="9">
        <v>5.7710918367810553E-2</v>
      </c>
      <c r="K45" s="9">
        <v>0.10035120878521743</v>
      </c>
      <c r="L45" s="9">
        <v>0.10737538448956596</v>
      </c>
      <c r="M45" s="9">
        <v>6.8560680063790057E-3</v>
      </c>
      <c r="N45" s="9">
        <v>1</v>
      </c>
    </row>
    <row r="46" spans="2:14" x14ac:dyDescent="0.25">
      <c r="B46" s="2" t="s">
        <v>12</v>
      </c>
      <c r="C46" s="9">
        <v>0.13380376706783961</v>
      </c>
      <c r="D46" s="9">
        <v>8.8554877939086476E-3</v>
      </c>
      <c r="E46" s="9">
        <v>0.22766114379261337</v>
      </c>
      <c r="F46" s="9">
        <v>0.21557198625577922</v>
      </c>
      <c r="G46" s="9">
        <v>8.1777214096821205E-2</v>
      </c>
      <c r="H46" s="9">
        <v>3.448198319751021E-2</v>
      </c>
      <c r="I46" s="9">
        <v>2.6867792829258639E-2</v>
      </c>
      <c r="J46" s="9">
        <v>5.7311061938942559E-2</v>
      </c>
      <c r="K46" s="9">
        <v>0.10007735621638153</v>
      </c>
      <c r="L46" s="9">
        <v>0.1070888876895677</v>
      </c>
      <c r="M46" s="9">
        <v>6.5033191213773002E-3</v>
      </c>
      <c r="N46" s="9">
        <v>1</v>
      </c>
    </row>
    <row r="47" spans="2:14" x14ac:dyDescent="0.25">
      <c r="B47" s="2" t="s">
        <v>13</v>
      </c>
      <c r="C47" s="9">
        <v>0.12952562623213273</v>
      </c>
      <c r="D47" s="9">
        <v>1.0342463711960896E-2</v>
      </c>
      <c r="E47" s="9">
        <v>0.2182306680235207</v>
      </c>
      <c r="F47" s="9">
        <v>0.21994660580693784</v>
      </c>
      <c r="G47" s="9">
        <v>8.6976330277573163E-2</v>
      </c>
      <c r="H47" s="9">
        <v>3.4186760454233855E-2</v>
      </c>
      <c r="I47" s="9">
        <v>2.7552936467722913E-2</v>
      </c>
      <c r="J47" s="9">
        <v>5.6855873999923361E-2</v>
      </c>
      <c r="K47" s="9">
        <v>0.10208339542785611</v>
      </c>
      <c r="L47" s="9">
        <v>0.10782731619666436</v>
      </c>
      <c r="M47" s="9">
        <v>6.4720234014740887E-3</v>
      </c>
      <c r="N47" s="9">
        <v>1</v>
      </c>
    </row>
    <row r="48" spans="2:14" x14ac:dyDescent="0.25">
      <c r="B48" s="2" t="s">
        <v>14</v>
      </c>
      <c r="C48" s="9">
        <v>0.13104550075730856</v>
      </c>
      <c r="D48" s="9">
        <v>1.1116874494263129E-2</v>
      </c>
      <c r="E48" s="9">
        <v>0.220947361868996</v>
      </c>
      <c r="F48" s="9">
        <v>0.21781023715168993</v>
      </c>
      <c r="G48" s="9">
        <v>8.5532294541154019E-2</v>
      </c>
      <c r="H48" s="9">
        <v>3.4699255140361436E-2</v>
      </c>
      <c r="I48" s="9">
        <v>2.6117808162333757E-2</v>
      </c>
      <c r="J48" s="9">
        <v>5.636035437890325E-2</v>
      </c>
      <c r="K48" s="9">
        <v>0.10247110816025894</v>
      </c>
      <c r="L48" s="9">
        <v>0.10732203249164886</v>
      </c>
      <c r="M48" s="9">
        <v>6.5771728530821423E-3</v>
      </c>
      <c r="N48" s="9">
        <v>1</v>
      </c>
    </row>
    <row r="50" spans="2:14" x14ac:dyDescent="0.25">
      <c r="B50" s="1" t="s">
        <v>1194</v>
      </c>
      <c r="C50" t="s" vm="1">
        <v>1203</v>
      </c>
    </row>
    <row r="51" spans="2:14" x14ac:dyDescent="0.25">
      <c r="B51" s="1" t="s">
        <v>480</v>
      </c>
      <c r="C51" t="s" vm="18">
        <v>1281</v>
      </c>
    </row>
    <row r="53" spans="2:14" x14ac:dyDescent="0.25">
      <c r="B53" s="1" t="s">
        <v>1257</v>
      </c>
      <c r="C53" s="1" t="s">
        <v>0</v>
      </c>
    </row>
    <row r="54" spans="2:14" x14ac:dyDescent="0.25">
      <c r="B54" s="1" t="s">
        <v>16</v>
      </c>
      <c r="C54" t="s">
        <v>1297</v>
      </c>
      <c r="D54" t="s">
        <v>1230</v>
      </c>
      <c r="E54" t="s">
        <v>1233</v>
      </c>
      <c r="F54" t="s">
        <v>1235</v>
      </c>
      <c r="G54" t="s">
        <v>1231</v>
      </c>
      <c r="H54" t="s">
        <v>1236</v>
      </c>
      <c r="I54" t="s">
        <v>1271</v>
      </c>
      <c r="J54" t="s">
        <v>1237</v>
      </c>
      <c r="K54" t="s">
        <v>1232</v>
      </c>
      <c r="L54" t="s">
        <v>1234</v>
      </c>
      <c r="M54" t="s">
        <v>1229</v>
      </c>
      <c r="N54" t="s">
        <v>1296</v>
      </c>
    </row>
    <row r="55" spans="2:14" x14ac:dyDescent="0.25">
      <c r="B55" s="2" t="s">
        <v>1</v>
      </c>
      <c r="C55" s="9">
        <v>1</v>
      </c>
      <c r="D55" s="9">
        <v>1</v>
      </c>
      <c r="E55" s="9">
        <v>1</v>
      </c>
      <c r="F55" s="9">
        <v>1</v>
      </c>
      <c r="G55" s="9">
        <v>1</v>
      </c>
      <c r="H55" s="9">
        <v>1</v>
      </c>
      <c r="I55" s="9">
        <v>1</v>
      </c>
      <c r="J55" s="9">
        <v>1</v>
      </c>
      <c r="K55" s="9">
        <v>1</v>
      </c>
      <c r="L55" s="9">
        <v>1</v>
      </c>
      <c r="M55" s="9">
        <v>1</v>
      </c>
      <c r="N55" s="9">
        <v>1</v>
      </c>
    </row>
    <row r="56" spans="2:14" x14ac:dyDescent="0.25">
      <c r="B56" s="2" t="s">
        <v>2</v>
      </c>
      <c r="C56" s="9">
        <v>0.96389758703260264</v>
      </c>
      <c r="D56" s="9">
        <v>1.0276150627615064</v>
      </c>
      <c r="E56" s="9">
        <v>0.98248037802338617</v>
      </c>
      <c r="F56" s="9">
        <v>1.0218768708840551</v>
      </c>
      <c r="G56" s="9">
        <v>0.93412746894726129</v>
      </c>
      <c r="H56" s="9">
        <v>1.0557820910128852</v>
      </c>
      <c r="I56" s="9">
        <v>0.96386363636363637</v>
      </c>
      <c r="J56" s="9">
        <v>1.0269922879177378</v>
      </c>
      <c r="K56" s="9">
        <v>0.98481561822125818</v>
      </c>
      <c r="L56" s="9">
        <v>1.0168495678352918</v>
      </c>
      <c r="M56" s="9">
        <v>0.97418478260869568</v>
      </c>
      <c r="N56" s="9">
        <v>0.99080099602669824</v>
      </c>
    </row>
    <row r="57" spans="2:14" ht="21" customHeight="1" x14ac:dyDescent="0.25">
      <c r="B57" s="2" t="s">
        <v>3</v>
      </c>
      <c r="C57" s="9">
        <v>0.96971818014367284</v>
      </c>
      <c r="D57" s="9">
        <v>1.0518828451882845</v>
      </c>
      <c r="E57" s="9">
        <v>0.9890477334614769</v>
      </c>
      <c r="F57" s="9">
        <v>1.0313061265216523</v>
      </c>
      <c r="G57" s="9">
        <v>0.912797800855223</v>
      </c>
      <c r="H57" s="9">
        <v>1.0776382319360627</v>
      </c>
      <c r="I57" s="9">
        <v>0.9247727272727273</v>
      </c>
      <c r="J57" s="9">
        <v>1.0335108336393684</v>
      </c>
      <c r="K57" s="9">
        <v>1.0039587852494578</v>
      </c>
      <c r="L57" s="9">
        <v>1.0439448383024181</v>
      </c>
      <c r="M57" s="9">
        <v>1.1847826086956521</v>
      </c>
      <c r="N57" s="9">
        <v>0.99768183135323096</v>
      </c>
    </row>
    <row r="58" spans="2:14" x14ac:dyDescent="0.25">
      <c r="B58" s="2" t="s">
        <v>4</v>
      </c>
      <c r="C58" s="9">
        <v>1.0240191563823908</v>
      </c>
      <c r="D58" s="9">
        <v>1.104602510460251</v>
      </c>
      <c r="E58" s="9">
        <v>0.99425356399167064</v>
      </c>
      <c r="F58" s="9">
        <v>1.0559269606864896</v>
      </c>
      <c r="G58" s="9">
        <v>0.92949501119934841</v>
      </c>
      <c r="H58" s="9">
        <v>1.0986788452128526</v>
      </c>
      <c r="I58" s="9">
        <v>0.85590909090909095</v>
      </c>
      <c r="J58" s="9">
        <v>1.066746235769372</v>
      </c>
      <c r="K58" s="9">
        <v>1.0376898047722343</v>
      </c>
      <c r="L58" s="9">
        <v>1.0599689229872777</v>
      </c>
      <c r="M58" s="9">
        <v>1.0081521739130435</v>
      </c>
      <c r="N58" s="9">
        <v>1.0164383696202035</v>
      </c>
    </row>
    <row r="59" spans="2:14" x14ac:dyDescent="0.25">
      <c r="B59" s="2" t="s">
        <v>5</v>
      </c>
      <c r="C59" s="9">
        <v>1.0826671578559588</v>
      </c>
      <c r="D59" s="9">
        <v>1.0845188284518827</v>
      </c>
      <c r="E59" s="9">
        <v>1.0099911901329488</v>
      </c>
      <c r="F59" s="9">
        <v>1.0746856914787468</v>
      </c>
      <c r="G59" s="9">
        <v>0.95413357768275298</v>
      </c>
      <c r="H59" s="9">
        <v>1.1102593377915511</v>
      </c>
      <c r="I59" s="9">
        <v>0.79886363636363633</v>
      </c>
      <c r="J59" s="9">
        <v>1.1152221814175542</v>
      </c>
      <c r="K59" s="9">
        <v>1.0580802603036876</v>
      </c>
      <c r="L59" s="9">
        <v>1.0541419831018743</v>
      </c>
      <c r="M59" s="9">
        <v>1.2309782608695652</v>
      </c>
      <c r="N59" s="9">
        <v>1.0366093836716452</v>
      </c>
    </row>
    <row r="60" spans="2:14" x14ac:dyDescent="0.25">
      <c r="B60" s="2" t="s">
        <v>6</v>
      </c>
      <c r="C60" s="9">
        <v>1.0869773438939032</v>
      </c>
      <c r="D60" s="9">
        <v>1.1146443514644351</v>
      </c>
      <c r="E60" s="9">
        <v>1.0104316834855038</v>
      </c>
      <c r="F60" s="9">
        <v>1.0916483735781282</v>
      </c>
      <c r="G60" s="9">
        <v>0.96609651802076968</v>
      </c>
      <c r="H60" s="9">
        <v>1.1334203229489479</v>
      </c>
      <c r="I60" s="9">
        <v>0.77488636363636365</v>
      </c>
      <c r="J60" s="9">
        <v>1.1163239074550129</v>
      </c>
      <c r="K60" s="9">
        <v>1.0975596529284164</v>
      </c>
      <c r="L60" s="9">
        <v>1.0685151014858696</v>
      </c>
      <c r="M60" s="9">
        <v>1.2391304347826086</v>
      </c>
      <c r="N60" s="9">
        <v>1.0467415487527565</v>
      </c>
    </row>
    <row r="61" spans="2:14" x14ac:dyDescent="0.25">
      <c r="B61" s="2" t="s">
        <v>7</v>
      </c>
      <c r="C61" s="9">
        <v>1.0894455700865722</v>
      </c>
      <c r="D61" s="9">
        <v>1.1774058577405857</v>
      </c>
      <c r="E61" s="9">
        <v>1.0288122697421112</v>
      </c>
      <c r="F61" s="9">
        <v>1.1019507084414288</v>
      </c>
      <c r="G61" s="9">
        <v>0.95510079413561388</v>
      </c>
      <c r="H61" s="9">
        <v>1.17729571032458</v>
      </c>
      <c r="I61" s="9">
        <v>0.76624999999999999</v>
      </c>
      <c r="J61" s="9">
        <v>1.1231178846860081</v>
      </c>
      <c r="K61" s="9">
        <v>1.1018438177874186</v>
      </c>
      <c r="L61" s="9">
        <v>1.0735651160532194</v>
      </c>
      <c r="M61" s="9">
        <v>1.267663043478261</v>
      </c>
      <c r="N61" s="9">
        <v>1.055228403459572</v>
      </c>
    </row>
    <row r="62" spans="2:14" x14ac:dyDescent="0.25">
      <c r="B62" s="2" t="s">
        <v>8</v>
      </c>
      <c r="C62" s="9">
        <v>1.0321974580954134</v>
      </c>
      <c r="D62" s="9">
        <v>1.2435146443514644</v>
      </c>
      <c r="E62" s="9">
        <v>0.99891878904372899</v>
      </c>
      <c r="F62" s="9">
        <v>1.1244013171023748</v>
      </c>
      <c r="G62" s="9">
        <v>0.91819385053960501</v>
      </c>
      <c r="H62" s="9">
        <v>1.1655521122166042</v>
      </c>
      <c r="I62" s="9">
        <v>0.73795454545454542</v>
      </c>
      <c r="J62" s="9">
        <v>1.1360631656261477</v>
      </c>
      <c r="K62" s="9">
        <v>1.0677874186550975</v>
      </c>
      <c r="L62" s="9">
        <v>1.0851218801592697</v>
      </c>
      <c r="M62" s="9">
        <v>2.5828804347826089</v>
      </c>
      <c r="N62" s="9">
        <v>1.0434656621269198</v>
      </c>
    </row>
    <row r="63" spans="2:14" x14ac:dyDescent="0.25">
      <c r="B63" s="2" t="s">
        <v>9</v>
      </c>
      <c r="C63" s="9">
        <v>1.0454595689813961</v>
      </c>
      <c r="D63" s="9">
        <v>1.3313807531380752</v>
      </c>
      <c r="E63" s="9">
        <v>1.0022224891878904</v>
      </c>
      <c r="F63" s="9">
        <v>1.143758730792257</v>
      </c>
      <c r="G63" s="9">
        <v>0.89844227244960295</v>
      </c>
      <c r="H63" s="9">
        <v>1.195726635132931</v>
      </c>
      <c r="I63" s="9">
        <v>0.73909090909090913</v>
      </c>
      <c r="J63" s="9">
        <v>1.1693903782592729</v>
      </c>
      <c r="K63" s="9">
        <v>1.1118763557483731</v>
      </c>
      <c r="L63" s="9">
        <v>1.1016315431679129</v>
      </c>
      <c r="M63" s="9">
        <v>2.4130434782608696</v>
      </c>
      <c r="N63" s="9">
        <v>1.0562548806781626</v>
      </c>
    </row>
    <row r="64" spans="2:14" x14ac:dyDescent="0.25">
      <c r="B64" s="2" t="s">
        <v>10</v>
      </c>
      <c r="C64" s="9">
        <v>1.0652053785227482</v>
      </c>
      <c r="D64" s="9">
        <v>1.4535564853556486</v>
      </c>
      <c r="E64" s="9">
        <v>1.0092703828287681</v>
      </c>
      <c r="F64" s="9">
        <v>1.1648124126920774</v>
      </c>
      <c r="G64" s="9">
        <v>0.89386072083078805</v>
      </c>
      <c r="H64" s="9">
        <v>1.2497145653237645</v>
      </c>
      <c r="I64" s="9">
        <v>0.71420454545454548</v>
      </c>
      <c r="J64" s="9">
        <v>1.1867425633492472</v>
      </c>
      <c r="K64" s="9">
        <v>1.1567245119305858</v>
      </c>
      <c r="L64" s="9">
        <v>1.1534913081480043</v>
      </c>
      <c r="M64" s="9">
        <v>2.2839673913043477</v>
      </c>
      <c r="N64" s="9">
        <v>1.075355215142749</v>
      </c>
    </row>
    <row r="65" spans="2:14" x14ac:dyDescent="0.25">
      <c r="B65" s="2" t="s">
        <v>11</v>
      </c>
      <c r="C65" s="9">
        <v>1.0797937004973293</v>
      </c>
      <c r="D65" s="9">
        <v>1.4443514644351465</v>
      </c>
      <c r="E65" s="9">
        <v>1.0109722889636392</v>
      </c>
      <c r="F65" s="9">
        <v>1.1794302534424266</v>
      </c>
      <c r="G65" s="9">
        <v>0.89263897373243739</v>
      </c>
      <c r="H65" s="9">
        <v>1.2625999021366825</v>
      </c>
      <c r="I65" s="9">
        <v>0.69090909090909092</v>
      </c>
      <c r="J65" s="9">
        <v>1.1661770106500184</v>
      </c>
      <c r="K65" s="9">
        <v>1.1977765726681129</v>
      </c>
      <c r="L65" s="9">
        <v>1.147567252597844</v>
      </c>
      <c r="M65" s="9">
        <v>2.0502717391304346</v>
      </c>
      <c r="N65" s="9">
        <v>1.0809787386608647</v>
      </c>
    </row>
    <row r="66" spans="2:14" x14ac:dyDescent="0.25">
      <c r="B66" s="2" t="s">
        <v>12</v>
      </c>
      <c r="C66" s="9">
        <v>1.0960029471357524</v>
      </c>
      <c r="D66" s="9">
        <v>1.6476987447698745</v>
      </c>
      <c r="E66" s="9">
        <v>1.013535159378504</v>
      </c>
      <c r="F66" s="9">
        <v>1.1956695270405109</v>
      </c>
      <c r="G66" s="9">
        <v>0.92562614538790466</v>
      </c>
      <c r="H66" s="9">
        <v>1.2505300929701517</v>
      </c>
      <c r="I66" s="9">
        <v>0.67886363636363634</v>
      </c>
      <c r="J66" s="9">
        <v>1.1699412412780021</v>
      </c>
      <c r="K66" s="9">
        <v>1.2067245119305856</v>
      </c>
      <c r="L66" s="9">
        <v>1.1562105467611925</v>
      </c>
      <c r="M66" s="9">
        <v>1.9646739130434783</v>
      </c>
      <c r="N66" s="9">
        <v>1.0920342421012823</v>
      </c>
    </row>
    <row r="67" spans="2:14" x14ac:dyDescent="0.25">
      <c r="B67" s="2" t="s">
        <v>13</v>
      </c>
      <c r="C67" s="9">
        <v>1.120648369865537</v>
      </c>
      <c r="D67" s="9">
        <v>2.0326359832635985</v>
      </c>
      <c r="E67" s="9">
        <v>1.0262093544770143</v>
      </c>
      <c r="F67" s="9">
        <v>1.2885651566553582</v>
      </c>
      <c r="G67" s="9">
        <v>1.0398594990836896</v>
      </c>
      <c r="H67" s="9">
        <v>1.309574294568586</v>
      </c>
      <c r="I67" s="9">
        <v>0.7353409090909091</v>
      </c>
      <c r="J67" s="9">
        <v>1.225945648182152</v>
      </c>
      <c r="K67" s="9">
        <v>1.3001626898047722</v>
      </c>
      <c r="L67" s="9">
        <v>1.2296785471496552</v>
      </c>
      <c r="M67" s="9">
        <v>2.0652173913043477</v>
      </c>
      <c r="N67" s="9">
        <v>1.1534706226149138</v>
      </c>
    </row>
    <row r="68" spans="2:14" x14ac:dyDescent="0.25">
      <c r="B68" s="2" t="s">
        <v>14</v>
      </c>
      <c r="C68" s="9">
        <v>1.1633818382759256</v>
      </c>
      <c r="D68" s="9">
        <v>2.2418410041841006</v>
      </c>
      <c r="E68" s="9">
        <v>1.0660940253083453</v>
      </c>
      <c r="F68" s="9">
        <v>1.3093444422271003</v>
      </c>
      <c r="G68" s="9">
        <v>1.0492771329668091</v>
      </c>
      <c r="H68" s="9">
        <v>1.3638884358179741</v>
      </c>
      <c r="I68" s="9">
        <v>0.71522727272727271</v>
      </c>
      <c r="J68" s="9">
        <v>1.2469702533969886</v>
      </c>
      <c r="K68" s="9">
        <v>1.3391540130151844</v>
      </c>
      <c r="L68" s="9">
        <v>1.2558512188015927</v>
      </c>
      <c r="M68" s="9">
        <v>2.1535326086956523</v>
      </c>
      <c r="N68" s="9">
        <v>1.1835675240288985</v>
      </c>
    </row>
    <row r="69" spans="2:14" x14ac:dyDescent="0.25">
      <c r="M69" s="5"/>
      <c r="N69" s="5"/>
    </row>
  </sheetData>
  <conditionalFormatting pivot="1" sqref="C55:M68">
    <cfRule type="colorScale" priority="1">
      <colorScale>
        <cfvo type="min"/>
        <cfvo type="max"/>
        <color rgb="FFFCFCFF"/>
        <color rgb="FF63BE7B"/>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02DF8-882F-4B8D-AB1D-73B188C74860}">
  <sheetPr>
    <tabColor theme="5" tint="0.39997558519241921"/>
  </sheetPr>
  <dimension ref="B9:Q1793"/>
  <sheetViews>
    <sheetView showGridLines="0" workbookViewId="0">
      <selection activeCell="E1" sqref="E1:E1048576"/>
    </sheetView>
  </sheetViews>
  <sheetFormatPr baseColWidth="10" defaultColWidth="11.42578125" defaultRowHeight="15" x14ac:dyDescent="0.25"/>
  <cols>
    <col min="1" max="1" width="11.42578125" style="5"/>
    <col min="2" max="2" width="14.42578125" style="5" bestFit="1" customWidth="1"/>
    <col min="3" max="3" width="18.7109375" style="5" bestFit="1" customWidth="1"/>
    <col min="4" max="4" width="9.140625" style="5" bestFit="1" customWidth="1"/>
    <col min="5" max="5" width="14.42578125" style="5" bestFit="1" customWidth="1"/>
    <col min="6" max="6" width="18.7109375" style="5" bestFit="1" customWidth="1"/>
    <col min="7" max="7" width="9.140625" style="5" bestFit="1" customWidth="1"/>
    <col min="8" max="8" width="14.42578125" style="5" bestFit="1" customWidth="1"/>
    <col min="9" max="9" width="18.7109375" style="5" bestFit="1" customWidth="1"/>
    <col min="10" max="10" width="15.28515625" style="5" bestFit="1" customWidth="1"/>
    <col min="11" max="11" width="14.42578125" style="5" bestFit="1" customWidth="1"/>
    <col min="12" max="12" width="18.7109375" style="5" bestFit="1" customWidth="1"/>
    <col min="13" max="13" width="8.7109375" style="5" bestFit="1" customWidth="1"/>
    <col min="14" max="15" width="9.140625" style="5" bestFit="1" customWidth="1"/>
    <col min="16" max="16384" width="11.42578125" style="5"/>
  </cols>
  <sheetData>
    <row r="9" spans="2:17" x14ac:dyDescent="0.25">
      <c r="B9" s="5" t="s">
        <v>1194</v>
      </c>
      <c r="C9" s="5" t="s" vm="1">
        <v>1203</v>
      </c>
      <c r="E9" s="5" t="s">
        <v>1194</v>
      </c>
      <c r="F9" s="5" t="s" vm="1">
        <v>1203</v>
      </c>
      <c r="H9" s="5" t="s">
        <v>1194</v>
      </c>
      <c r="I9" s="5" t="s" vm="1">
        <v>1203</v>
      </c>
      <c r="K9" s="5" t="s">
        <v>1194</v>
      </c>
      <c r="L9" s="5" t="s" vm="1">
        <v>1203</v>
      </c>
      <c r="Q9" s="113" t="str" vm="1">
        <f>IF(L9=Q12,Q15,IF(L9=Q13,Q16,L9))</f>
        <v>Trøndelag</v>
      </c>
    </row>
    <row r="10" spans="2:17" x14ac:dyDescent="0.25">
      <c r="B10" s="5" t="s">
        <v>1278</v>
      </c>
      <c r="C10" s="5" t="s" vm="2">
        <v>14</v>
      </c>
      <c r="E10" s="5" t="s">
        <v>1278</v>
      </c>
      <c r="F10" s="5" t="s" vm="2">
        <v>14</v>
      </c>
      <c r="H10" s="5" t="s">
        <v>1278</v>
      </c>
      <c r="I10" s="5" t="s" vm="2">
        <v>14</v>
      </c>
      <c r="K10" s="5" t="s">
        <v>1278</v>
      </c>
      <c r="L10" s="5" t="s" vm="2">
        <v>14</v>
      </c>
    </row>
    <row r="12" spans="2:17" ht="28.5" customHeight="1" x14ac:dyDescent="0.25">
      <c r="B12" s="5" t="s">
        <v>1257</v>
      </c>
      <c r="C12" s="5" t="s">
        <v>0</v>
      </c>
      <c r="D12"/>
      <c r="E12" s="5" t="s">
        <v>1257</v>
      </c>
      <c r="F12" s="5" t="s">
        <v>0</v>
      </c>
      <c r="G12"/>
      <c r="H12" s="5" t="s">
        <v>1257</v>
      </c>
      <c r="I12" s="5" t="s">
        <v>0</v>
      </c>
      <c r="J12"/>
      <c r="K12" s="5" t="s">
        <v>1257</v>
      </c>
      <c r="L12" s="5" t="s">
        <v>0</v>
      </c>
      <c r="Q12" s="5" t="s">
        <v>1290</v>
      </c>
    </row>
    <row r="13" spans="2:17" x14ac:dyDescent="0.25">
      <c r="B13" s="5" t="s">
        <v>16</v>
      </c>
      <c r="C13" s="5" t="s">
        <v>1221</v>
      </c>
      <c r="D13"/>
      <c r="E13" s="5" t="s">
        <v>16</v>
      </c>
      <c r="F13" s="5" t="s">
        <v>1222</v>
      </c>
      <c r="G13"/>
      <c r="H13" s="5" t="s">
        <v>16</v>
      </c>
      <c r="I13" s="5" t="s">
        <v>1230</v>
      </c>
      <c r="J13"/>
      <c r="K13" s="5" t="s">
        <v>16</v>
      </c>
      <c r="L13" s="5" t="s">
        <v>1221</v>
      </c>
      <c r="M13" s="5" t="s">
        <v>1222</v>
      </c>
      <c r="N13" s="5" t="s">
        <v>1230</v>
      </c>
      <c r="O13" s="5" t="s">
        <v>15</v>
      </c>
      <c r="Q13" s="5" t="s">
        <v>1281</v>
      </c>
    </row>
    <row r="14" spans="2:17" x14ac:dyDescent="0.25">
      <c r="B14" s="108" t="s">
        <v>1042</v>
      </c>
      <c r="C14" s="112">
        <v>502</v>
      </c>
      <c r="D14"/>
      <c r="E14" s="108" t="s">
        <v>1042</v>
      </c>
      <c r="F14" s="112">
        <v>70</v>
      </c>
      <c r="G14"/>
      <c r="H14" s="108" t="s">
        <v>1046</v>
      </c>
      <c r="I14" s="112">
        <v>676</v>
      </c>
      <c r="J14"/>
      <c r="K14" s="108" t="s">
        <v>1046</v>
      </c>
      <c r="L14" s="112">
        <v>20</v>
      </c>
      <c r="M14" s="112">
        <v>0</v>
      </c>
      <c r="N14" s="112">
        <v>676</v>
      </c>
      <c r="O14" s="112">
        <v>696</v>
      </c>
    </row>
    <row r="15" spans="2:17" x14ac:dyDescent="0.25">
      <c r="B15" s="108" t="s">
        <v>1076</v>
      </c>
      <c r="C15" s="112">
        <v>487</v>
      </c>
      <c r="D15"/>
      <c r="E15" s="108" t="s">
        <v>1072</v>
      </c>
      <c r="F15" s="112">
        <v>61</v>
      </c>
      <c r="G15"/>
      <c r="H15" s="108" t="s">
        <v>1112</v>
      </c>
      <c r="I15" s="112">
        <v>524</v>
      </c>
      <c r="J15"/>
      <c r="K15" s="108" t="s">
        <v>1112</v>
      </c>
      <c r="L15" s="112">
        <v>167</v>
      </c>
      <c r="M15" s="112">
        <v>3</v>
      </c>
      <c r="N15" s="112">
        <v>524</v>
      </c>
      <c r="O15" s="112">
        <v>694</v>
      </c>
      <c r="Q15" s="5" t="s">
        <v>1293</v>
      </c>
    </row>
    <row r="16" spans="2:17" x14ac:dyDescent="0.25">
      <c r="B16" s="108" t="s">
        <v>1078</v>
      </c>
      <c r="C16" s="112">
        <v>284</v>
      </c>
      <c r="D16"/>
      <c r="E16" s="108" t="s">
        <v>1044</v>
      </c>
      <c r="F16" s="112">
        <v>50</v>
      </c>
      <c r="G16"/>
      <c r="H16" s="108" t="s">
        <v>1094</v>
      </c>
      <c r="I16" s="112">
        <v>214</v>
      </c>
      <c r="J16"/>
      <c r="K16" s="108" t="s">
        <v>1042</v>
      </c>
      <c r="L16" s="112">
        <v>502</v>
      </c>
      <c r="M16" s="112">
        <v>70</v>
      </c>
      <c r="N16" s="112">
        <v>44</v>
      </c>
      <c r="O16" s="112">
        <v>616</v>
      </c>
      <c r="Q16" s="5" t="s">
        <v>1292</v>
      </c>
    </row>
    <row r="17" spans="2:17" x14ac:dyDescent="0.25">
      <c r="B17" s="108" t="s">
        <v>1102</v>
      </c>
      <c r="C17" s="112">
        <v>278</v>
      </c>
      <c r="D17"/>
      <c r="E17" s="108" t="s">
        <v>1082</v>
      </c>
      <c r="F17" s="112">
        <v>46</v>
      </c>
      <c r="G17"/>
      <c r="H17" s="108" t="s">
        <v>1102</v>
      </c>
      <c r="I17" s="112">
        <v>192</v>
      </c>
      <c r="J17"/>
      <c r="K17" s="108" t="s">
        <v>1076</v>
      </c>
      <c r="L17" s="112">
        <v>487</v>
      </c>
      <c r="M17" s="112">
        <v>24</v>
      </c>
      <c r="N17" s="112">
        <v>14</v>
      </c>
      <c r="O17" s="112">
        <v>525</v>
      </c>
    </row>
    <row r="18" spans="2:17" x14ac:dyDescent="0.25">
      <c r="B18" s="108" t="s">
        <v>1110</v>
      </c>
      <c r="C18" s="112">
        <v>278</v>
      </c>
      <c r="D18"/>
      <c r="E18" s="108" t="s">
        <v>1040</v>
      </c>
      <c r="F18" s="112">
        <v>45</v>
      </c>
      <c r="G18"/>
      <c r="H18" s="108" t="s">
        <v>1108</v>
      </c>
      <c r="I18" s="112">
        <v>177</v>
      </c>
      <c r="J18"/>
      <c r="K18" s="108" t="s">
        <v>1102</v>
      </c>
      <c r="L18" s="112">
        <v>278</v>
      </c>
      <c r="M18" s="112">
        <v>9</v>
      </c>
      <c r="N18" s="112">
        <v>192</v>
      </c>
      <c r="O18" s="112">
        <v>479</v>
      </c>
      <c r="Q18" s="5" t="str">
        <f>_xlfn.CONCAT("Antall sysselsatte innen jordbruk i ",Q9," i ",L10)</f>
        <v>Antall sysselsatte innen jordbruk i Trøndelag i 2021</v>
      </c>
    </row>
    <row r="19" spans="2:17" x14ac:dyDescent="0.25">
      <c r="B19" s="108" t="s">
        <v>1100</v>
      </c>
      <c r="C19" s="112">
        <v>249</v>
      </c>
      <c r="D19"/>
      <c r="E19" s="108" t="s">
        <v>1060</v>
      </c>
      <c r="F19" s="112">
        <v>34</v>
      </c>
      <c r="G19"/>
      <c r="H19" s="108" t="s">
        <v>1040</v>
      </c>
      <c r="I19" s="112">
        <v>159</v>
      </c>
      <c r="J19"/>
      <c r="K19" s="108" t="s">
        <v>1040</v>
      </c>
      <c r="L19" s="112">
        <v>229</v>
      </c>
      <c r="M19" s="112">
        <v>45</v>
      </c>
      <c r="N19" s="112">
        <v>159</v>
      </c>
      <c r="O19" s="112">
        <v>433</v>
      </c>
      <c r="Q19" s="5" t="str">
        <f>_xlfn.CONCAT("Antall sysselsatte innen skogbruk i ",Q9," i ",L10)</f>
        <v>Antall sysselsatte innen skogbruk i Trøndelag i 2021</v>
      </c>
    </row>
    <row r="20" spans="2:17" x14ac:dyDescent="0.25">
      <c r="B20" s="108" t="s">
        <v>1050</v>
      </c>
      <c r="C20" s="112">
        <v>231</v>
      </c>
      <c r="D20"/>
      <c r="E20" s="108" t="s">
        <v>1092</v>
      </c>
      <c r="F20" s="112">
        <v>31</v>
      </c>
      <c r="G20"/>
      <c r="H20" s="108" t="s">
        <v>1104</v>
      </c>
      <c r="I20" s="112">
        <v>158</v>
      </c>
      <c r="J20"/>
      <c r="K20" s="108" t="s">
        <v>1110</v>
      </c>
      <c r="L20" s="112">
        <v>278</v>
      </c>
      <c r="M20" s="112">
        <v>25</v>
      </c>
      <c r="N20" s="112">
        <v>115</v>
      </c>
      <c r="O20" s="112">
        <v>418</v>
      </c>
      <c r="Q20" s="5" t="str">
        <f>_xlfn.CONCAT("Antall sysselsatte innen fiske, fangst og akvakultur ",Q9," i ",L10)</f>
        <v>Antall sysselsatte innen fiske, fangst og akvakultur Trøndelag i 2021</v>
      </c>
    </row>
    <row r="21" spans="2:17" x14ac:dyDescent="0.25">
      <c r="B21" s="108" t="s">
        <v>1040</v>
      </c>
      <c r="C21" s="112">
        <v>229</v>
      </c>
      <c r="D21"/>
      <c r="E21" s="108" t="s">
        <v>1066</v>
      </c>
      <c r="F21" s="112">
        <v>25</v>
      </c>
      <c r="G21"/>
      <c r="H21" s="108" t="s">
        <v>1106</v>
      </c>
      <c r="I21" s="112">
        <v>129</v>
      </c>
      <c r="J21"/>
      <c r="K21" s="108" t="s">
        <v>1108</v>
      </c>
      <c r="L21" s="112">
        <v>170</v>
      </c>
      <c r="M21" s="112">
        <v>5</v>
      </c>
      <c r="N21" s="112">
        <v>177</v>
      </c>
      <c r="O21" s="112">
        <v>352</v>
      </c>
      <c r="Q21" s="5" t="str">
        <f>_xlfn.CONCAT("Antall sysselsatte innen primærnæringene i ",Q9," i ",L10)</f>
        <v>Antall sysselsatte innen primærnæringene i Trøndelag i 2021</v>
      </c>
    </row>
    <row r="22" spans="2:17" x14ac:dyDescent="0.25">
      <c r="B22" s="108" t="s">
        <v>1058</v>
      </c>
      <c r="C22" s="112">
        <v>215</v>
      </c>
      <c r="D22"/>
      <c r="E22" s="108" t="s">
        <v>1110</v>
      </c>
      <c r="F22" s="112">
        <v>25</v>
      </c>
      <c r="G22"/>
      <c r="H22" s="108" t="s">
        <v>1110</v>
      </c>
      <c r="I22" s="112">
        <v>115</v>
      </c>
      <c r="J22"/>
      <c r="K22" s="108" t="s">
        <v>1044</v>
      </c>
      <c r="L22" s="112">
        <v>196</v>
      </c>
      <c r="M22" s="112">
        <v>50</v>
      </c>
      <c r="N22" s="112">
        <v>87</v>
      </c>
      <c r="O22" s="112">
        <v>333</v>
      </c>
    </row>
    <row r="23" spans="2:17" x14ac:dyDescent="0.25">
      <c r="B23" s="108" t="s">
        <v>1072</v>
      </c>
      <c r="C23" s="112">
        <v>212</v>
      </c>
      <c r="D23"/>
      <c r="E23" s="108" t="s">
        <v>1076</v>
      </c>
      <c r="F23" s="112">
        <v>24</v>
      </c>
      <c r="G23"/>
      <c r="H23" s="108" t="s">
        <v>1044</v>
      </c>
      <c r="I23" s="112">
        <v>87</v>
      </c>
      <c r="J23"/>
      <c r="K23" s="108" t="s">
        <v>1106</v>
      </c>
      <c r="L23" s="112">
        <v>197</v>
      </c>
      <c r="M23" s="112">
        <v>4</v>
      </c>
      <c r="N23" s="112">
        <v>129</v>
      </c>
      <c r="O23" s="112">
        <v>330</v>
      </c>
    </row>
    <row r="24" spans="2:17" x14ac:dyDescent="0.25">
      <c r="B24" s="108" t="s">
        <v>1098</v>
      </c>
      <c r="C24" s="112">
        <v>198</v>
      </c>
      <c r="D24"/>
      <c r="E24" s="108" t="s">
        <v>1058</v>
      </c>
      <c r="F24" s="112">
        <v>24</v>
      </c>
      <c r="G24"/>
      <c r="H24" s="108" t="s">
        <v>1048</v>
      </c>
      <c r="I24" s="112">
        <v>46</v>
      </c>
      <c r="J24"/>
      <c r="K24" s="108" t="s">
        <v>1100</v>
      </c>
      <c r="L24" s="112">
        <v>249</v>
      </c>
      <c r="M24" s="112">
        <v>10</v>
      </c>
      <c r="N24" s="112">
        <v>46</v>
      </c>
      <c r="O24" s="112">
        <v>305</v>
      </c>
    </row>
    <row r="25" spans="2:17" x14ac:dyDescent="0.25">
      <c r="B25" s="108" t="s">
        <v>1106</v>
      </c>
      <c r="C25" s="112">
        <v>197</v>
      </c>
      <c r="D25"/>
      <c r="E25" s="108" t="s">
        <v>1070</v>
      </c>
      <c r="F25" s="112">
        <v>22</v>
      </c>
      <c r="G25"/>
      <c r="H25" s="108" t="s">
        <v>1100</v>
      </c>
      <c r="I25" s="112">
        <v>46</v>
      </c>
      <c r="J25"/>
      <c r="K25" s="108" t="s">
        <v>1078</v>
      </c>
      <c r="L25" s="112">
        <v>284</v>
      </c>
      <c r="M25" s="112">
        <v>17</v>
      </c>
      <c r="N25" s="112">
        <v>3</v>
      </c>
      <c r="O25" s="112">
        <v>304</v>
      </c>
    </row>
    <row r="26" spans="2:17" x14ac:dyDescent="0.25">
      <c r="B26" s="108" t="s">
        <v>1044</v>
      </c>
      <c r="C26" s="112">
        <v>196</v>
      </c>
      <c r="D26"/>
      <c r="E26" s="108" t="s">
        <v>1062</v>
      </c>
      <c r="F26" s="112">
        <v>22</v>
      </c>
      <c r="G26"/>
      <c r="H26" s="108" t="s">
        <v>1042</v>
      </c>
      <c r="I26" s="112">
        <v>44</v>
      </c>
      <c r="J26"/>
      <c r="K26" s="108" t="s">
        <v>1072</v>
      </c>
      <c r="L26" s="112">
        <v>212</v>
      </c>
      <c r="M26" s="112">
        <v>61</v>
      </c>
      <c r="N26" s="112">
        <v>13</v>
      </c>
      <c r="O26" s="112">
        <v>286</v>
      </c>
    </row>
    <row r="27" spans="2:17" x14ac:dyDescent="0.25">
      <c r="B27" s="108" t="s">
        <v>1060</v>
      </c>
      <c r="C27" s="112">
        <v>195</v>
      </c>
      <c r="D27"/>
      <c r="E27" s="108" t="s">
        <v>1098</v>
      </c>
      <c r="F27" s="112">
        <v>21</v>
      </c>
      <c r="G27"/>
      <c r="H27" s="108" t="s">
        <v>1096</v>
      </c>
      <c r="I27" s="112">
        <v>29</v>
      </c>
      <c r="J27"/>
      <c r="K27" s="108" t="s">
        <v>1094</v>
      </c>
      <c r="L27" s="112">
        <v>31</v>
      </c>
      <c r="M27" s="112">
        <v>0</v>
      </c>
      <c r="N27" s="112">
        <v>214</v>
      </c>
      <c r="O27" s="112">
        <v>245</v>
      </c>
    </row>
    <row r="28" spans="2:17" x14ac:dyDescent="0.25">
      <c r="B28" s="108" t="s">
        <v>1074</v>
      </c>
      <c r="C28" s="112">
        <v>175</v>
      </c>
      <c r="D28"/>
      <c r="E28" s="108" t="s">
        <v>1052</v>
      </c>
      <c r="F28" s="112">
        <v>18</v>
      </c>
      <c r="G28"/>
      <c r="H28" s="108" t="s">
        <v>1082</v>
      </c>
      <c r="I28" s="112">
        <v>19</v>
      </c>
      <c r="J28"/>
      <c r="K28" s="108" t="s">
        <v>1050</v>
      </c>
      <c r="L28" s="112">
        <v>231</v>
      </c>
      <c r="M28" s="112">
        <v>3</v>
      </c>
      <c r="N28" s="112">
        <v>6</v>
      </c>
      <c r="O28" s="112">
        <v>240</v>
      </c>
    </row>
    <row r="29" spans="2:17" x14ac:dyDescent="0.25">
      <c r="B29" s="108" t="s">
        <v>1052</v>
      </c>
      <c r="C29" s="112">
        <v>175</v>
      </c>
      <c r="D29"/>
      <c r="E29" s="108" t="s">
        <v>1078</v>
      </c>
      <c r="F29" s="112">
        <v>17</v>
      </c>
      <c r="G29"/>
      <c r="H29" s="108" t="s">
        <v>1076</v>
      </c>
      <c r="I29" s="112">
        <v>14</v>
      </c>
      <c r="J29"/>
      <c r="K29" s="108" t="s">
        <v>1058</v>
      </c>
      <c r="L29" s="112">
        <v>215</v>
      </c>
      <c r="M29" s="112">
        <v>24</v>
      </c>
      <c r="N29" s="112">
        <v>0</v>
      </c>
      <c r="O29" s="112">
        <v>239</v>
      </c>
    </row>
    <row r="30" spans="2:17" x14ac:dyDescent="0.25">
      <c r="B30" s="108" t="s">
        <v>1108</v>
      </c>
      <c r="C30" s="112">
        <v>170</v>
      </c>
      <c r="D30"/>
      <c r="E30" s="108" t="s">
        <v>1088</v>
      </c>
      <c r="F30" s="112">
        <v>17</v>
      </c>
      <c r="G30"/>
      <c r="H30" s="108" t="s">
        <v>1072</v>
      </c>
      <c r="I30" s="112">
        <v>13</v>
      </c>
      <c r="J30"/>
      <c r="K30" s="108" t="s">
        <v>1060</v>
      </c>
      <c r="L30" s="112">
        <v>195</v>
      </c>
      <c r="M30" s="112">
        <v>34</v>
      </c>
      <c r="N30" s="112">
        <v>8</v>
      </c>
      <c r="O30" s="112">
        <v>237</v>
      </c>
    </row>
    <row r="31" spans="2:17" x14ac:dyDescent="0.25">
      <c r="B31" s="108" t="s">
        <v>1112</v>
      </c>
      <c r="C31" s="112">
        <v>167</v>
      </c>
      <c r="D31"/>
      <c r="E31" s="108" t="s">
        <v>1080</v>
      </c>
      <c r="F31" s="112">
        <v>13</v>
      </c>
      <c r="G31"/>
      <c r="H31" s="108" t="s">
        <v>1090</v>
      </c>
      <c r="I31" s="112">
        <v>10</v>
      </c>
      <c r="J31"/>
      <c r="K31" s="108" t="s">
        <v>1098</v>
      </c>
      <c r="L31" s="112">
        <v>198</v>
      </c>
      <c r="M31" s="112">
        <v>21</v>
      </c>
      <c r="N31" s="112">
        <v>0</v>
      </c>
      <c r="O31" s="112">
        <v>219</v>
      </c>
    </row>
    <row r="32" spans="2:17" x14ac:dyDescent="0.25">
      <c r="B32" s="108" t="s">
        <v>1092</v>
      </c>
      <c r="C32" s="112">
        <v>138</v>
      </c>
      <c r="D32"/>
      <c r="E32" s="108" t="s">
        <v>1100</v>
      </c>
      <c r="F32" s="112">
        <v>10</v>
      </c>
      <c r="G32"/>
      <c r="H32" s="108" t="s">
        <v>1060</v>
      </c>
      <c r="I32" s="112">
        <v>8</v>
      </c>
      <c r="J32"/>
      <c r="K32" s="108" t="s">
        <v>1104</v>
      </c>
      <c r="L32" s="112">
        <v>43</v>
      </c>
      <c r="M32" s="112">
        <v>0</v>
      </c>
      <c r="N32" s="112">
        <v>158</v>
      </c>
      <c r="O32" s="112">
        <v>201</v>
      </c>
    </row>
    <row r="33" spans="2:15" x14ac:dyDescent="0.25">
      <c r="B33" s="108" t="s">
        <v>1088</v>
      </c>
      <c r="C33" s="112">
        <v>134</v>
      </c>
      <c r="D33"/>
      <c r="E33" s="108" t="s">
        <v>1102</v>
      </c>
      <c r="F33" s="112">
        <v>9</v>
      </c>
      <c r="G33"/>
      <c r="H33" s="108" t="s">
        <v>1050</v>
      </c>
      <c r="I33" s="112">
        <v>6</v>
      </c>
      <c r="J33"/>
      <c r="K33" s="108" t="s">
        <v>1052</v>
      </c>
      <c r="L33" s="112">
        <v>175</v>
      </c>
      <c r="M33" s="112">
        <v>18</v>
      </c>
      <c r="N33" s="112">
        <v>0</v>
      </c>
      <c r="O33" s="112">
        <v>193</v>
      </c>
    </row>
    <row r="34" spans="2:15" x14ac:dyDescent="0.25">
      <c r="B34" s="108" t="s">
        <v>1066</v>
      </c>
      <c r="C34" s="112">
        <v>129</v>
      </c>
      <c r="D34"/>
      <c r="E34" s="108" t="s">
        <v>1086</v>
      </c>
      <c r="F34" s="112">
        <v>8</v>
      </c>
      <c r="G34"/>
      <c r="H34" s="108" t="s">
        <v>1054</v>
      </c>
      <c r="I34" s="112">
        <v>4</v>
      </c>
      <c r="J34"/>
      <c r="K34" s="108" t="s">
        <v>1074</v>
      </c>
      <c r="L34" s="112">
        <v>175</v>
      </c>
      <c r="M34" s="112">
        <v>3</v>
      </c>
      <c r="N34" s="112">
        <v>0</v>
      </c>
      <c r="O34" s="112">
        <v>178</v>
      </c>
    </row>
    <row r="35" spans="2:15" x14ac:dyDescent="0.25">
      <c r="B35" s="108" t="s">
        <v>1054</v>
      </c>
      <c r="C35" s="112">
        <v>129</v>
      </c>
      <c r="D35"/>
      <c r="E35" s="108" t="s">
        <v>1090</v>
      </c>
      <c r="F35" s="112">
        <v>7</v>
      </c>
      <c r="G35"/>
      <c r="H35" s="108" t="s">
        <v>1078</v>
      </c>
      <c r="I35" s="112">
        <v>3</v>
      </c>
      <c r="J35"/>
      <c r="K35" s="108" t="s">
        <v>1092</v>
      </c>
      <c r="L35" s="112">
        <v>138</v>
      </c>
      <c r="M35" s="112">
        <v>31</v>
      </c>
      <c r="N35" s="112">
        <v>0</v>
      </c>
      <c r="O35" s="112">
        <v>169</v>
      </c>
    </row>
    <row r="36" spans="2:15" x14ac:dyDescent="0.25">
      <c r="B36" s="108" t="s">
        <v>1080</v>
      </c>
      <c r="C36" s="112">
        <v>96</v>
      </c>
      <c r="D36"/>
      <c r="E36" s="108" t="s">
        <v>1108</v>
      </c>
      <c r="F36" s="112">
        <v>5</v>
      </c>
      <c r="G36"/>
      <c r="H36" s="108" t="s">
        <v>1062</v>
      </c>
      <c r="I36" s="112">
        <v>3</v>
      </c>
      <c r="J36"/>
      <c r="K36" s="108" t="s">
        <v>1066</v>
      </c>
      <c r="L36" s="112">
        <v>129</v>
      </c>
      <c r="M36" s="112">
        <v>25</v>
      </c>
      <c r="N36" s="112">
        <v>0</v>
      </c>
      <c r="O36" s="112">
        <v>154</v>
      </c>
    </row>
    <row r="37" spans="2:15" x14ac:dyDescent="0.25">
      <c r="B37" s="108" t="s">
        <v>1114</v>
      </c>
      <c r="C37" s="112">
        <v>57</v>
      </c>
      <c r="D37"/>
      <c r="E37" s="108" t="s">
        <v>1106</v>
      </c>
      <c r="F37" s="112">
        <v>4</v>
      </c>
      <c r="G37"/>
      <c r="H37" s="108" t="s">
        <v>1070</v>
      </c>
      <c r="I37" s="112">
        <v>3</v>
      </c>
      <c r="J37"/>
      <c r="K37" s="108" t="s">
        <v>1088</v>
      </c>
      <c r="L37" s="112">
        <v>134</v>
      </c>
      <c r="M37" s="112">
        <v>17</v>
      </c>
      <c r="N37" s="112">
        <v>0</v>
      </c>
      <c r="O37" s="112">
        <v>151</v>
      </c>
    </row>
    <row r="38" spans="2:15" x14ac:dyDescent="0.25">
      <c r="B38" s="108" t="s">
        <v>1062</v>
      </c>
      <c r="C38" s="112">
        <v>56</v>
      </c>
      <c r="D38"/>
      <c r="E38" s="108" t="s">
        <v>1114</v>
      </c>
      <c r="F38" s="112">
        <v>4</v>
      </c>
      <c r="G38"/>
      <c r="H38" s="108" t="s">
        <v>1068</v>
      </c>
      <c r="I38" s="112">
        <v>0</v>
      </c>
      <c r="J38"/>
      <c r="K38" s="108" t="s">
        <v>1054</v>
      </c>
      <c r="L38" s="112">
        <v>129</v>
      </c>
      <c r="M38" s="112">
        <v>0</v>
      </c>
      <c r="N38" s="112">
        <v>4</v>
      </c>
      <c r="O38" s="112">
        <v>133</v>
      </c>
    </row>
    <row r="39" spans="2:15" x14ac:dyDescent="0.25">
      <c r="B39" s="108" t="s">
        <v>1090</v>
      </c>
      <c r="C39" s="112">
        <v>54</v>
      </c>
      <c r="D39"/>
      <c r="E39" s="108" t="s">
        <v>1112</v>
      </c>
      <c r="F39" s="112">
        <v>3</v>
      </c>
      <c r="G39"/>
      <c r="H39" s="108" t="s">
        <v>1064</v>
      </c>
      <c r="I39" s="112">
        <v>0</v>
      </c>
      <c r="J39"/>
      <c r="K39" s="108" t="s">
        <v>1080</v>
      </c>
      <c r="L39" s="112">
        <v>96</v>
      </c>
      <c r="M39" s="112">
        <v>13</v>
      </c>
      <c r="N39" s="112">
        <v>0</v>
      </c>
      <c r="O39" s="112">
        <v>109</v>
      </c>
    </row>
    <row r="40" spans="2:15" x14ac:dyDescent="0.25">
      <c r="B40" s="108" t="s">
        <v>1056</v>
      </c>
      <c r="C40" s="112">
        <v>53</v>
      </c>
      <c r="D40"/>
      <c r="E40" s="108" t="s">
        <v>1050</v>
      </c>
      <c r="F40" s="112">
        <v>3</v>
      </c>
      <c r="G40"/>
      <c r="H40" s="108" t="s">
        <v>1066</v>
      </c>
      <c r="I40" s="112">
        <v>0</v>
      </c>
      <c r="J40"/>
      <c r="K40" s="108" t="s">
        <v>1082</v>
      </c>
      <c r="L40" s="112">
        <v>42</v>
      </c>
      <c r="M40" s="112">
        <v>46</v>
      </c>
      <c r="N40" s="112">
        <v>19</v>
      </c>
      <c r="O40" s="112">
        <v>107</v>
      </c>
    </row>
    <row r="41" spans="2:15" x14ac:dyDescent="0.25">
      <c r="B41" s="108" t="s">
        <v>1096</v>
      </c>
      <c r="C41" s="112">
        <v>51</v>
      </c>
      <c r="D41"/>
      <c r="E41" s="108" t="s">
        <v>1068</v>
      </c>
      <c r="F41" s="112">
        <v>3</v>
      </c>
      <c r="G41"/>
      <c r="H41" s="108" t="s">
        <v>1114</v>
      </c>
      <c r="I41" s="112">
        <v>0</v>
      </c>
      <c r="J41"/>
      <c r="K41" s="108" t="s">
        <v>1062</v>
      </c>
      <c r="L41" s="112">
        <v>56</v>
      </c>
      <c r="M41" s="112">
        <v>22</v>
      </c>
      <c r="N41" s="112">
        <v>3</v>
      </c>
      <c r="O41" s="112">
        <v>81</v>
      </c>
    </row>
    <row r="42" spans="2:15" x14ac:dyDescent="0.25">
      <c r="B42" s="108" t="s">
        <v>1064</v>
      </c>
      <c r="C42" s="112">
        <v>47</v>
      </c>
      <c r="D42"/>
      <c r="E42" s="108" t="s">
        <v>1056</v>
      </c>
      <c r="F42" s="112">
        <v>3</v>
      </c>
      <c r="G42"/>
      <c r="H42" s="108" t="s">
        <v>1080</v>
      </c>
      <c r="I42" s="112">
        <v>0</v>
      </c>
      <c r="J42"/>
      <c r="K42" s="108" t="s">
        <v>1096</v>
      </c>
      <c r="L42" s="112">
        <v>51</v>
      </c>
      <c r="M42" s="112">
        <v>0</v>
      </c>
      <c r="N42" s="112">
        <v>29</v>
      </c>
      <c r="O42" s="112">
        <v>80</v>
      </c>
    </row>
    <row r="43" spans="2:15" x14ac:dyDescent="0.25">
      <c r="B43" s="108" t="s">
        <v>1104</v>
      </c>
      <c r="C43" s="112">
        <v>43</v>
      </c>
      <c r="D43"/>
      <c r="E43" s="108" t="s">
        <v>1048</v>
      </c>
      <c r="F43" s="112">
        <v>3</v>
      </c>
      <c r="G43"/>
      <c r="H43" s="108" t="s">
        <v>1056</v>
      </c>
      <c r="I43" s="112">
        <v>0</v>
      </c>
      <c r="J43"/>
      <c r="K43" s="108" t="s">
        <v>1048</v>
      </c>
      <c r="L43" s="112">
        <v>26</v>
      </c>
      <c r="M43" s="112">
        <v>3</v>
      </c>
      <c r="N43" s="112">
        <v>46</v>
      </c>
      <c r="O43" s="112">
        <v>75</v>
      </c>
    </row>
    <row r="44" spans="2:15" x14ac:dyDescent="0.25">
      <c r="B44" s="108" t="s">
        <v>1082</v>
      </c>
      <c r="C44" s="112">
        <v>42</v>
      </c>
      <c r="D44"/>
      <c r="E44" s="108" t="s">
        <v>1064</v>
      </c>
      <c r="F44" s="112">
        <v>3</v>
      </c>
      <c r="G44"/>
      <c r="H44" s="108" t="s">
        <v>1084</v>
      </c>
      <c r="I44" s="112">
        <v>0</v>
      </c>
      <c r="J44"/>
      <c r="K44" s="108" t="s">
        <v>1090</v>
      </c>
      <c r="L44" s="112">
        <v>54</v>
      </c>
      <c r="M44" s="112">
        <v>7</v>
      </c>
      <c r="N44" s="112">
        <v>10</v>
      </c>
      <c r="O44" s="112">
        <v>71</v>
      </c>
    </row>
    <row r="45" spans="2:15" x14ac:dyDescent="0.25">
      <c r="B45" s="108" t="s">
        <v>1070</v>
      </c>
      <c r="C45" s="112">
        <v>34</v>
      </c>
      <c r="D45"/>
      <c r="E45" s="108" t="s">
        <v>1084</v>
      </c>
      <c r="F45" s="112">
        <v>3</v>
      </c>
      <c r="G45"/>
      <c r="H45" s="108" t="s">
        <v>1092</v>
      </c>
      <c r="I45" s="112">
        <v>0</v>
      </c>
      <c r="J45"/>
      <c r="K45" s="108" t="s">
        <v>1114</v>
      </c>
      <c r="L45" s="112">
        <v>57</v>
      </c>
      <c r="M45" s="112">
        <v>4</v>
      </c>
      <c r="N45" s="112">
        <v>0</v>
      </c>
      <c r="O45" s="112">
        <v>61</v>
      </c>
    </row>
    <row r="46" spans="2:15" x14ac:dyDescent="0.25">
      <c r="B46" s="108" t="s">
        <v>1068</v>
      </c>
      <c r="C46" s="112">
        <v>34</v>
      </c>
      <c r="D46"/>
      <c r="E46" s="108" t="s">
        <v>1074</v>
      </c>
      <c r="F46" s="112">
        <v>3</v>
      </c>
      <c r="G46"/>
      <c r="H46" s="108" t="s">
        <v>1058</v>
      </c>
      <c r="I46" s="112">
        <v>0</v>
      </c>
      <c r="J46"/>
      <c r="K46" s="108" t="s">
        <v>1070</v>
      </c>
      <c r="L46" s="112">
        <v>34</v>
      </c>
      <c r="M46" s="112">
        <v>22</v>
      </c>
      <c r="N46" s="112">
        <v>3</v>
      </c>
      <c r="O46" s="112">
        <v>59</v>
      </c>
    </row>
    <row r="47" spans="2:15" x14ac:dyDescent="0.25">
      <c r="B47" s="108" t="s">
        <v>1094</v>
      </c>
      <c r="C47" s="112">
        <v>31</v>
      </c>
      <c r="D47"/>
      <c r="E47" s="108" t="s">
        <v>1096</v>
      </c>
      <c r="F47" s="112">
        <v>0</v>
      </c>
      <c r="G47"/>
      <c r="H47" s="108" t="s">
        <v>1052</v>
      </c>
      <c r="I47" s="112">
        <v>0</v>
      </c>
      <c r="J47"/>
      <c r="K47" s="108" t="s">
        <v>1056</v>
      </c>
      <c r="L47" s="112">
        <v>53</v>
      </c>
      <c r="M47" s="112">
        <v>3</v>
      </c>
      <c r="N47" s="112">
        <v>0</v>
      </c>
      <c r="O47" s="112">
        <v>56</v>
      </c>
    </row>
    <row r="48" spans="2:15" x14ac:dyDescent="0.25">
      <c r="B48" s="108" t="s">
        <v>1048</v>
      </c>
      <c r="C48" s="112">
        <v>26</v>
      </c>
      <c r="D48"/>
      <c r="E48" s="108" t="s">
        <v>1054</v>
      </c>
      <c r="F48" s="112">
        <v>0</v>
      </c>
      <c r="G48"/>
      <c r="H48" s="108" t="s">
        <v>1098</v>
      </c>
      <c r="I48" s="112">
        <v>0</v>
      </c>
      <c r="J48"/>
      <c r="K48" s="108" t="s">
        <v>1064</v>
      </c>
      <c r="L48" s="112">
        <v>47</v>
      </c>
      <c r="M48" s="112">
        <v>3</v>
      </c>
      <c r="N48" s="112">
        <v>0</v>
      </c>
      <c r="O48" s="112">
        <v>50</v>
      </c>
    </row>
    <row r="49" spans="2:15" x14ac:dyDescent="0.25">
      <c r="B49" s="108" t="s">
        <v>1086</v>
      </c>
      <c r="C49" s="112">
        <v>24</v>
      </c>
      <c r="D49"/>
      <c r="E49" s="108" t="s">
        <v>1094</v>
      </c>
      <c r="F49" s="112">
        <v>0</v>
      </c>
      <c r="G49"/>
      <c r="H49" s="108" t="s">
        <v>1088</v>
      </c>
      <c r="I49" s="112">
        <v>0</v>
      </c>
      <c r="J49"/>
      <c r="K49" s="108" t="s">
        <v>1068</v>
      </c>
      <c r="L49" s="112">
        <v>34</v>
      </c>
      <c r="M49" s="112">
        <v>3</v>
      </c>
      <c r="N49" s="112">
        <v>0</v>
      </c>
      <c r="O49" s="112">
        <v>37</v>
      </c>
    </row>
    <row r="50" spans="2:15" x14ac:dyDescent="0.25">
      <c r="B50" s="108" t="s">
        <v>1084</v>
      </c>
      <c r="C50" s="112">
        <v>22</v>
      </c>
      <c r="D50"/>
      <c r="E50" s="108" t="s">
        <v>1104</v>
      </c>
      <c r="F50" s="112">
        <v>0</v>
      </c>
      <c r="G50"/>
      <c r="H50" s="108" t="s">
        <v>1074</v>
      </c>
      <c r="I50" s="112">
        <v>0</v>
      </c>
      <c r="J50"/>
      <c r="K50" s="108" t="s">
        <v>1086</v>
      </c>
      <c r="L50" s="112">
        <v>24</v>
      </c>
      <c r="M50" s="112">
        <v>8</v>
      </c>
      <c r="N50" s="112">
        <v>0</v>
      </c>
      <c r="O50" s="112">
        <v>32</v>
      </c>
    </row>
    <row r="51" spans="2:15" x14ac:dyDescent="0.25">
      <c r="B51" s="108" t="s">
        <v>1046</v>
      </c>
      <c r="C51" s="112">
        <v>20</v>
      </c>
      <c r="D51"/>
      <c r="E51" s="108" t="s">
        <v>1046</v>
      </c>
      <c r="F51" s="112">
        <v>0</v>
      </c>
      <c r="G51"/>
      <c r="H51" s="108" t="s">
        <v>1086</v>
      </c>
      <c r="I51" s="112">
        <v>0</v>
      </c>
      <c r="J51"/>
      <c r="K51" s="108" t="s">
        <v>1084</v>
      </c>
      <c r="L51" s="112">
        <v>22</v>
      </c>
      <c r="M51" s="112">
        <v>3</v>
      </c>
      <c r="N51" s="112">
        <v>0</v>
      </c>
      <c r="O51" s="112">
        <v>25</v>
      </c>
    </row>
    <row r="52" spans="2:15" x14ac:dyDescent="0.25">
      <c r="B52" s="108" t="s">
        <v>15</v>
      </c>
      <c r="C52" s="112">
        <v>5658</v>
      </c>
      <c r="D52"/>
      <c r="E52" s="108" t="s">
        <v>15</v>
      </c>
      <c r="F52" s="112">
        <v>636</v>
      </c>
      <c r="G52"/>
      <c r="H52" s="108" t="s">
        <v>15</v>
      </c>
      <c r="I52" s="112">
        <v>2679</v>
      </c>
      <c r="J52"/>
      <c r="K52" s="108" t="s">
        <v>15</v>
      </c>
      <c r="L52" s="112">
        <v>5658</v>
      </c>
      <c r="M52" s="112">
        <v>636</v>
      </c>
      <c r="N52" s="112">
        <v>2679</v>
      </c>
      <c r="O52" s="112">
        <v>8973</v>
      </c>
    </row>
    <row r="53" spans="2:15" x14ac:dyDescent="0.25">
      <c r="B53"/>
      <c r="C53"/>
      <c r="D53"/>
      <c r="E53"/>
      <c r="F53"/>
      <c r="G53"/>
      <c r="H53"/>
      <c r="I53"/>
      <c r="J53"/>
      <c r="K53"/>
      <c r="L53"/>
      <c r="M53"/>
      <c r="N53"/>
      <c r="O53"/>
    </row>
    <row r="54" spans="2:15" x14ac:dyDescent="0.25">
      <c r="B54"/>
      <c r="C54"/>
      <c r="D54"/>
      <c r="E54"/>
      <c r="F54"/>
      <c r="G54"/>
      <c r="H54"/>
      <c r="I54"/>
      <c r="J54"/>
      <c r="K54"/>
      <c r="L54"/>
      <c r="M54"/>
      <c r="N54"/>
      <c r="O54"/>
    </row>
    <row r="55" spans="2:15" x14ac:dyDescent="0.25">
      <c r="B55"/>
      <c r="C55"/>
      <c r="D55"/>
      <c r="E55"/>
      <c r="F55"/>
      <c r="G55"/>
      <c r="H55"/>
      <c r="I55"/>
      <c r="J55"/>
      <c r="K55"/>
      <c r="L55"/>
      <c r="M55"/>
      <c r="N55"/>
      <c r="O55"/>
    </row>
    <row r="56" spans="2:15" x14ac:dyDescent="0.25">
      <c r="B56"/>
      <c r="C56"/>
      <c r="D56"/>
      <c r="E56"/>
      <c r="F56"/>
      <c r="G56"/>
      <c r="H56"/>
      <c r="I56"/>
      <c r="J56"/>
      <c r="K56"/>
      <c r="L56"/>
      <c r="M56"/>
      <c r="N56"/>
      <c r="O56"/>
    </row>
    <row r="57" spans="2:15" x14ac:dyDescent="0.25">
      <c r="B57"/>
      <c r="C57"/>
      <c r="D57"/>
      <c r="E57"/>
      <c r="F57"/>
      <c r="G57"/>
      <c r="H57"/>
      <c r="I57"/>
      <c r="J57"/>
      <c r="K57"/>
      <c r="L57"/>
      <c r="M57"/>
      <c r="N57"/>
      <c r="O57"/>
    </row>
    <row r="58" spans="2:15" x14ac:dyDescent="0.25">
      <c r="B58"/>
      <c r="C58"/>
      <c r="D58"/>
      <c r="E58"/>
      <c r="F58"/>
      <c r="G58"/>
      <c r="H58"/>
      <c r="I58"/>
      <c r="J58"/>
      <c r="K58"/>
      <c r="L58"/>
      <c r="M58"/>
      <c r="N58"/>
      <c r="O58"/>
    </row>
    <row r="59" spans="2:15" x14ac:dyDescent="0.25">
      <c r="B59"/>
      <c r="C59"/>
      <c r="D59"/>
      <c r="E59"/>
      <c r="F59"/>
      <c r="G59"/>
      <c r="H59"/>
      <c r="I59"/>
      <c r="J59"/>
      <c r="K59"/>
      <c r="L59"/>
      <c r="M59"/>
      <c r="N59"/>
      <c r="O59"/>
    </row>
    <row r="60" spans="2:15" x14ac:dyDescent="0.25">
      <c r="B60"/>
      <c r="C60"/>
      <c r="D60"/>
      <c r="E60"/>
      <c r="F60"/>
      <c r="G60"/>
      <c r="H60"/>
      <c r="I60"/>
      <c r="J60"/>
      <c r="K60"/>
      <c r="L60"/>
      <c r="M60"/>
      <c r="N60"/>
      <c r="O60"/>
    </row>
    <row r="61" spans="2:15" x14ac:dyDescent="0.25">
      <c r="B61"/>
      <c r="C61"/>
      <c r="D61"/>
      <c r="E61"/>
      <c r="F61"/>
      <c r="G61"/>
      <c r="H61"/>
      <c r="I61"/>
      <c r="J61"/>
      <c r="K61"/>
      <c r="L61"/>
      <c r="M61"/>
      <c r="N61"/>
      <c r="O61"/>
    </row>
    <row r="62" spans="2:15" x14ac:dyDescent="0.25">
      <c r="B62"/>
      <c r="C62"/>
      <c r="D62"/>
      <c r="E62"/>
      <c r="F62"/>
      <c r="G62"/>
      <c r="H62"/>
      <c r="I62"/>
      <c r="J62"/>
      <c r="K62"/>
      <c r="L62"/>
      <c r="M62"/>
      <c r="N62"/>
      <c r="O62"/>
    </row>
    <row r="63" spans="2:15" x14ac:dyDescent="0.25">
      <c r="B63"/>
      <c r="C63"/>
      <c r="D63"/>
      <c r="E63"/>
      <c r="F63"/>
      <c r="G63"/>
      <c r="H63"/>
      <c r="I63"/>
      <c r="J63"/>
      <c r="K63"/>
      <c r="L63"/>
      <c r="M63"/>
      <c r="N63"/>
      <c r="O63"/>
    </row>
    <row r="64" spans="2:15" x14ac:dyDescent="0.25">
      <c r="B64"/>
      <c r="C64"/>
      <c r="D64"/>
      <c r="E64"/>
      <c r="F64"/>
      <c r="G64"/>
      <c r="H64"/>
      <c r="I64"/>
      <c r="J64"/>
      <c r="K64"/>
      <c r="L64"/>
      <c r="M64"/>
      <c r="N64"/>
      <c r="O64"/>
    </row>
    <row r="65" spans="2:15" x14ac:dyDescent="0.25">
      <c r="B65"/>
      <c r="C65"/>
      <c r="D65"/>
      <c r="E65"/>
      <c r="F65"/>
      <c r="G65"/>
      <c r="H65"/>
      <c r="I65"/>
      <c r="J65"/>
      <c r="K65"/>
      <c r="L65"/>
      <c r="M65"/>
      <c r="N65"/>
      <c r="O65"/>
    </row>
    <row r="66" spans="2:15" x14ac:dyDescent="0.25">
      <c r="B66"/>
      <c r="C66"/>
      <c r="D66"/>
      <c r="E66"/>
      <c r="F66"/>
      <c r="G66"/>
      <c r="H66"/>
      <c r="I66"/>
      <c r="J66"/>
      <c r="K66"/>
      <c r="L66"/>
      <c r="M66"/>
      <c r="N66"/>
      <c r="O66"/>
    </row>
    <row r="67" spans="2:15" x14ac:dyDescent="0.25">
      <c r="B67"/>
      <c r="C67"/>
      <c r="D67"/>
      <c r="E67"/>
      <c r="F67"/>
      <c r="G67"/>
      <c r="H67"/>
      <c r="I67"/>
      <c r="J67"/>
      <c r="K67"/>
      <c r="L67"/>
      <c r="M67"/>
      <c r="N67"/>
      <c r="O67"/>
    </row>
    <row r="68" spans="2:15" x14ac:dyDescent="0.25">
      <c r="B68"/>
      <c r="C68"/>
      <c r="D68"/>
      <c r="E68"/>
      <c r="F68"/>
      <c r="G68"/>
      <c r="H68"/>
      <c r="I68"/>
      <c r="J68"/>
      <c r="K68"/>
      <c r="L68"/>
      <c r="M68"/>
      <c r="N68"/>
      <c r="O68"/>
    </row>
    <row r="69" spans="2:15" x14ac:dyDescent="0.25">
      <c r="B69"/>
      <c r="C69"/>
      <c r="D69"/>
      <c r="E69"/>
      <c r="F69"/>
      <c r="G69"/>
      <c r="H69"/>
      <c r="I69"/>
      <c r="J69"/>
      <c r="K69"/>
      <c r="L69"/>
      <c r="M69"/>
      <c r="N69"/>
      <c r="O69"/>
    </row>
    <row r="70" spans="2:15" x14ac:dyDescent="0.25">
      <c r="B70"/>
      <c r="C70"/>
      <c r="D70"/>
      <c r="E70"/>
      <c r="F70"/>
      <c r="G70"/>
      <c r="H70"/>
      <c r="I70"/>
      <c r="J70"/>
      <c r="K70"/>
      <c r="L70"/>
      <c r="M70"/>
      <c r="N70"/>
      <c r="O70"/>
    </row>
    <row r="71" spans="2:15" x14ac:dyDescent="0.25">
      <c r="B71"/>
      <c r="C71"/>
      <c r="D71"/>
      <c r="E71"/>
      <c r="F71"/>
      <c r="G71"/>
      <c r="H71"/>
      <c r="I71"/>
      <c r="J71"/>
      <c r="K71"/>
      <c r="L71"/>
      <c r="M71"/>
      <c r="N71"/>
      <c r="O71"/>
    </row>
    <row r="72" spans="2:15" x14ac:dyDescent="0.25">
      <c r="B72"/>
      <c r="C72"/>
      <c r="D72"/>
      <c r="E72"/>
      <c r="F72"/>
      <c r="G72"/>
      <c r="H72"/>
      <c r="I72"/>
      <c r="J72"/>
      <c r="K72"/>
      <c r="L72"/>
      <c r="M72"/>
      <c r="N72"/>
      <c r="O72"/>
    </row>
    <row r="73" spans="2:15" x14ac:dyDescent="0.25">
      <c r="B73"/>
      <c r="C73"/>
      <c r="D73"/>
      <c r="E73"/>
      <c r="F73"/>
      <c r="G73"/>
      <c r="H73"/>
      <c r="I73"/>
      <c r="J73"/>
      <c r="K73"/>
      <c r="L73"/>
      <c r="M73"/>
      <c r="N73"/>
      <c r="O73"/>
    </row>
    <row r="74" spans="2:15" x14ac:dyDescent="0.25">
      <c r="B74"/>
      <c r="C74"/>
      <c r="D74"/>
      <c r="E74"/>
      <c r="F74"/>
      <c r="G74"/>
      <c r="H74"/>
      <c r="I74"/>
      <c r="J74"/>
      <c r="K74"/>
      <c r="L74"/>
      <c r="M74"/>
      <c r="N74"/>
      <c r="O74"/>
    </row>
    <row r="75" spans="2:15" x14ac:dyDescent="0.25">
      <c r="B75"/>
      <c r="C75"/>
      <c r="D75"/>
      <c r="E75"/>
      <c r="F75"/>
      <c r="G75"/>
      <c r="H75"/>
      <c r="I75"/>
      <c r="J75"/>
      <c r="K75"/>
      <c r="L75"/>
      <c r="M75"/>
      <c r="N75"/>
      <c r="O75"/>
    </row>
    <row r="76" spans="2:15" x14ac:dyDescent="0.25">
      <c r="B76"/>
      <c r="C76"/>
      <c r="D76"/>
      <c r="E76"/>
      <c r="F76"/>
      <c r="G76"/>
      <c r="H76"/>
      <c r="I76"/>
      <c r="J76"/>
      <c r="K76"/>
      <c r="L76"/>
      <c r="M76"/>
      <c r="N76"/>
      <c r="O76"/>
    </row>
    <row r="77" spans="2:15" x14ac:dyDescent="0.25">
      <c r="B77"/>
      <c r="C77"/>
      <c r="D77"/>
      <c r="E77"/>
      <c r="F77"/>
      <c r="G77"/>
      <c r="H77"/>
      <c r="I77"/>
      <c r="J77"/>
      <c r="K77"/>
      <c r="L77"/>
      <c r="M77"/>
      <c r="N77"/>
      <c r="O77"/>
    </row>
    <row r="78" spans="2:15" x14ac:dyDescent="0.25">
      <c r="B78"/>
      <c r="C78"/>
      <c r="D78"/>
      <c r="E78"/>
      <c r="F78"/>
      <c r="G78"/>
      <c r="H78"/>
      <c r="I78"/>
      <c r="J78"/>
      <c r="K78"/>
      <c r="L78"/>
      <c r="M78"/>
      <c r="N78"/>
      <c r="O78"/>
    </row>
    <row r="79" spans="2:15" x14ac:dyDescent="0.25">
      <c r="B79"/>
      <c r="C79"/>
      <c r="D79"/>
      <c r="E79"/>
      <c r="F79"/>
      <c r="G79"/>
      <c r="H79"/>
      <c r="I79"/>
      <c r="J79"/>
      <c r="K79"/>
      <c r="L79"/>
      <c r="M79"/>
      <c r="N79"/>
      <c r="O79"/>
    </row>
    <row r="80" spans="2:15" x14ac:dyDescent="0.25">
      <c r="B80"/>
      <c r="C80"/>
      <c r="D80"/>
      <c r="E80"/>
      <c r="F80"/>
      <c r="G80"/>
      <c r="H80"/>
      <c r="I80"/>
      <c r="J80"/>
      <c r="K80"/>
      <c r="L80"/>
      <c r="M80"/>
      <c r="N80"/>
      <c r="O80"/>
    </row>
    <row r="81" spans="2:15" x14ac:dyDescent="0.25">
      <c r="B81"/>
      <c r="C81"/>
      <c r="D81"/>
      <c r="E81"/>
      <c r="F81"/>
      <c r="G81"/>
      <c r="H81"/>
      <c r="I81"/>
      <c r="J81"/>
      <c r="K81"/>
      <c r="L81"/>
      <c r="M81"/>
      <c r="N81"/>
      <c r="O81"/>
    </row>
    <row r="82" spans="2:15" x14ac:dyDescent="0.25">
      <c r="B82"/>
      <c r="C82"/>
      <c r="D82"/>
      <c r="E82"/>
      <c r="F82"/>
      <c r="G82"/>
      <c r="H82"/>
      <c r="I82"/>
      <c r="J82"/>
      <c r="K82"/>
      <c r="L82"/>
      <c r="M82"/>
      <c r="N82"/>
      <c r="O82"/>
    </row>
    <row r="83" spans="2:15" x14ac:dyDescent="0.25">
      <c r="B83"/>
      <c r="C83"/>
      <c r="D83"/>
      <c r="E83"/>
      <c r="F83"/>
      <c r="G83"/>
      <c r="H83"/>
      <c r="I83"/>
      <c r="J83"/>
      <c r="K83"/>
      <c r="L83"/>
      <c r="M83"/>
      <c r="N83"/>
      <c r="O83"/>
    </row>
    <row r="84" spans="2:15" x14ac:dyDescent="0.25">
      <c r="B84"/>
      <c r="C84"/>
      <c r="D84"/>
      <c r="E84"/>
      <c r="F84"/>
      <c r="G84"/>
      <c r="H84"/>
      <c r="I84"/>
      <c r="J84"/>
      <c r="K84"/>
      <c r="L84"/>
      <c r="M84"/>
      <c r="N84"/>
      <c r="O84"/>
    </row>
    <row r="85" spans="2:15" x14ac:dyDescent="0.25">
      <c r="B85"/>
      <c r="C85"/>
      <c r="D85"/>
      <c r="E85"/>
      <c r="F85"/>
      <c r="G85"/>
      <c r="H85"/>
      <c r="I85"/>
      <c r="J85"/>
      <c r="K85"/>
      <c r="L85"/>
      <c r="M85"/>
      <c r="N85"/>
      <c r="O85"/>
    </row>
    <row r="86" spans="2:15" x14ac:dyDescent="0.25">
      <c r="B86"/>
      <c r="C86"/>
      <c r="D86"/>
      <c r="E86"/>
      <c r="F86"/>
      <c r="G86"/>
      <c r="H86"/>
      <c r="I86"/>
      <c r="J86"/>
      <c r="K86"/>
      <c r="L86"/>
      <c r="M86"/>
      <c r="N86"/>
      <c r="O86"/>
    </row>
    <row r="87" spans="2:15" x14ac:dyDescent="0.25">
      <c r="B87"/>
      <c r="C87"/>
      <c r="D87"/>
      <c r="E87"/>
      <c r="F87"/>
      <c r="G87"/>
      <c r="H87"/>
      <c r="I87"/>
      <c r="J87"/>
      <c r="K87"/>
      <c r="L87"/>
      <c r="M87"/>
      <c r="N87"/>
      <c r="O87"/>
    </row>
    <row r="88" spans="2:15" x14ac:dyDescent="0.25">
      <c r="B88"/>
      <c r="C88"/>
      <c r="D88"/>
      <c r="E88"/>
      <c r="F88"/>
      <c r="G88"/>
      <c r="H88"/>
      <c r="I88"/>
      <c r="J88"/>
      <c r="K88"/>
      <c r="L88"/>
      <c r="M88"/>
      <c r="N88"/>
      <c r="O88"/>
    </row>
    <row r="89" spans="2:15" x14ac:dyDescent="0.25">
      <c r="B89"/>
      <c r="C89"/>
      <c r="D89"/>
      <c r="E89"/>
      <c r="F89"/>
      <c r="G89"/>
      <c r="H89"/>
      <c r="I89"/>
      <c r="J89"/>
      <c r="K89"/>
      <c r="L89"/>
      <c r="M89"/>
      <c r="N89"/>
      <c r="O89"/>
    </row>
    <row r="90" spans="2:15" x14ac:dyDescent="0.25">
      <c r="B90"/>
      <c r="C90"/>
      <c r="D90"/>
      <c r="E90"/>
      <c r="F90"/>
      <c r="G90"/>
      <c r="H90"/>
      <c r="I90"/>
      <c r="J90"/>
      <c r="K90"/>
      <c r="L90"/>
      <c r="M90"/>
      <c r="N90"/>
      <c r="O90"/>
    </row>
    <row r="91" spans="2:15" x14ac:dyDescent="0.25">
      <c r="B91"/>
      <c r="C91"/>
      <c r="D91"/>
      <c r="E91"/>
      <c r="F91"/>
      <c r="G91"/>
      <c r="H91"/>
      <c r="I91"/>
      <c r="J91"/>
      <c r="K91"/>
      <c r="L91"/>
      <c r="M91"/>
      <c r="N91"/>
      <c r="O91"/>
    </row>
    <row r="92" spans="2:15" x14ac:dyDescent="0.25">
      <c r="B92"/>
      <c r="C92"/>
      <c r="D92"/>
      <c r="E92"/>
      <c r="F92"/>
      <c r="G92"/>
      <c r="H92"/>
      <c r="I92"/>
      <c r="J92"/>
      <c r="K92"/>
      <c r="L92"/>
      <c r="M92"/>
      <c r="N92"/>
      <c r="O92"/>
    </row>
    <row r="93" spans="2:15" x14ac:dyDescent="0.25">
      <c r="B93"/>
      <c r="C93"/>
      <c r="D93"/>
      <c r="E93"/>
      <c r="F93"/>
      <c r="G93"/>
      <c r="H93"/>
      <c r="I93"/>
      <c r="J93"/>
      <c r="K93"/>
      <c r="L93"/>
      <c r="M93"/>
      <c r="N93"/>
      <c r="O93"/>
    </row>
    <row r="94" spans="2:15" x14ac:dyDescent="0.25">
      <c r="B94"/>
      <c r="C94"/>
      <c r="D94"/>
      <c r="E94"/>
      <c r="F94"/>
      <c r="G94"/>
      <c r="H94"/>
      <c r="I94"/>
      <c r="J94"/>
      <c r="K94"/>
      <c r="L94"/>
      <c r="M94"/>
      <c r="N94"/>
      <c r="O94"/>
    </row>
    <row r="95" spans="2:15" x14ac:dyDescent="0.25">
      <c r="B95"/>
      <c r="C95"/>
      <c r="D95"/>
      <c r="E95"/>
      <c r="F95"/>
      <c r="G95"/>
      <c r="H95"/>
      <c r="I95"/>
      <c r="J95"/>
      <c r="K95"/>
      <c r="L95"/>
      <c r="M95"/>
      <c r="N95"/>
      <c r="O95"/>
    </row>
    <row r="96" spans="2:15" x14ac:dyDescent="0.25">
      <c r="B96"/>
      <c r="C96"/>
      <c r="D96"/>
      <c r="E96"/>
      <c r="F96"/>
      <c r="G96"/>
      <c r="H96"/>
      <c r="I96"/>
      <c r="J96"/>
      <c r="K96"/>
      <c r="L96"/>
      <c r="M96"/>
      <c r="N96"/>
      <c r="O96"/>
    </row>
    <row r="97" spans="2:15" x14ac:dyDescent="0.25">
      <c r="B97"/>
      <c r="C97"/>
      <c r="D97"/>
      <c r="E97"/>
      <c r="F97"/>
      <c r="G97"/>
      <c r="H97"/>
      <c r="I97"/>
      <c r="J97"/>
      <c r="K97"/>
      <c r="L97"/>
      <c r="M97"/>
      <c r="N97"/>
      <c r="O97"/>
    </row>
    <row r="98" spans="2:15" x14ac:dyDescent="0.25">
      <c r="B98"/>
      <c r="C98"/>
      <c r="D98"/>
      <c r="E98"/>
      <c r="F98"/>
      <c r="G98"/>
      <c r="H98"/>
      <c r="I98"/>
      <c r="J98"/>
      <c r="K98"/>
      <c r="L98"/>
      <c r="M98"/>
      <c r="N98"/>
      <c r="O98"/>
    </row>
    <row r="99" spans="2:15" x14ac:dyDescent="0.25">
      <c r="B99"/>
      <c r="C99"/>
      <c r="D99"/>
      <c r="E99"/>
      <c r="F99"/>
      <c r="G99"/>
      <c r="H99"/>
      <c r="I99"/>
      <c r="J99"/>
      <c r="K99"/>
      <c r="L99"/>
      <c r="M99"/>
      <c r="N99"/>
      <c r="O99"/>
    </row>
    <row r="100" spans="2:15" x14ac:dyDescent="0.25">
      <c r="B100"/>
      <c r="C100"/>
      <c r="D100"/>
      <c r="E100"/>
      <c r="F100"/>
      <c r="G100"/>
      <c r="H100"/>
      <c r="I100"/>
      <c r="J100"/>
      <c r="K100"/>
      <c r="L100"/>
      <c r="M100"/>
      <c r="N100"/>
      <c r="O100"/>
    </row>
    <row r="101" spans="2:15" x14ac:dyDescent="0.25">
      <c r="B101"/>
      <c r="C101"/>
      <c r="D101"/>
      <c r="E101"/>
      <c r="F101"/>
      <c r="G101"/>
      <c r="H101"/>
      <c r="I101"/>
      <c r="J101"/>
      <c r="K101"/>
      <c r="L101"/>
      <c r="M101"/>
      <c r="N101"/>
      <c r="O101"/>
    </row>
    <row r="102" spans="2:15" x14ac:dyDescent="0.25">
      <c r="B102"/>
      <c r="C102"/>
      <c r="D102"/>
      <c r="E102"/>
      <c r="F102"/>
      <c r="G102"/>
      <c r="H102"/>
      <c r="I102"/>
      <c r="J102"/>
      <c r="K102"/>
      <c r="L102"/>
      <c r="M102"/>
      <c r="N102"/>
      <c r="O102"/>
    </row>
    <row r="103" spans="2:15" x14ac:dyDescent="0.25">
      <c r="B103"/>
      <c r="C103"/>
      <c r="D103"/>
      <c r="E103"/>
      <c r="F103"/>
      <c r="G103"/>
      <c r="H103"/>
      <c r="I103"/>
      <c r="J103"/>
      <c r="K103"/>
      <c r="L103"/>
      <c r="M103"/>
      <c r="N103"/>
      <c r="O103"/>
    </row>
    <row r="104" spans="2:15" x14ac:dyDescent="0.25">
      <c r="B104"/>
      <c r="C104"/>
      <c r="D104"/>
      <c r="E104"/>
      <c r="F104"/>
      <c r="G104"/>
      <c r="H104"/>
      <c r="I104"/>
      <c r="J104"/>
      <c r="K104"/>
      <c r="L104"/>
      <c r="M104"/>
      <c r="N104"/>
      <c r="O104"/>
    </row>
    <row r="105" spans="2:15" x14ac:dyDescent="0.25">
      <c r="B105"/>
      <c r="C105"/>
      <c r="D105"/>
      <c r="E105"/>
      <c r="F105"/>
      <c r="G105"/>
      <c r="H105"/>
      <c r="I105"/>
      <c r="J105"/>
      <c r="K105"/>
      <c r="L105"/>
      <c r="M105"/>
      <c r="N105"/>
      <c r="O105"/>
    </row>
    <row r="106" spans="2:15" x14ac:dyDescent="0.25">
      <c r="B106"/>
      <c r="C106"/>
      <c r="D106"/>
      <c r="E106"/>
      <c r="F106"/>
      <c r="G106"/>
      <c r="H106"/>
      <c r="I106"/>
      <c r="J106"/>
      <c r="K106"/>
      <c r="L106"/>
      <c r="M106"/>
      <c r="N106"/>
      <c r="O106"/>
    </row>
    <row r="107" spans="2:15" x14ac:dyDescent="0.25">
      <c r="B107"/>
      <c r="C107"/>
      <c r="D107"/>
      <c r="E107"/>
      <c r="F107"/>
      <c r="G107"/>
      <c r="H107"/>
      <c r="I107"/>
      <c r="J107"/>
      <c r="K107"/>
      <c r="L107"/>
      <c r="M107"/>
      <c r="N107"/>
      <c r="O107"/>
    </row>
    <row r="108" spans="2:15" x14ac:dyDescent="0.25">
      <c r="B108"/>
      <c r="C108"/>
      <c r="D108"/>
      <c r="E108"/>
      <c r="F108"/>
      <c r="G108"/>
      <c r="H108"/>
      <c r="I108"/>
      <c r="J108"/>
      <c r="K108"/>
      <c r="L108"/>
      <c r="M108"/>
      <c r="N108"/>
      <c r="O108"/>
    </row>
    <row r="109" spans="2:15" x14ac:dyDescent="0.25">
      <c r="B109"/>
      <c r="C109"/>
      <c r="D109"/>
      <c r="E109"/>
      <c r="F109"/>
      <c r="G109"/>
      <c r="H109"/>
      <c r="I109"/>
      <c r="J109"/>
      <c r="K109"/>
      <c r="L109"/>
      <c r="M109"/>
      <c r="N109"/>
      <c r="O109"/>
    </row>
    <row r="110" spans="2:15" x14ac:dyDescent="0.25">
      <c r="B110"/>
      <c r="C110"/>
      <c r="D110"/>
      <c r="E110"/>
      <c r="F110"/>
      <c r="G110"/>
      <c r="H110"/>
      <c r="I110"/>
      <c r="J110"/>
      <c r="K110"/>
      <c r="L110"/>
      <c r="M110"/>
      <c r="N110"/>
      <c r="O110"/>
    </row>
    <row r="111" spans="2:15" x14ac:dyDescent="0.25">
      <c r="B111"/>
      <c r="C111"/>
      <c r="D111"/>
      <c r="E111"/>
      <c r="F111"/>
      <c r="G111"/>
      <c r="H111"/>
      <c r="I111"/>
      <c r="J111"/>
      <c r="K111"/>
      <c r="L111"/>
      <c r="M111"/>
      <c r="N111"/>
      <c r="O111"/>
    </row>
    <row r="112" spans="2:15" x14ac:dyDescent="0.25">
      <c r="B112"/>
      <c r="C112"/>
      <c r="D112"/>
      <c r="E112"/>
      <c r="F112"/>
      <c r="G112"/>
      <c r="H112"/>
      <c r="I112"/>
      <c r="J112"/>
      <c r="K112"/>
      <c r="L112"/>
      <c r="M112"/>
      <c r="N112"/>
      <c r="O112"/>
    </row>
    <row r="113" spans="2:15" x14ac:dyDescent="0.25">
      <c r="B113"/>
      <c r="C113"/>
      <c r="D113"/>
      <c r="E113"/>
      <c r="F113"/>
      <c r="G113"/>
      <c r="H113"/>
      <c r="I113"/>
      <c r="J113"/>
      <c r="K113"/>
      <c r="L113"/>
      <c r="M113"/>
      <c r="N113"/>
      <c r="O113"/>
    </row>
    <row r="114" spans="2:15" x14ac:dyDescent="0.25">
      <c r="B114"/>
      <c r="C114"/>
      <c r="D114"/>
      <c r="E114"/>
      <c r="F114"/>
      <c r="G114"/>
      <c r="H114"/>
      <c r="I114"/>
      <c r="J114"/>
      <c r="K114"/>
      <c r="L114"/>
      <c r="M114"/>
      <c r="N114"/>
      <c r="O114"/>
    </row>
    <row r="115" spans="2:15" x14ac:dyDescent="0.25">
      <c r="B115"/>
      <c r="C115"/>
      <c r="D115"/>
      <c r="E115"/>
      <c r="F115"/>
      <c r="G115"/>
      <c r="H115"/>
      <c r="I115"/>
      <c r="J115"/>
      <c r="K115"/>
      <c r="L115"/>
      <c r="M115"/>
      <c r="N115"/>
      <c r="O115"/>
    </row>
    <row r="116" spans="2:15" x14ac:dyDescent="0.25">
      <c r="B116"/>
      <c r="C116"/>
      <c r="D116"/>
      <c r="E116"/>
      <c r="F116"/>
      <c r="G116"/>
      <c r="H116"/>
      <c r="I116"/>
      <c r="J116"/>
      <c r="K116"/>
      <c r="L116"/>
      <c r="M116"/>
      <c r="N116"/>
      <c r="O116"/>
    </row>
    <row r="117" spans="2:15" x14ac:dyDescent="0.25">
      <c r="B117"/>
      <c r="C117"/>
      <c r="D117"/>
      <c r="E117"/>
      <c r="F117"/>
      <c r="G117"/>
      <c r="H117"/>
      <c r="I117"/>
      <c r="J117"/>
      <c r="K117"/>
      <c r="L117"/>
      <c r="M117"/>
      <c r="N117"/>
      <c r="O117"/>
    </row>
    <row r="118" spans="2:15" x14ac:dyDescent="0.25">
      <c r="B118"/>
      <c r="C118"/>
      <c r="D118"/>
      <c r="E118"/>
      <c r="F118"/>
      <c r="G118"/>
      <c r="H118"/>
      <c r="I118"/>
      <c r="J118"/>
      <c r="K118"/>
      <c r="L118"/>
      <c r="M118"/>
      <c r="N118"/>
      <c r="O118"/>
    </row>
    <row r="119" spans="2:15" x14ac:dyDescent="0.25">
      <c r="B119"/>
      <c r="C119"/>
      <c r="D119"/>
      <c r="E119"/>
      <c r="F119"/>
      <c r="G119"/>
      <c r="H119"/>
      <c r="I119"/>
      <c r="J119"/>
      <c r="K119"/>
      <c r="L119"/>
      <c r="M119"/>
      <c r="N119"/>
      <c r="O119"/>
    </row>
    <row r="120" spans="2:15" x14ac:dyDescent="0.25">
      <c r="B120"/>
      <c r="C120"/>
      <c r="D120"/>
      <c r="E120"/>
      <c r="F120"/>
      <c r="G120"/>
      <c r="H120"/>
      <c r="I120"/>
      <c r="J120"/>
      <c r="K120"/>
      <c r="L120"/>
      <c r="M120"/>
      <c r="N120"/>
      <c r="O120"/>
    </row>
    <row r="121" spans="2:15" x14ac:dyDescent="0.25">
      <c r="B121"/>
      <c r="C121"/>
      <c r="D121"/>
      <c r="E121"/>
      <c r="F121"/>
      <c r="G121"/>
      <c r="H121"/>
      <c r="I121"/>
      <c r="J121"/>
      <c r="K121"/>
      <c r="L121"/>
      <c r="M121"/>
      <c r="N121"/>
      <c r="O121"/>
    </row>
    <row r="122" spans="2:15" x14ac:dyDescent="0.25">
      <c r="B122"/>
      <c r="C122"/>
      <c r="D122"/>
      <c r="E122"/>
      <c r="F122"/>
      <c r="G122"/>
      <c r="H122"/>
      <c r="I122"/>
      <c r="J122"/>
      <c r="K122"/>
      <c r="L122"/>
      <c r="M122"/>
      <c r="N122"/>
      <c r="O122"/>
    </row>
    <row r="123" spans="2:15" x14ac:dyDescent="0.25">
      <c r="B123"/>
      <c r="C123"/>
      <c r="D123"/>
      <c r="E123"/>
      <c r="F123"/>
      <c r="G123"/>
      <c r="H123"/>
      <c r="I123"/>
      <c r="J123"/>
      <c r="K123"/>
      <c r="L123"/>
      <c r="M123"/>
      <c r="N123"/>
      <c r="O123"/>
    </row>
    <row r="124" spans="2:15" x14ac:dyDescent="0.25">
      <c r="B124"/>
      <c r="C124"/>
      <c r="D124"/>
      <c r="E124"/>
      <c r="F124"/>
      <c r="G124"/>
      <c r="H124"/>
      <c r="I124"/>
      <c r="J124"/>
      <c r="K124"/>
      <c r="L124"/>
      <c r="M124"/>
      <c r="N124"/>
      <c r="O124"/>
    </row>
    <row r="125" spans="2:15" x14ac:dyDescent="0.25">
      <c r="B125"/>
      <c r="C125"/>
      <c r="D125"/>
      <c r="E125"/>
      <c r="F125"/>
      <c r="G125"/>
      <c r="H125"/>
      <c r="I125"/>
      <c r="J125"/>
      <c r="K125"/>
      <c r="L125"/>
      <c r="M125"/>
      <c r="N125"/>
      <c r="O125"/>
    </row>
    <row r="126" spans="2:15" x14ac:dyDescent="0.25">
      <c r="B126"/>
      <c r="C126"/>
      <c r="D126"/>
      <c r="E126"/>
      <c r="F126"/>
      <c r="G126"/>
      <c r="H126"/>
      <c r="I126"/>
      <c r="J126"/>
      <c r="K126"/>
      <c r="L126"/>
      <c r="M126"/>
      <c r="N126"/>
      <c r="O126"/>
    </row>
    <row r="127" spans="2:15" x14ac:dyDescent="0.25">
      <c r="B127"/>
      <c r="C127"/>
      <c r="D127"/>
      <c r="E127"/>
      <c r="F127"/>
      <c r="G127"/>
      <c r="H127"/>
      <c r="I127"/>
      <c r="J127"/>
      <c r="K127"/>
      <c r="L127"/>
      <c r="M127"/>
      <c r="N127"/>
      <c r="O127"/>
    </row>
    <row r="128" spans="2:15" x14ac:dyDescent="0.25">
      <c r="B128"/>
      <c r="C128"/>
      <c r="D128"/>
      <c r="E128"/>
      <c r="F128"/>
      <c r="G128"/>
      <c r="H128"/>
      <c r="I128"/>
      <c r="J128"/>
      <c r="K128"/>
      <c r="L128"/>
      <c r="M128"/>
      <c r="N128"/>
      <c r="O128"/>
    </row>
    <row r="129" spans="2:15" x14ac:dyDescent="0.25">
      <c r="B129"/>
      <c r="C129"/>
      <c r="D129"/>
      <c r="E129"/>
      <c r="F129"/>
      <c r="G129"/>
      <c r="H129"/>
      <c r="I129"/>
      <c r="J129"/>
      <c r="K129"/>
      <c r="L129"/>
      <c r="M129"/>
      <c r="N129"/>
      <c r="O129"/>
    </row>
    <row r="130" spans="2:15" x14ac:dyDescent="0.25">
      <c r="B130"/>
      <c r="C130"/>
      <c r="D130"/>
      <c r="E130"/>
      <c r="F130"/>
      <c r="G130"/>
      <c r="H130"/>
      <c r="I130"/>
      <c r="J130"/>
      <c r="K130"/>
      <c r="L130"/>
      <c r="M130"/>
      <c r="N130"/>
      <c r="O130"/>
    </row>
    <row r="131" spans="2:15" x14ac:dyDescent="0.25">
      <c r="B131"/>
      <c r="C131"/>
      <c r="D131"/>
      <c r="E131"/>
      <c r="F131"/>
      <c r="G131"/>
      <c r="H131"/>
      <c r="I131"/>
      <c r="J131"/>
      <c r="K131"/>
      <c r="L131"/>
      <c r="M131"/>
      <c r="N131"/>
      <c r="O131"/>
    </row>
    <row r="132" spans="2:15" x14ac:dyDescent="0.25">
      <c r="B132"/>
      <c r="C132"/>
      <c r="D132"/>
      <c r="E132"/>
      <c r="F132"/>
      <c r="G132"/>
      <c r="H132"/>
      <c r="I132"/>
      <c r="J132"/>
      <c r="K132"/>
      <c r="L132"/>
      <c r="M132"/>
      <c r="N132"/>
      <c r="O132"/>
    </row>
    <row r="133" spans="2:15" x14ac:dyDescent="0.25">
      <c r="B133"/>
      <c r="C133"/>
      <c r="D133"/>
      <c r="E133"/>
      <c r="F133"/>
      <c r="G133"/>
      <c r="H133"/>
      <c r="I133"/>
      <c r="J133"/>
      <c r="K133"/>
      <c r="L133"/>
      <c r="M133"/>
      <c r="N133"/>
      <c r="O133"/>
    </row>
    <row r="134" spans="2:15" x14ac:dyDescent="0.25">
      <c r="B134"/>
      <c r="C134"/>
      <c r="D134"/>
      <c r="E134"/>
      <c r="F134"/>
      <c r="G134"/>
      <c r="H134"/>
      <c r="I134"/>
      <c r="J134"/>
      <c r="K134"/>
      <c r="L134"/>
      <c r="M134"/>
      <c r="N134"/>
      <c r="O134"/>
    </row>
    <row r="135" spans="2:15" x14ac:dyDescent="0.25">
      <c r="B135"/>
      <c r="C135"/>
      <c r="D135"/>
      <c r="E135"/>
      <c r="F135"/>
      <c r="G135"/>
      <c r="H135"/>
      <c r="I135"/>
      <c r="J135"/>
      <c r="K135"/>
      <c r="L135"/>
      <c r="M135"/>
      <c r="N135"/>
      <c r="O135"/>
    </row>
    <row r="136" spans="2:15" x14ac:dyDescent="0.25">
      <c r="B136"/>
      <c r="C136"/>
      <c r="D136"/>
      <c r="E136"/>
      <c r="F136"/>
      <c r="G136"/>
      <c r="H136"/>
      <c r="I136"/>
      <c r="J136"/>
      <c r="K136"/>
      <c r="L136"/>
      <c r="M136"/>
      <c r="N136"/>
      <c r="O136"/>
    </row>
    <row r="137" spans="2:15" x14ac:dyDescent="0.25">
      <c r="B137"/>
      <c r="C137"/>
      <c r="D137"/>
      <c r="E137"/>
      <c r="F137"/>
      <c r="G137"/>
      <c r="H137"/>
      <c r="I137"/>
      <c r="J137"/>
      <c r="K137"/>
      <c r="L137"/>
      <c r="M137"/>
      <c r="N137"/>
      <c r="O137"/>
    </row>
    <row r="138" spans="2:15" x14ac:dyDescent="0.25">
      <c r="B138"/>
      <c r="C138"/>
      <c r="D138"/>
      <c r="E138"/>
      <c r="F138"/>
      <c r="G138"/>
      <c r="H138"/>
      <c r="I138"/>
      <c r="J138"/>
      <c r="K138"/>
      <c r="L138"/>
      <c r="M138"/>
      <c r="N138"/>
      <c r="O138"/>
    </row>
    <row r="139" spans="2:15" x14ac:dyDescent="0.25">
      <c r="B139"/>
      <c r="C139"/>
      <c r="D139"/>
      <c r="E139"/>
      <c r="F139"/>
      <c r="G139"/>
      <c r="H139"/>
      <c r="I139"/>
      <c r="J139"/>
      <c r="K139"/>
      <c r="L139"/>
      <c r="M139"/>
      <c r="N139"/>
      <c r="O139"/>
    </row>
    <row r="140" spans="2:15" x14ac:dyDescent="0.25">
      <c r="B140"/>
      <c r="C140"/>
      <c r="D140"/>
      <c r="E140"/>
      <c r="F140"/>
      <c r="G140"/>
      <c r="H140"/>
      <c r="I140"/>
      <c r="J140"/>
      <c r="K140"/>
      <c r="L140"/>
      <c r="M140"/>
      <c r="N140"/>
      <c r="O140"/>
    </row>
    <row r="141" spans="2:15" x14ac:dyDescent="0.25">
      <c r="B141"/>
      <c r="C141"/>
      <c r="D141"/>
      <c r="E141"/>
      <c r="F141"/>
      <c r="G141"/>
      <c r="H141"/>
      <c r="I141"/>
      <c r="J141"/>
      <c r="K141"/>
      <c r="L141"/>
      <c r="M141"/>
      <c r="N141"/>
      <c r="O141"/>
    </row>
    <row r="142" spans="2:15" x14ac:dyDescent="0.25">
      <c r="B142"/>
      <c r="C142"/>
      <c r="D142"/>
      <c r="E142"/>
      <c r="F142"/>
      <c r="G142"/>
      <c r="H142"/>
      <c r="I142"/>
      <c r="J142"/>
      <c r="K142"/>
      <c r="L142"/>
      <c r="M142"/>
      <c r="N142"/>
      <c r="O142"/>
    </row>
    <row r="143" spans="2:15" x14ac:dyDescent="0.25">
      <c r="B143"/>
      <c r="C143"/>
      <c r="D143"/>
      <c r="E143"/>
      <c r="F143"/>
      <c r="G143"/>
      <c r="H143"/>
      <c r="I143"/>
      <c r="J143"/>
      <c r="K143"/>
      <c r="L143"/>
      <c r="M143"/>
      <c r="N143"/>
      <c r="O143"/>
    </row>
    <row r="144" spans="2:15" x14ac:dyDescent="0.25">
      <c r="B144"/>
      <c r="C144"/>
      <c r="D144"/>
      <c r="E144"/>
      <c r="F144"/>
      <c r="G144"/>
      <c r="H144"/>
      <c r="I144"/>
      <c r="J144"/>
      <c r="K144"/>
      <c r="L144"/>
      <c r="M144"/>
      <c r="N144"/>
      <c r="O144"/>
    </row>
    <row r="145" spans="2:15" x14ac:dyDescent="0.25">
      <c r="B145"/>
      <c r="C145"/>
      <c r="D145"/>
      <c r="E145"/>
      <c r="F145"/>
      <c r="G145"/>
      <c r="H145"/>
      <c r="I145"/>
      <c r="J145"/>
      <c r="K145"/>
      <c r="L145"/>
      <c r="M145"/>
      <c r="N145"/>
      <c r="O145"/>
    </row>
    <row r="146" spans="2:15" x14ac:dyDescent="0.25">
      <c r="B146"/>
      <c r="C146"/>
      <c r="D146"/>
      <c r="E146"/>
      <c r="F146"/>
      <c r="G146"/>
      <c r="H146"/>
      <c r="I146"/>
      <c r="J146"/>
      <c r="K146"/>
      <c r="L146"/>
      <c r="M146"/>
      <c r="N146"/>
      <c r="O146"/>
    </row>
    <row r="147" spans="2:15" x14ac:dyDescent="0.25">
      <c r="B147"/>
      <c r="C147"/>
      <c r="D147"/>
      <c r="E147"/>
      <c r="F147"/>
      <c r="G147"/>
      <c r="H147"/>
      <c r="I147"/>
      <c r="J147"/>
      <c r="K147"/>
      <c r="L147"/>
      <c r="M147"/>
      <c r="N147"/>
      <c r="O147"/>
    </row>
    <row r="148" spans="2:15" x14ac:dyDescent="0.25">
      <c r="B148"/>
      <c r="C148"/>
      <c r="D148"/>
      <c r="E148"/>
      <c r="F148"/>
      <c r="G148"/>
      <c r="H148"/>
      <c r="I148"/>
      <c r="J148"/>
      <c r="K148"/>
      <c r="L148"/>
      <c r="M148"/>
      <c r="N148"/>
      <c r="O148"/>
    </row>
    <row r="149" spans="2:15" x14ac:dyDescent="0.25">
      <c r="B149"/>
      <c r="C149"/>
      <c r="D149"/>
      <c r="E149"/>
      <c r="F149"/>
      <c r="G149"/>
      <c r="H149"/>
      <c r="I149"/>
      <c r="J149"/>
      <c r="K149"/>
      <c r="L149"/>
      <c r="M149"/>
      <c r="N149"/>
      <c r="O149"/>
    </row>
    <row r="150" spans="2:15" x14ac:dyDescent="0.25">
      <c r="B150"/>
      <c r="C150"/>
      <c r="D150"/>
      <c r="E150"/>
      <c r="F150"/>
      <c r="G150"/>
      <c r="H150"/>
      <c r="I150"/>
      <c r="J150"/>
      <c r="K150"/>
      <c r="L150"/>
      <c r="M150"/>
      <c r="N150"/>
      <c r="O150"/>
    </row>
    <row r="151" spans="2:15" x14ac:dyDescent="0.25">
      <c r="B151"/>
      <c r="C151"/>
      <c r="D151"/>
      <c r="E151"/>
      <c r="F151"/>
      <c r="G151"/>
      <c r="H151"/>
      <c r="I151"/>
      <c r="J151"/>
      <c r="K151"/>
      <c r="L151"/>
      <c r="M151"/>
      <c r="N151"/>
      <c r="O151"/>
    </row>
    <row r="152" spans="2:15" x14ac:dyDescent="0.25">
      <c r="B152"/>
      <c r="C152"/>
      <c r="D152"/>
      <c r="E152"/>
      <c r="F152"/>
      <c r="G152"/>
      <c r="H152"/>
      <c r="I152"/>
      <c r="J152"/>
      <c r="K152"/>
      <c r="L152"/>
      <c r="M152"/>
      <c r="N152"/>
      <c r="O152"/>
    </row>
    <row r="153" spans="2:15" x14ac:dyDescent="0.25">
      <c r="B153"/>
      <c r="C153"/>
      <c r="D153"/>
      <c r="E153"/>
      <c r="F153"/>
      <c r="G153"/>
      <c r="H153"/>
      <c r="I153"/>
      <c r="J153"/>
      <c r="K153"/>
      <c r="L153"/>
      <c r="M153"/>
      <c r="N153"/>
      <c r="O153"/>
    </row>
    <row r="154" spans="2:15" x14ac:dyDescent="0.25">
      <c r="B154"/>
      <c r="C154"/>
      <c r="D154"/>
      <c r="E154"/>
      <c r="F154"/>
      <c r="G154"/>
      <c r="H154"/>
      <c r="I154"/>
      <c r="J154"/>
      <c r="K154"/>
      <c r="L154"/>
      <c r="M154"/>
      <c r="N154"/>
      <c r="O154"/>
    </row>
    <row r="155" spans="2:15" x14ac:dyDescent="0.25">
      <c r="B155"/>
      <c r="C155"/>
      <c r="D155"/>
      <c r="E155"/>
      <c r="F155"/>
      <c r="G155"/>
      <c r="H155"/>
      <c r="I155"/>
      <c r="J155"/>
      <c r="K155"/>
      <c r="L155"/>
      <c r="M155"/>
      <c r="N155"/>
      <c r="O155"/>
    </row>
    <row r="156" spans="2:15" x14ac:dyDescent="0.25">
      <c r="B156"/>
      <c r="C156"/>
      <c r="D156"/>
      <c r="E156"/>
      <c r="F156"/>
      <c r="G156"/>
      <c r="H156"/>
      <c r="I156"/>
      <c r="J156"/>
      <c r="K156"/>
      <c r="L156"/>
      <c r="M156"/>
      <c r="N156"/>
      <c r="O156"/>
    </row>
    <row r="157" spans="2:15" x14ac:dyDescent="0.25">
      <c r="B157"/>
      <c r="C157"/>
      <c r="D157"/>
      <c r="E157"/>
      <c r="F157"/>
      <c r="G157"/>
      <c r="H157"/>
      <c r="I157"/>
      <c r="J157"/>
      <c r="K157"/>
      <c r="L157"/>
      <c r="M157"/>
      <c r="N157"/>
      <c r="O157"/>
    </row>
    <row r="158" spans="2:15" x14ac:dyDescent="0.25">
      <c r="B158"/>
      <c r="C158"/>
      <c r="D158"/>
      <c r="E158"/>
      <c r="F158"/>
      <c r="G158"/>
      <c r="H158"/>
      <c r="I158"/>
      <c r="J158"/>
      <c r="K158"/>
      <c r="L158"/>
      <c r="M158"/>
      <c r="N158"/>
      <c r="O158"/>
    </row>
    <row r="159" spans="2:15" x14ac:dyDescent="0.25">
      <c r="B159"/>
      <c r="C159"/>
      <c r="D159"/>
      <c r="E159"/>
      <c r="F159"/>
      <c r="G159"/>
      <c r="H159"/>
      <c r="I159"/>
      <c r="J159"/>
      <c r="K159"/>
      <c r="L159"/>
      <c r="M159"/>
      <c r="N159"/>
      <c r="O159"/>
    </row>
    <row r="160" spans="2:15" x14ac:dyDescent="0.25">
      <c r="B160"/>
      <c r="C160"/>
      <c r="D160"/>
      <c r="E160"/>
      <c r="F160"/>
      <c r="G160"/>
      <c r="H160"/>
      <c r="I160"/>
      <c r="J160"/>
      <c r="K160"/>
      <c r="L160"/>
      <c r="M160"/>
      <c r="N160"/>
      <c r="O160"/>
    </row>
    <row r="161" spans="2:15" x14ac:dyDescent="0.25">
      <c r="B161"/>
      <c r="C161"/>
      <c r="D161"/>
      <c r="E161"/>
      <c r="F161"/>
      <c r="G161"/>
      <c r="H161"/>
      <c r="I161"/>
      <c r="J161"/>
      <c r="K161"/>
      <c r="L161"/>
      <c r="M161"/>
      <c r="N161"/>
      <c r="O161"/>
    </row>
    <row r="162" spans="2:15" x14ac:dyDescent="0.25">
      <c r="B162"/>
      <c r="C162"/>
      <c r="D162"/>
      <c r="E162"/>
      <c r="F162"/>
      <c r="G162"/>
      <c r="H162"/>
      <c r="I162"/>
      <c r="J162"/>
      <c r="K162"/>
      <c r="L162"/>
      <c r="M162"/>
      <c r="N162"/>
      <c r="O162"/>
    </row>
    <row r="163" spans="2:15" x14ac:dyDescent="0.25">
      <c r="B163"/>
      <c r="C163"/>
      <c r="D163"/>
      <c r="E163"/>
      <c r="F163"/>
      <c r="G163"/>
      <c r="H163"/>
      <c r="I163"/>
      <c r="J163"/>
      <c r="K163"/>
      <c r="L163"/>
      <c r="M163"/>
      <c r="N163"/>
      <c r="O163"/>
    </row>
    <row r="164" spans="2:15" x14ac:dyDescent="0.25">
      <c r="B164"/>
      <c r="C164"/>
      <c r="D164"/>
      <c r="E164"/>
      <c r="F164"/>
      <c r="G164"/>
      <c r="H164"/>
      <c r="I164"/>
      <c r="J164"/>
      <c r="K164"/>
      <c r="L164"/>
      <c r="M164"/>
      <c r="N164"/>
      <c r="O164"/>
    </row>
    <row r="165" spans="2:15" x14ac:dyDescent="0.25">
      <c r="B165"/>
      <c r="C165"/>
      <c r="D165"/>
      <c r="E165"/>
      <c r="F165"/>
      <c r="G165"/>
      <c r="H165"/>
      <c r="I165"/>
      <c r="J165"/>
      <c r="K165"/>
      <c r="L165"/>
      <c r="M165"/>
      <c r="N165"/>
      <c r="O165"/>
    </row>
    <row r="166" spans="2:15" x14ac:dyDescent="0.25">
      <c r="B166"/>
      <c r="C166"/>
      <c r="D166"/>
      <c r="E166"/>
      <c r="F166"/>
      <c r="G166"/>
      <c r="H166"/>
      <c r="I166"/>
      <c r="J166"/>
      <c r="K166"/>
      <c r="L166"/>
      <c r="M166"/>
      <c r="N166"/>
      <c r="O166"/>
    </row>
    <row r="167" spans="2:15" x14ac:dyDescent="0.25">
      <c r="B167"/>
      <c r="C167"/>
      <c r="D167"/>
      <c r="E167"/>
      <c r="F167"/>
      <c r="G167"/>
      <c r="H167"/>
      <c r="I167"/>
      <c r="J167"/>
      <c r="K167"/>
      <c r="L167"/>
      <c r="M167"/>
      <c r="N167"/>
      <c r="O167"/>
    </row>
    <row r="168" spans="2:15" x14ac:dyDescent="0.25">
      <c r="B168"/>
      <c r="C168"/>
      <c r="D168"/>
      <c r="E168"/>
      <c r="F168"/>
      <c r="G168"/>
      <c r="H168"/>
      <c r="I168"/>
      <c r="J168"/>
      <c r="K168"/>
      <c r="L168"/>
      <c r="M168"/>
      <c r="N168"/>
      <c r="O168"/>
    </row>
    <row r="169" spans="2:15" x14ac:dyDescent="0.25">
      <c r="B169"/>
      <c r="C169"/>
      <c r="D169"/>
      <c r="E169"/>
      <c r="F169"/>
      <c r="G169"/>
      <c r="H169"/>
      <c r="I169"/>
      <c r="J169"/>
      <c r="K169"/>
      <c r="L169"/>
      <c r="M169"/>
      <c r="N169"/>
      <c r="O169"/>
    </row>
    <row r="170" spans="2:15" x14ac:dyDescent="0.25">
      <c r="B170"/>
      <c r="C170"/>
      <c r="D170"/>
      <c r="E170"/>
      <c r="F170"/>
      <c r="G170"/>
      <c r="H170"/>
      <c r="I170"/>
      <c r="J170"/>
      <c r="K170"/>
      <c r="L170"/>
      <c r="M170"/>
      <c r="N170"/>
      <c r="O170"/>
    </row>
    <row r="171" spans="2:15" x14ac:dyDescent="0.25">
      <c r="B171"/>
      <c r="C171"/>
      <c r="D171"/>
      <c r="E171"/>
      <c r="F171"/>
      <c r="G171"/>
      <c r="H171"/>
      <c r="I171"/>
      <c r="J171"/>
      <c r="K171"/>
      <c r="L171"/>
      <c r="M171"/>
      <c r="N171"/>
      <c r="O171"/>
    </row>
    <row r="172" spans="2:15" x14ac:dyDescent="0.25">
      <c r="B172"/>
      <c r="C172"/>
      <c r="D172"/>
      <c r="E172"/>
      <c r="F172"/>
      <c r="G172"/>
      <c r="H172"/>
      <c r="I172"/>
      <c r="J172"/>
      <c r="K172"/>
      <c r="L172"/>
      <c r="M172"/>
      <c r="N172"/>
      <c r="O172"/>
    </row>
    <row r="173" spans="2:15" x14ac:dyDescent="0.25">
      <c r="B173"/>
      <c r="C173"/>
      <c r="D173"/>
      <c r="E173"/>
      <c r="F173"/>
      <c r="G173"/>
      <c r="H173"/>
      <c r="I173"/>
      <c r="J173"/>
      <c r="K173"/>
      <c r="L173"/>
      <c r="M173"/>
      <c r="N173"/>
      <c r="O173"/>
    </row>
    <row r="174" spans="2:15" x14ac:dyDescent="0.25">
      <c r="B174"/>
      <c r="C174"/>
      <c r="D174"/>
      <c r="E174"/>
      <c r="F174"/>
      <c r="G174"/>
      <c r="H174"/>
      <c r="I174"/>
      <c r="J174"/>
      <c r="K174"/>
      <c r="L174"/>
      <c r="M174"/>
      <c r="N174"/>
      <c r="O174"/>
    </row>
    <row r="175" spans="2:15" x14ac:dyDescent="0.25">
      <c r="B175"/>
      <c r="C175"/>
      <c r="D175"/>
      <c r="E175"/>
      <c r="F175"/>
      <c r="G175"/>
      <c r="H175"/>
      <c r="I175"/>
      <c r="J175"/>
      <c r="K175"/>
      <c r="L175"/>
      <c r="M175"/>
      <c r="N175"/>
      <c r="O175"/>
    </row>
    <row r="176" spans="2:15" x14ac:dyDescent="0.25">
      <c r="B176"/>
      <c r="C176"/>
      <c r="D176"/>
      <c r="E176"/>
      <c r="F176"/>
      <c r="G176"/>
      <c r="H176"/>
      <c r="I176"/>
      <c r="J176"/>
      <c r="K176"/>
      <c r="L176"/>
      <c r="M176"/>
      <c r="N176"/>
      <c r="O176"/>
    </row>
    <row r="177" spans="2:15" x14ac:dyDescent="0.25">
      <c r="B177"/>
      <c r="C177"/>
      <c r="D177"/>
      <c r="E177"/>
      <c r="F177"/>
      <c r="G177"/>
      <c r="H177"/>
      <c r="I177"/>
      <c r="J177"/>
      <c r="K177"/>
      <c r="L177"/>
      <c r="M177"/>
      <c r="N177"/>
      <c r="O177"/>
    </row>
    <row r="178" spans="2:15" x14ac:dyDescent="0.25">
      <c r="B178"/>
      <c r="C178"/>
      <c r="D178"/>
      <c r="E178"/>
      <c r="F178"/>
      <c r="G178"/>
      <c r="H178"/>
      <c r="I178"/>
      <c r="J178"/>
      <c r="K178"/>
      <c r="L178"/>
      <c r="M178"/>
      <c r="N178"/>
      <c r="O178"/>
    </row>
    <row r="179" spans="2:15" x14ac:dyDescent="0.25">
      <c r="B179"/>
      <c r="C179"/>
      <c r="D179"/>
      <c r="E179"/>
      <c r="F179"/>
      <c r="G179"/>
      <c r="H179"/>
      <c r="I179"/>
      <c r="J179"/>
      <c r="K179"/>
      <c r="L179"/>
      <c r="M179"/>
      <c r="N179"/>
      <c r="O179"/>
    </row>
    <row r="180" spans="2:15" x14ac:dyDescent="0.25">
      <c r="B180"/>
      <c r="C180"/>
      <c r="D180"/>
      <c r="E180"/>
      <c r="F180"/>
      <c r="G180"/>
      <c r="H180"/>
      <c r="I180"/>
      <c r="J180"/>
      <c r="K180"/>
      <c r="L180"/>
      <c r="M180"/>
      <c r="N180"/>
      <c r="O180"/>
    </row>
    <row r="181" spans="2:15" x14ac:dyDescent="0.25">
      <c r="B181"/>
      <c r="C181"/>
      <c r="D181"/>
      <c r="E181"/>
      <c r="F181"/>
      <c r="G181"/>
      <c r="H181"/>
      <c r="I181"/>
      <c r="J181"/>
      <c r="K181"/>
      <c r="L181"/>
      <c r="M181"/>
      <c r="N181"/>
      <c r="O181"/>
    </row>
    <row r="182" spans="2:15" x14ac:dyDescent="0.25">
      <c r="B182"/>
      <c r="C182"/>
      <c r="D182"/>
      <c r="E182"/>
      <c r="F182"/>
      <c r="G182"/>
      <c r="H182"/>
      <c r="I182"/>
      <c r="J182"/>
      <c r="K182"/>
      <c r="L182"/>
      <c r="M182"/>
      <c r="N182"/>
      <c r="O182"/>
    </row>
    <row r="183" spans="2:15" x14ac:dyDescent="0.25">
      <c r="B183"/>
      <c r="C183"/>
      <c r="D183"/>
      <c r="E183"/>
      <c r="F183"/>
      <c r="G183"/>
      <c r="H183"/>
      <c r="I183"/>
      <c r="J183"/>
      <c r="K183"/>
      <c r="L183"/>
      <c r="M183"/>
      <c r="N183"/>
      <c r="O183"/>
    </row>
    <row r="184" spans="2:15" x14ac:dyDescent="0.25">
      <c r="B184"/>
      <c r="C184"/>
      <c r="D184"/>
      <c r="E184"/>
      <c r="F184"/>
      <c r="G184"/>
      <c r="H184"/>
      <c r="I184"/>
      <c r="J184"/>
      <c r="K184"/>
      <c r="L184"/>
      <c r="M184"/>
      <c r="N184"/>
      <c r="O184"/>
    </row>
    <row r="185" spans="2:15" x14ac:dyDescent="0.25">
      <c r="B185"/>
      <c r="C185"/>
      <c r="D185"/>
      <c r="E185"/>
      <c r="F185"/>
      <c r="G185"/>
      <c r="H185"/>
      <c r="I185"/>
      <c r="J185"/>
      <c r="K185"/>
      <c r="L185"/>
      <c r="M185"/>
      <c r="N185"/>
      <c r="O185"/>
    </row>
    <row r="186" spans="2:15" x14ac:dyDescent="0.25">
      <c r="B186"/>
      <c r="C186"/>
      <c r="D186"/>
      <c r="E186"/>
      <c r="F186"/>
      <c r="G186"/>
      <c r="H186"/>
      <c r="I186"/>
      <c r="J186"/>
      <c r="K186"/>
      <c r="L186"/>
      <c r="M186"/>
      <c r="N186"/>
      <c r="O186"/>
    </row>
    <row r="187" spans="2:15" x14ac:dyDescent="0.25">
      <c r="B187"/>
      <c r="C187"/>
      <c r="D187"/>
      <c r="E187"/>
      <c r="F187"/>
      <c r="G187"/>
      <c r="H187"/>
      <c r="I187"/>
      <c r="J187"/>
      <c r="K187"/>
      <c r="L187"/>
      <c r="M187"/>
      <c r="N187"/>
      <c r="O187"/>
    </row>
    <row r="188" spans="2:15" x14ac:dyDescent="0.25">
      <c r="B188"/>
      <c r="C188"/>
      <c r="D188"/>
      <c r="E188"/>
      <c r="F188"/>
      <c r="G188"/>
      <c r="H188"/>
      <c r="I188"/>
      <c r="J188"/>
      <c r="K188"/>
      <c r="L188"/>
      <c r="M188"/>
      <c r="N188"/>
      <c r="O188"/>
    </row>
    <row r="189" spans="2:15" x14ac:dyDescent="0.25">
      <c r="B189"/>
      <c r="C189"/>
      <c r="D189"/>
      <c r="E189"/>
      <c r="F189"/>
      <c r="G189"/>
      <c r="H189"/>
      <c r="I189"/>
      <c r="J189"/>
      <c r="K189"/>
      <c r="L189"/>
      <c r="M189"/>
      <c r="N189"/>
      <c r="O189"/>
    </row>
    <row r="190" spans="2:15" x14ac:dyDescent="0.25">
      <c r="B190"/>
      <c r="C190"/>
      <c r="D190"/>
      <c r="E190"/>
      <c r="F190"/>
      <c r="G190"/>
      <c r="H190"/>
      <c r="I190"/>
      <c r="J190"/>
      <c r="K190"/>
      <c r="L190"/>
      <c r="M190"/>
      <c r="N190"/>
      <c r="O190"/>
    </row>
    <row r="191" spans="2:15" x14ac:dyDescent="0.25">
      <c r="B191"/>
      <c r="C191"/>
      <c r="D191"/>
      <c r="E191"/>
      <c r="F191"/>
      <c r="G191"/>
      <c r="H191"/>
      <c r="I191"/>
      <c r="J191"/>
      <c r="K191"/>
      <c r="L191"/>
      <c r="M191"/>
      <c r="N191"/>
      <c r="O191"/>
    </row>
    <row r="192" spans="2:15" x14ac:dyDescent="0.25">
      <c r="B192"/>
      <c r="C192"/>
      <c r="D192"/>
      <c r="E192"/>
      <c r="F192"/>
      <c r="G192"/>
      <c r="H192"/>
      <c r="I192"/>
      <c r="J192"/>
      <c r="K192"/>
      <c r="L192"/>
      <c r="M192"/>
      <c r="N192"/>
      <c r="O192"/>
    </row>
    <row r="193" spans="2:15" x14ac:dyDescent="0.25">
      <c r="B193"/>
      <c r="C193"/>
      <c r="D193"/>
      <c r="E193"/>
      <c r="F193"/>
      <c r="G193"/>
      <c r="H193"/>
      <c r="I193"/>
      <c r="J193"/>
      <c r="K193"/>
      <c r="L193"/>
      <c r="M193"/>
      <c r="N193"/>
      <c r="O193"/>
    </row>
    <row r="194" spans="2:15" x14ac:dyDescent="0.25">
      <c r="B194"/>
      <c r="C194"/>
      <c r="D194"/>
      <c r="E194"/>
      <c r="F194"/>
      <c r="G194"/>
      <c r="H194"/>
      <c r="I194"/>
      <c r="J194"/>
      <c r="K194"/>
      <c r="L194"/>
      <c r="M194"/>
      <c r="N194"/>
      <c r="O194"/>
    </row>
    <row r="195" spans="2:15" x14ac:dyDescent="0.25">
      <c r="B195"/>
      <c r="C195"/>
      <c r="D195"/>
      <c r="E195"/>
      <c r="F195"/>
      <c r="G195"/>
      <c r="H195"/>
      <c r="I195"/>
      <c r="J195"/>
      <c r="K195"/>
      <c r="L195"/>
      <c r="M195"/>
      <c r="N195"/>
      <c r="O195"/>
    </row>
    <row r="196" spans="2:15" x14ac:dyDescent="0.25">
      <c r="B196"/>
      <c r="C196"/>
      <c r="D196"/>
      <c r="E196"/>
      <c r="F196"/>
      <c r="G196"/>
      <c r="H196"/>
      <c r="I196"/>
      <c r="J196"/>
      <c r="K196"/>
      <c r="L196"/>
      <c r="M196"/>
      <c r="N196"/>
      <c r="O196"/>
    </row>
    <row r="197" spans="2:15" x14ac:dyDescent="0.25">
      <c r="B197"/>
      <c r="C197"/>
      <c r="D197"/>
      <c r="E197"/>
      <c r="F197"/>
      <c r="G197"/>
      <c r="H197"/>
      <c r="I197"/>
      <c r="J197"/>
      <c r="K197"/>
      <c r="L197"/>
      <c r="M197"/>
      <c r="N197"/>
      <c r="O197"/>
    </row>
    <row r="198" spans="2:15" x14ac:dyDescent="0.25">
      <c r="B198"/>
      <c r="C198"/>
      <c r="D198"/>
      <c r="E198"/>
      <c r="F198"/>
      <c r="G198"/>
      <c r="H198"/>
      <c r="I198"/>
      <c r="J198"/>
      <c r="K198"/>
      <c r="L198"/>
      <c r="M198"/>
      <c r="N198"/>
      <c r="O198"/>
    </row>
    <row r="199" spans="2:15" x14ac:dyDescent="0.25">
      <c r="B199"/>
      <c r="C199"/>
      <c r="D199"/>
      <c r="E199"/>
      <c r="F199"/>
      <c r="G199"/>
      <c r="H199"/>
      <c r="I199"/>
      <c r="J199"/>
      <c r="K199"/>
      <c r="L199"/>
      <c r="M199"/>
      <c r="N199"/>
      <c r="O199"/>
    </row>
    <row r="200" spans="2:15" x14ac:dyDescent="0.25">
      <c r="B200"/>
      <c r="C200"/>
      <c r="D200"/>
      <c r="E200"/>
      <c r="F200"/>
      <c r="G200"/>
      <c r="H200"/>
      <c r="I200"/>
      <c r="J200"/>
      <c r="K200"/>
      <c r="L200"/>
      <c r="M200"/>
      <c r="N200"/>
      <c r="O200"/>
    </row>
    <row r="201" spans="2:15" x14ac:dyDescent="0.25">
      <c r="B201"/>
      <c r="C201"/>
      <c r="D201"/>
      <c r="E201"/>
      <c r="F201"/>
      <c r="G201"/>
      <c r="H201"/>
      <c r="I201"/>
      <c r="J201"/>
      <c r="K201"/>
      <c r="L201"/>
      <c r="M201"/>
      <c r="N201"/>
      <c r="O201"/>
    </row>
    <row r="202" spans="2:15" x14ac:dyDescent="0.25">
      <c r="B202"/>
      <c r="C202"/>
      <c r="D202"/>
      <c r="E202"/>
      <c r="F202"/>
      <c r="G202"/>
      <c r="H202"/>
      <c r="I202"/>
      <c r="J202"/>
      <c r="K202"/>
      <c r="L202"/>
      <c r="M202"/>
      <c r="N202"/>
      <c r="O202"/>
    </row>
    <row r="203" spans="2:15" x14ac:dyDescent="0.25">
      <c r="B203"/>
      <c r="C203"/>
      <c r="D203"/>
      <c r="E203"/>
      <c r="F203"/>
      <c r="G203"/>
      <c r="H203"/>
      <c r="I203"/>
      <c r="J203"/>
      <c r="K203"/>
      <c r="L203"/>
      <c r="M203"/>
      <c r="N203"/>
      <c r="O203"/>
    </row>
    <row r="204" spans="2:15" x14ac:dyDescent="0.25">
      <c r="B204"/>
      <c r="C204"/>
      <c r="D204"/>
      <c r="E204"/>
      <c r="F204"/>
      <c r="G204"/>
      <c r="H204"/>
      <c r="I204"/>
      <c r="J204"/>
      <c r="K204"/>
      <c r="L204"/>
      <c r="M204"/>
      <c r="N204"/>
      <c r="O204"/>
    </row>
    <row r="205" spans="2:15" x14ac:dyDescent="0.25">
      <c r="B205"/>
      <c r="C205"/>
      <c r="D205"/>
      <c r="E205"/>
      <c r="F205"/>
      <c r="G205"/>
      <c r="H205"/>
      <c r="I205"/>
      <c r="J205"/>
      <c r="K205"/>
      <c r="L205"/>
      <c r="M205"/>
      <c r="N205"/>
      <c r="O205"/>
    </row>
    <row r="206" spans="2:15" x14ac:dyDescent="0.25">
      <c r="B206"/>
      <c r="C206"/>
      <c r="D206"/>
      <c r="E206"/>
      <c r="F206"/>
      <c r="G206"/>
      <c r="H206"/>
      <c r="I206"/>
      <c r="J206"/>
      <c r="K206"/>
      <c r="L206"/>
      <c r="M206"/>
      <c r="N206"/>
      <c r="O206"/>
    </row>
    <row r="207" spans="2:15" x14ac:dyDescent="0.25">
      <c r="B207"/>
      <c r="C207"/>
      <c r="D207"/>
      <c r="E207"/>
      <c r="F207"/>
      <c r="G207"/>
      <c r="H207"/>
      <c r="I207"/>
      <c r="J207"/>
      <c r="K207"/>
      <c r="L207"/>
      <c r="M207"/>
      <c r="N207"/>
      <c r="O207"/>
    </row>
    <row r="208" spans="2:15" x14ac:dyDescent="0.25">
      <c r="B208"/>
      <c r="C208"/>
      <c r="D208"/>
      <c r="E208"/>
      <c r="F208"/>
      <c r="G208"/>
      <c r="H208"/>
      <c r="I208"/>
      <c r="J208"/>
      <c r="K208"/>
      <c r="L208"/>
      <c r="M208"/>
      <c r="N208"/>
      <c r="O208"/>
    </row>
    <row r="209" spans="2:15" x14ac:dyDescent="0.25">
      <c r="B209"/>
      <c r="C209"/>
      <c r="D209"/>
      <c r="E209"/>
      <c r="F209"/>
      <c r="G209"/>
      <c r="H209"/>
      <c r="I209"/>
      <c r="J209"/>
      <c r="K209"/>
      <c r="L209"/>
      <c r="M209"/>
      <c r="N209"/>
      <c r="O209"/>
    </row>
    <row r="210" spans="2:15" x14ac:dyDescent="0.25">
      <c r="B210"/>
      <c r="C210"/>
      <c r="D210"/>
      <c r="E210"/>
      <c r="F210"/>
      <c r="G210"/>
      <c r="H210"/>
      <c r="I210"/>
      <c r="J210"/>
      <c r="K210"/>
      <c r="L210"/>
      <c r="M210"/>
      <c r="N210"/>
      <c r="O210"/>
    </row>
    <row r="211" spans="2:15" x14ac:dyDescent="0.25">
      <c r="B211"/>
      <c r="C211"/>
      <c r="D211"/>
      <c r="E211"/>
      <c r="F211"/>
      <c r="G211"/>
      <c r="H211"/>
      <c r="I211"/>
      <c r="J211"/>
      <c r="K211"/>
      <c r="L211"/>
      <c r="M211"/>
      <c r="N211"/>
      <c r="O211"/>
    </row>
    <row r="212" spans="2:15" x14ac:dyDescent="0.25">
      <c r="B212"/>
      <c r="C212"/>
      <c r="D212"/>
      <c r="E212"/>
      <c r="F212"/>
      <c r="G212"/>
      <c r="H212"/>
      <c r="I212"/>
      <c r="J212"/>
      <c r="K212"/>
      <c r="L212"/>
      <c r="M212"/>
      <c r="N212"/>
      <c r="O212"/>
    </row>
    <row r="213" spans="2:15" x14ac:dyDescent="0.25">
      <c r="B213"/>
      <c r="C213"/>
      <c r="D213"/>
      <c r="E213"/>
      <c r="F213"/>
      <c r="G213"/>
      <c r="H213"/>
      <c r="I213"/>
      <c r="J213"/>
      <c r="K213"/>
      <c r="L213"/>
      <c r="M213"/>
      <c r="N213"/>
      <c r="O213"/>
    </row>
    <row r="214" spans="2:15" x14ac:dyDescent="0.25">
      <c r="B214"/>
      <c r="C214"/>
      <c r="D214"/>
      <c r="E214"/>
      <c r="F214"/>
      <c r="G214"/>
      <c r="H214"/>
      <c r="I214"/>
      <c r="J214"/>
      <c r="K214"/>
      <c r="L214"/>
      <c r="M214"/>
      <c r="N214"/>
      <c r="O214"/>
    </row>
    <row r="215" spans="2:15" x14ac:dyDescent="0.25">
      <c r="B215"/>
      <c r="C215"/>
      <c r="D215"/>
      <c r="E215"/>
      <c r="F215"/>
      <c r="G215"/>
      <c r="H215"/>
      <c r="I215"/>
      <c r="J215"/>
      <c r="K215"/>
      <c r="L215"/>
      <c r="M215"/>
      <c r="N215"/>
      <c r="O215"/>
    </row>
    <row r="216" spans="2:15" x14ac:dyDescent="0.25">
      <c r="B216"/>
      <c r="C216"/>
      <c r="D216"/>
      <c r="E216"/>
      <c r="F216"/>
      <c r="G216"/>
      <c r="H216"/>
      <c r="I216"/>
      <c r="J216"/>
      <c r="K216"/>
      <c r="L216"/>
      <c r="M216"/>
      <c r="N216"/>
      <c r="O216"/>
    </row>
    <row r="217" spans="2:15" x14ac:dyDescent="0.25">
      <c r="B217"/>
      <c r="C217"/>
      <c r="D217"/>
      <c r="E217"/>
      <c r="F217"/>
      <c r="G217"/>
      <c r="H217"/>
      <c r="I217"/>
      <c r="J217"/>
      <c r="K217"/>
      <c r="L217"/>
      <c r="M217"/>
      <c r="N217"/>
      <c r="O217"/>
    </row>
    <row r="218" spans="2:15" x14ac:dyDescent="0.25">
      <c r="B218"/>
      <c r="C218"/>
      <c r="D218"/>
      <c r="E218"/>
      <c r="F218"/>
      <c r="G218"/>
      <c r="H218"/>
      <c r="I218"/>
      <c r="J218"/>
      <c r="K218"/>
      <c r="L218"/>
      <c r="M218"/>
      <c r="N218"/>
      <c r="O218"/>
    </row>
    <row r="219" spans="2:15" x14ac:dyDescent="0.25">
      <c r="B219"/>
      <c r="C219"/>
      <c r="D219"/>
      <c r="E219"/>
      <c r="F219"/>
      <c r="G219"/>
      <c r="H219"/>
      <c r="I219"/>
      <c r="J219"/>
      <c r="K219"/>
      <c r="L219"/>
      <c r="M219"/>
      <c r="N219"/>
      <c r="O219"/>
    </row>
    <row r="220" spans="2:15" x14ac:dyDescent="0.25">
      <c r="B220"/>
      <c r="C220"/>
      <c r="D220"/>
      <c r="E220"/>
      <c r="F220"/>
      <c r="G220"/>
      <c r="H220"/>
      <c r="I220"/>
      <c r="J220"/>
      <c r="K220"/>
      <c r="L220"/>
      <c r="M220"/>
      <c r="N220"/>
      <c r="O220"/>
    </row>
    <row r="221" spans="2:15" x14ac:dyDescent="0.25">
      <c r="B221"/>
      <c r="C221"/>
      <c r="D221"/>
      <c r="E221"/>
      <c r="F221"/>
      <c r="G221"/>
      <c r="H221"/>
      <c r="I221"/>
      <c r="J221"/>
      <c r="K221"/>
      <c r="L221"/>
      <c r="M221"/>
      <c r="N221"/>
      <c r="O221"/>
    </row>
    <row r="222" spans="2:15" x14ac:dyDescent="0.25">
      <c r="B222"/>
      <c r="C222"/>
      <c r="D222"/>
      <c r="E222"/>
      <c r="F222"/>
      <c r="G222"/>
      <c r="H222"/>
      <c r="I222"/>
      <c r="J222"/>
      <c r="K222"/>
      <c r="L222"/>
      <c r="M222"/>
      <c r="N222"/>
      <c r="O222"/>
    </row>
    <row r="223" spans="2:15" x14ac:dyDescent="0.25">
      <c r="B223"/>
      <c r="C223"/>
      <c r="D223"/>
      <c r="E223"/>
      <c r="F223"/>
      <c r="G223"/>
      <c r="H223"/>
      <c r="I223"/>
      <c r="J223"/>
      <c r="K223"/>
      <c r="L223"/>
      <c r="M223"/>
      <c r="N223"/>
      <c r="O223"/>
    </row>
    <row r="224" spans="2:15" x14ac:dyDescent="0.25">
      <c r="B224"/>
      <c r="C224"/>
      <c r="D224"/>
      <c r="E224"/>
      <c r="F224"/>
      <c r="G224"/>
      <c r="H224"/>
      <c r="I224"/>
      <c r="J224"/>
      <c r="K224"/>
      <c r="L224"/>
      <c r="M224"/>
      <c r="N224"/>
      <c r="O224"/>
    </row>
    <row r="225" spans="2:15" x14ac:dyDescent="0.25">
      <c r="B225"/>
      <c r="C225"/>
      <c r="D225"/>
      <c r="E225"/>
      <c r="F225"/>
      <c r="G225"/>
      <c r="H225"/>
      <c r="I225"/>
      <c r="J225"/>
      <c r="K225"/>
      <c r="L225"/>
      <c r="M225"/>
      <c r="N225"/>
      <c r="O225"/>
    </row>
    <row r="226" spans="2:15" x14ac:dyDescent="0.25">
      <c r="B226"/>
      <c r="C226"/>
      <c r="D226"/>
      <c r="E226"/>
      <c r="F226"/>
      <c r="G226"/>
      <c r="H226"/>
      <c r="I226"/>
      <c r="J226"/>
      <c r="K226"/>
      <c r="L226"/>
      <c r="M226"/>
      <c r="N226"/>
      <c r="O226"/>
    </row>
    <row r="227" spans="2:15" x14ac:dyDescent="0.25">
      <c r="B227"/>
      <c r="C227"/>
      <c r="D227"/>
      <c r="E227"/>
      <c r="F227"/>
      <c r="G227"/>
      <c r="H227"/>
      <c r="I227"/>
      <c r="J227"/>
      <c r="K227"/>
      <c r="L227"/>
      <c r="M227"/>
      <c r="N227"/>
      <c r="O227"/>
    </row>
    <row r="228" spans="2:15" x14ac:dyDescent="0.25">
      <c r="B228"/>
      <c r="C228"/>
      <c r="D228"/>
      <c r="E228"/>
      <c r="F228"/>
      <c r="G228"/>
      <c r="H228"/>
      <c r="I228"/>
      <c r="J228"/>
      <c r="K228"/>
      <c r="L228"/>
      <c r="M228"/>
      <c r="N228"/>
      <c r="O228"/>
    </row>
    <row r="229" spans="2:15" x14ac:dyDescent="0.25">
      <c r="B229"/>
      <c r="C229"/>
      <c r="D229"/>
      <c r="E229"/>
      <c r="F229"/>
      <c r="G229"/>
      <c r="H229"/>
      <c r="I229"/>
      <c r="J229"/>
      <c r="K229"/>
      <c r="L229"/>
      <c r="M229"/>
      <c r="N229"/>
      <c r="O229"/>
    </row>
    <row r="230" spans="2:15" x14ac:dyDescent="0.25">
      <c r="B230"/>
      <c r="C230"/>
      <c r="D230"/>
      <c r="E230"/>
      <c r="F230"/>
      <c r="G230"/>
      <c r="H230"/>
      <c r="I230"/>
      <c r="J230"/>
      <c r="K230"/>
      <c r="L230"/>
      <c r="M230"/>
      <c r="N230"/>
      <c r="O230"/>
    </row>
    <row r="231" spans="2:15" x14ac:dyDescent="0.25">
      <c r="B231"/>
      <c r="C231"/>
      <c r="D231"/>
      <c r="E231"/>
      <c r="F231"/>
      <c r="G231"/>
      <c r="H231"/>
      <c r="I231"/>
      <c r="J231"/>
      <c r="K231"/>
      <c r="L231"/>
      <c r="M231"/>
      <c r="N231"/>
      <c r="O231"/>
    </row>
    <row r="232" spans="2:15" x14ac:dyDescent="0.25">
      <c r="B232"/>
      <c r="C232"/>
      <c r="D232"/>
      <c r="E232"/>
      <c r="F232"/>
      <c r="G232"/>
      <c r="H232"/>
      <c r="I232"/>
      <c r="J232"/>
      <c r="K232"/>
      <c r="L232"/>
      <c r="M232"/>
      <c r="N232"/>
      <c r="O232"/>
    </row>
    <row r="233" spans="2:15" x14ac:dyDescent="0.25">
      <c r="B233"/>
      <c r="C233"/>
      <c r="D233"/>
      <c r="E233"/>
      <c r="F233"/>
      <c r="G233"/>
      <c r="H233"/>
      <c r="I233"/>
      <c r="J233"/>
      <c r="K233"/>
      <c r="L233"/>
      <c r="M233"/>
      <c r="N233"/>
      <c r="O233"/>
    </row>
    <row r="234" spans="2:15" x14ac:dyDescent="0.25">
      <c r="B234"/>
      <c r="C234"/>
      <c r="D234"/>
      <c r="E234"/>
      <c r="F234"/>
      <c r="G234"/>
      <c r="H234"/>
      <c r="I234"/>
      <c r="J234"/>
      <c r="K234"/>
      <c r="L234"/>
      <c r="M234"/>
      <c r="N234"/>
      <c r="O234"/>
    </row>
    <row r="235" spans="2:15" x14ac:dyDescent="0.25">
      <c r="B235"/>
      <c r="C235"/>
      <c r="D235"/>
      <c r="E235"/>
      <c r="F235"/>
      <c r="G235"/>
      <c r="H235"/>
      <c r="I235"/>
      <c r="J235"/>
      <c r="K235"/>
      <c r="L235"/>
      <c r="M235"/>
      <c r="N235"/>
      <c r="O235"/>
    </row>
    <row r="236" spans="2:15" x14ac:dyDescent="0.25">
      <c r="B236"/>
      <c r="C236"/>
      <c r="D236"/>
      <c r="E236"/>
      <c r="F236"/>
      <c r="G236"/>
      <c r="H236"/>
      <c r="I236"/>
      <c r="J236"/>
      <c r="K236"/>
      <c r="L236"/>
      <c r="M236"/>
      <c r="N236"/>
      <c r="O236"/>
    </row>
    <row r="237" spans="2:15" x14ac:dyDescent="0.25">
      <c r="B237"/>
      <c r="C237"/>
      <c r="D237"/>
      <c r="E237"/>
      <c r="F237"/>
      <c r="G237"/>
      <c r="H237"/>
      <c r="I237"/>
      <c r="J237"/>
      <c r="K237"/>
      <c r="L237"/>
      <c r="M237"/>
      <c r="N237"/>
      <c r="O237"/>
    </row>
    <row r="238" spans="2:15" x14ac:dyDescent="0.25">
      <c r="B238"/>
      <c r="C238"/>
      <c r="D238"/>
      <c r="E238"/>
      <c r="F238"/>
      <c r="G238"/>
      <c r="H238"/>
      <c r="I238"/>
      <c r="J238"/>
      <c r="K238"/>
      <c r="L238"/>
      <c r="M238"/>
      <c r="N238"/>
      <c r="O238"/>
    </row>
    <row r="239" spans="2:15" x14ac:dyDescent="0.25">
      <c r="B239"/>
      <c r="C239"/>
      <c r="D239"/>
      <c r="E239"/>
      <c r="F239"/>
      <c r="G239"/>
      <c r="H239"/>
      <c r="I239"/>
      <c r="J239"/>
      <c r="K239"/>
      <c r="L239"/>
      <c r="M239"/>
      <c r="N239"/>
      <c r="O239"/>
    </row>
    <row r="240" spans="2:15" x14ac:dyDescent="0.25">
      <c r="B240"/>
      <c r="C240"/>
      <c r="D240"/>
      <c r="E240"/>
      <c r="F240"/>
      <c r="G240"/>
      <c r="H240"/>
      <c r="I240"/>
      <c r="J240"/>
      <c r="K240"/>
      <c r="L240"/>
      <c r="M240"/>
      <c r="N240"/>
      <c r="O240"/>
    </row>
    <row r="241" spans="2:15" x14ac:dyDescent="0.25">
      <c r="B241"/>
      <c r="C241"/>
      <c r="D241"/>
      <c r="E241"/>
      <c r="F241"/>
      <c r="G241"/>
      <c r="H241"/>
      <c r="I241"/>
      <c r="J241"/>
      <c r="K241"/>
      <c r="L241"/>
      <c r="M241"/>
      <c r="N241"/>
      <c r="O241"/>
    </row>
    <row r="242" spans="2:15" x14ac:dyDescent="0.25">
      <c r="B242"/>
      <c r="C242"/>
      <c r="D242"/>
      <c r="E242"/>
      <c r="F242"/>
      <c r="G242"/>
      <c r="H242"/>
      <c r="I242"/>
      <c r="J242"/>
      <c r="K242"/>
      <c r="L242"/>
      <c r="M242"/>
      <c r="N242"/>
      <c r="O242"/>
    </row>
    <row r="243" spans="2:15" x14ac:dyDescent="0.25">
      <c r="B243"/>
      <c r="C243"/>
      <c r="D243"/>
      <c r="E243"/>
      <c r="F243"/>
      <c r="G243"/>
      <c r="H243"/>
      <c r="I243"/>
      <c r="J243"/>
      <c r="K243"/>
      <c r="L243"/>
      <c r="M243"/>
      <c r="N243"/>
      <c r="O243"/>
    </row>
    <row r="244" spans="2:15" x14ac:dyDescent="0.25">
      <c r="B244"/>
      <c r="C244"/>
      <c r="D244"/>
      <c r="E244"/>
      <c r="F244"/>
      <c r="G244"/>
      <c r="H244"/>
      <c r="I244"/>
      <c r="J244"/>
      <c r="K244"/>
      <c r="L244"/>
      <c r="M244"/>
      <c r="N244"/>
      <c r="O244"/>
    </row>
    <row r="245" spans="2:15" x14ac:dyDescent="0.25">
      <c r="B245"/>
      <c r="C245"/>
      <c r="D245"/>
      <c r="E245"/>
      <c r="F245"/>
      <c r="G245"/>
      <c r="H245"/>
      <c r="I245"/>
      <c r="J245"/>
      <c r="K245"/>
      <c r="L245"/>
      <c r="M245"/>
      <c r="N245"/>
      <c r="O245"/>
    </row>
    <row r="246" spans="2:15" x14ac:dyDescent="0.25">
      <c r="B246"/>
      <c r="C246"/>
      <c r="D246"/>
      <c r="E246"/>
      <c r="F246"/>
      <c r="G246"/>
      <c r="H246"/>
      <c r="I246"/>
      <c r="J246"/>
      <c r="K246"/>
      <c r="L246"/>
      <c r="M246"/>
      <c r="N246"/>
      <c r="O246"/>
    </row>
    <row r="247" spans="2:15" x14ac:dyDescent="0.25">
      <c r="B247"/>
      <c r="C247"/>
      <c r="D247"/>
      <c r="E247"/>
      <c r="F247"/>
      <c r="G247"/>
      <c r="H247"/>
      <c r="I247"/>
      <c r="J247"/>
      <c r="K247"/>
      <c r="L247"/>
      <c r="M247"/>
      <c r="N247"/>
      <c r="O247"/>
    </row>
    <row r="248" spans="2:15" x14ac:dyDescent="0.25">
      <c r="B248"/>
      <c r="C248"/>
      <c r="D248"/>
      <c r="E248"/>
      <c r="F248"/>
      <c r="G248"/>
      <c r="H248"/>
      <c r="I248"/>
      <c r="J248"/>
      <c r="K248"/>
      <c r="L248"/>
      <c r="M248"/>
      <c r="N248"/>
      <c r="O248"/>
    </row>
    <row r="249" spans="2:15" x14ac:dyDescent="0.25">
      <c r="B249"/>
      <c r="C249"/>
      <c r="D249"/>
      <c r="E249"/>
      <c r="F249"/>
      <c r="G249"/>
      <c r="H249"/>
      <c r="I249"/>
      <c r="J249"/>
      <c r="K249"/>
      <c r="L249"/>
      <c r="M249"/>
      <c r="N249"/>
      <c r="O249"/>
    </row>
    <row r="250" spans="2:15" x14ac:dyDescent="0.25">
      <c r="B250"/>
      <c r="C250"/>
      <c r="D250"/>
      <c r="E250"/>
      <c r="F250"/>
      <c r="G250"/>
      <c r="H250"/>
      <c r="I250"/>
      <c r="J250"/>
      <c r="K250"/>
      <c r="L250"/>
      <c r="M250"/>
      <c r="N250"/>
      <c r="O250"/>
    </row>
    <row r="251" spans="2:15" x14ac:dyDescent="0.25">
      <c r="B251"/>
      <c r="C251"/>
      <c r="D251"/>
      <c r="E251"/>
      <c r="F251"/>
      <c r="G251"/>
      <c r="H251"/>
      <c r="I251"/>
      <c r="J251"/>
      <c r="K251"/>
      <c r="L251"/>
      <c r="M251"/>
      <c r="N251"/>
      <c r="O251"/>
    </row>
    <row r="252" spans="2:15" x14ac:dyDescent="0.25">
      <c r="B252"/>
      <c r="C252"/>
      <c r="D252"/>
      <c r="E252"/>
      <c r="F252"/>
      <c r="G252"/>
      <c r="H252"/>
      <c r="I252"/>
      <c r="J252"/>
      <c r="K252"/>
      <c r="L252"/>
      <c r="M252"/>
      <c r="N252"/>
      <c r="O252"/>
    </row>
    <row r="253" spans="2:15" x14ac:dyDescent="0.25">
      <c r="B253"/>
      <c r="C253"/>
      <c r="D253"/>
      <c r="E253"/>
      <c r="F253"/>
      <c r="G253"/>
      <c r="H253"/>
      <c r="I253"/>
      <c r="J253"/>
      <c r="K253"/>
      <c r="L253"/>
      <c r="M253"/>
      <c r="N253"/>
      <c r="O253"/>
    </row>
    <row r="254" spans="2:15" x14ac:dyDescent="0.25">
      <c r="B254"/>
      <c r="C254"/>
      <c r="D254"/>
      <c r="E254"/>
      <c r="F254"/>
      <c r="G254"/>
      <c r="H254"/>
      <c r="I254"/>
      <c r="J254"/>
      <c r="K254"/>
      <c r="L254"/>
      <c r="M254"/>
      <c r="N254"/>
      <c r="O254"/>
    </row>
    <row r="255" spans="2:15" x14ac:dyDescent="0.25">
      <c r="B255"/>
      <c r="C255"/>
      <c r="D255"/>
      <c r="E255"/>
      <c r="F255"/>
      <c r="G255"/>
      <c r="H255"/>
      <c r="I255"/>
      <c r="J255"/>
      <c r="K255"/>
      <c r="L255"/>
      <c r="M255"/>
      <c r="N255"/>
      <c r="O255"/>
    </row>
    <row r="256" spans="2:15" x14ac:dyDescent="0.25">
      <c r="B256"/>
      <c r="C256"/>
      <c r="D256"/>
      <c r="E256"/>
      <c r="F256"/>
      <c r="G256"/>
      <c r="H256"/>
      <c r="I256"/>
      <c r="J256"/>
      <c r="K256"/>
      <c r="L256"/>
      <c r="M256"/>
      <c r="N256"/>
      <c r="O256"/>
    </row>
    <row r="257" spans="2:15" x14ac:dyDescent="0.25">
      <c r="B257"/>
      <c r="C257"/>
      <c r="D257"/>
      <c r="E257"/>
      <c r="F257"/>
      <c r="G257"/>
      <c r="H257"/>
      <c r="I257"/>
      <c r="J257"/>
      <c r="K257"/>
      <c r="L257"/>
      <c r="M257"/>
      <c r="N257"/>
      <c r="O257"/>
    </row>
    <row r="258" spans="2:15" x14ac:dyDescent="0.25">
      <c r="B258"/>
      <c r="C258"/>
      <c r="D258"/>
      <c r="E258"/>
      <c r="F258"/>
      <c r="G258"/>
      <c r="H258"/>
      <c r="I258"/>
      <c r="J258"/>
      <c r="K258"/>
      <c r="L258"/>
      <c r="M258"/>
      <c r="N258"/>
      <c r="O258"/>
    </row>
    <row r="259" spans="2:15" x14ac:dyDescent="0.25">
      <c r="B259"/>
      <c r="C259"/>
      <c r="D259"/>
      <c r="E259"/>
      <c r="F259"/>
      <c r="G259"/>
      <c r="H259"/>
      <c r="I259"/>
      <c r="J259"/>
      <c r="K259"/>
      <c r="L259"/>
      <c r="M259"/>
      <c r="N259"/>
      <c r="O259"/>
    </row>
    <row r="260" spans="2:15" x14ac:dyDescent="0.25">
      <c r="B260"/>
      <c r="C260"/>
      <c r="D260"/>
      <c r="E260"/>
      <c r="F260"/>
      <c r="G260"/>
      <c r="H260"/>
      <c r="I260"/>
      <c r="J260"/>
      <c r="K260"/>
      <c r="L260"/>
      <c r="M260"/>
      <c r="N260"/>
      <c r="O260"/>
    </row>
    <row r="261" spans="2:15" x14ac:dyDescent="0.25">
      <c r="B261"/>
      <c r="C261"/>
      <c r="D261"/>
      <c r="E261"/>
      <c r="F261"/>
      <c r="G261"/>
      <c r="H261"/>
      <c r="I261"/>
      <c r="J261"/>
      <c r="K261"/>
      <c r="L261"/>
      <c r="M261"/>
      <c r="N261"/>
      <c r="O261"/>
    </row>
    <row r="262" spans="2:15" x14ac:dyDescent="0.25">
      <c r="B262"/>
      <c r="C262"/>
      <c r="D262"/>
      <c r="E262"/>
      <c r="F262"/>
      <c r="G262"/>
      <c r="H262"/>
      <c r="I262"/>
      <c r="J262"/>
      <c r="K262"/>
      <c r="L262"/>
      <c r="M262"/>
      <c r="N262"/>
      <c r="O262"/>
    </row>
    <row r="263" spans="2:15" x14ac:dyDescent="0.25">
      <c r="B263"/>
      <c r="C263"/>
      <c r="D263"/>
      <c r="E263"/>
      <c r="F263"/>
      <c r="G263"/>
      <c r="H263"/>
      <c r="I263"/>
      <c r="J263"/>
      <c r="K263"/>
      <c r="L263"/>
      <c r="M263"/>
      <c r="N263"/>
      <c r="O263"/>
    </row>
    <row r="264" spans="2:15" x14ac:dyDescent="0.25">
      <c r="B264"/>
      <c r="C264"/>
      <c r="D264"/>
      <c r="E264"/>
      <c r="F264"/>
      <c r="G264"/>
      <c r="H264"/>
      <c r="I264"/>
      <c r="J264"/>
      <c r="K264"/>
      <c r="L264"/>
      <c r="M264"/>
      <c r="N264"/>
      <c r="O264"/>
    </row>
    <row r="265" spans="2:15" x14ac:dyDescent="0.25">
      <c r="B265"/>
      <c r="C265"/>
      <c r="D265"/>
      <c r="E265"/>
      <c r="F265"/>
      <c r="G265"/>
      <c r="H265"/>
      <c r="I265"/>
      <c r="J265"/>
      <c r="K265"/>
      <c r="L265"/>
      <c r="M265"/>
      <c r="N265"/>
      <c r="O265"/>
    </row>
    <row r="266" spans="2:15" x14ac:dyDescent="0.25">
      <c r="B266"/>
      <c r="C266"/>
      <c r="D266"/>
      <c r="E266"/>
      <c r="F266"/>
      <c r="G266"/>
      <c r="H266"/>
      <c r="I266"/>
      <c r="J266"/>
      <c r="K266"/>
      <c r="L266"/>
      <c r="M266"/>
      <c r="N266"/>
      <c r="O266"/>
    </row>
    <row r="267" spans="2:15" x14ac:dyDescent="0.25">
      <c r="B267"/>
      <c r="C267"/>
      <c r="D267"/>
      <c r="E267"/>
      <c r="F267"/>
      <c r="G267"/>
      <c r="H267"/>
      <c r="I267"/>
      <c r="J267"/>
      <c r="K267"/>
      <c r="L267"/>
      <c r="M267"/>
      <c r="N267"/>
      <c r="O267"/>
    </row>
    <row r="268" spans="2:15" x14ac:dyDescent="0.25">
      <c r="B268"/>
      <c r="C268"/>
      <c r="D268"/>
      <c r="E268"/>
      <c r="F268"/>
      <c r="G268"/>
      <c r="H268"/>
      <c r="I268"/>
      <c r="J268"/>
      <c r="K268"/>
      <c r="L268"/>
      <c r="M268"/>
      <c r="N268"/>
      <c r="O268"/>
    </row>
    <row r="269" spans="2:15" x14ac:dyDescent="0.25">
      <c r="B269"/>
      <c r="C269"/>
      <c r="D269"/>
      <c r="E269"/>
      <c r="F269"/>
      <c r="G269"/>
      <c r="H269"/>
      <c r="I269"/>
      <c r="J269"/>
      <c r="K269"/>
      <c r="L269"/>
      <c r="M269"/>
      <c r="N269"/>
      <c r="O269"/>
    </row>
    <row r="270" spans="2:15" x14ac:dyDescent="0.25">
      <c r="B270"/>
      <c r="C270"/>
      <c r="D270"/>
      <c r="E270"/>
      <c r="F270"/>
      <c r="G270"/>
      <c r="H270"/>
      <c r="I270"/>
      <c r="J270"/>
      <c r="K270"/>
      <c r="L270"/>
      <c r="M270"/>
      <c r="N270"/>
      <c r="O270"/>
    </row>
    <row r="271" spans="2:15" x14ac:dyDescent="0.25">
      <c r="B271"/>
      <c r="C271"/>
      <c r="D271"/>
      <c r="E271"/>
      <c r="F271"/>
      <c r="G271"/>
      <c r="H271"/>
      <c r="I271"/>
      <c r="J271"/>
      <c r="K271"/>
      <c r="L271"/>
      <c r="M271"/>
      <c r="N271"/>
      <c r="O271"/>
    </row>
    <row r="272" spans="2:15" x14ac:dyDescent="0.25">
      <c r="B272"/>
      <c r="C272"/>
      <c r="D272"/>
      <c r="E272"/>
      <c r="F272"/>
      <c r="G272"/>
      <c r="H272"/>
      <c r="I272"/>
      <c r="J272"/>
      <c r="K272"/>
      <c r="L272"/>
      <c r="M272"/>
      <c r="N272"/>
      <c r="O272"/>
    </row>
    <row r="273" spans="2:15" x14ac:dyDescent="0.25">
      <c r="B273"/>
      <c r="C273"/>
      <c r="D273"/>
      <c r="E273"/>
      <c r="F273"/>
      <c r="G273"/>
      <c r="H273"/>
      <c r="I273"/>
      <c r="J273"/>
      <c r="K273"/>
      <c r="L273"/>
      <c r="M273"/>
      <c r="N273"/>
      <c r="O273"/>
    </row>
    <row r="274" spans="2:15" x14ac:dyDescent="0.25">
      <c r="B274"/>
      <c r="C274"/>
      <c r="D274"/>
      <c r="E274"/>
      <c r="F274"/>
      <c r="G274"/>
      <c r="H274"/>
      <c r="I274"/>
      <c r="J274"/>
      <c r="K274"/>
      <c r="L274"/>
      <c r="M274"/>
      <c r="N274"/>
      <c r="O274"/>
    </row>
    <row r="275" spans="2:15" x14ac:dyDescent="0.25">
      <c r="B275"/>
      <c r="C275"/>
      <c r="D275"/>
      <c r="E275"/>
      <c r="F275"/>
      <c r="G275"/>
      <c r="H275"/>
      <c r="I275"/>
      <c r="J275"/>
      <c r="K275"/>
      <c r="L275"/>
      <c r="M275"/>
      <c r="N275"/>
      <c r="O275"/>
    </row>
    <row r="276" spans="2:15" x14ac:dyDescent="0.25">
      <c r="B276"/>
      <c r="C276"/>
      <c r="D276"/>
      <c r="E276"/>
      <c r="F276"/>
      <c r="G276"/>
      <c r="H276"/>
      <c r="I276"/>
      <c r="J276"/>
      <c r="K276"/>
      <c r="L276"/>
      <c r="M276"/>
      <c r="N276"/>
      <c r="O276"/>
    </row>
    <row r="277" spans="2:15" x14ac:dyDescent="0.25">
      <c r="B277"/>
      <c r="C277"/>
      <c r="D277"/>
      <c r="E277"/>
      <c r="F277"/>
      <c r="G277"/>
      <c r="H277"/>
      <c r="I277"/>
      <c r="J277"/>
      <c r="K277"/>
      <c r="L277"/>
      <c r="M277"/>
      <c r="N277"/>
      <c r="O277"/>
    </row>
    <row r="278" spans="2:15" x14ac:dyDescent="0.25">
      <c r="B278"/>
      <c r="C278"/>
      <c r="D278"/>
      <c r="E278"/>
      <c r="F278"/>
      <c r="G278"/>
      <c r="H278"/>
      <c r="I278"/>
      <c r="J278"/>
      <c r="K278"/>
      <c r="L278"/>
      <c r="M278"/>
      <c r="N278"/>
      <c r="O278"/>
    </row>
    <row r="279" spans="2:15" x14ac:dyDescent="0.25">
      <c r="B279"/>
      <c r="C279"/>
      <c r="D279"/>
      <c r="E279"/>
      <c r="F279"/>
      <c r="G279"/>
      <c r="H279"/>
      <c r="I279"/>
      <c r="J279"/>
      <c r="K279"/>
      <c r="L279"/>
      <c r="M279"/>
      <c r="N279"/>
      <c r="O279"/>
    </row>
    <row r="280" spans="2:15" x14ac:dyDescent="0.25">
      <c r="B280"/>
      <c r="C280"/>
      <c r="D280"/>
      <c r="E280"/>
      <c r="F280"/>
      <c r="G280"/>
      <c r="H280"/>
      <c r="I280"/>
      <c r="J280"/>
      <c r="K280"/>
      <c r="L280"/>
      <c r="M280"/>
      <c r="N280"/>
      <c r="O280"/>
    </row>
    <row r="281" spans="2:15" x14ac:dyDescent="0.25">
      <c r="B281"/>
      <c r="C281"/>
      <c r="D281"/>
      <c r="E281"/>
      <c r="F281"/>
      <c r="G281"/>
      <c r="H281"/>
      <c r="I281"/>
      <c r="J281"/>
      <c r="K281"/>
      <c r="L281"/>
      <c r="M281"/>
      <c r="N281"/>
      <c r="O281"/>
    </row>
    <row r="282" spans="2:15" x14ac:dyDescent="0.25">
      <c r="B282"/>
      <c r="C282"/>
      <c r="D282"/>
      <c r="E282"/>
      <c r="F282"/>
      <c r="G282"/>
      <c r="H282"/>
      <c r="I282"/>
      <c r="J282"/>
      <c r="K282"/>
      <c r="L282"/>
      <c r="M282"/>
      <c r="N282"/>
      <c r="O282"/>
    </row>
    <row r="283" spans="2:15" x14ac:dyDescent="0.25">
      <c r="B283"/>
      <c r="C283"/>
      <c r="D283"/>
      <c r="E283"/>
      <c r="F283"/>
      <c r="G283"/>
      <c r="H283"/>
      <c r="I283"/>
      <c r="J283"/>
      <c r="K283"/>
      <c r="L283"/>
      <c r="M283"/>
      <c r="N283"/>
      <c r="O283"/>
    </row>
    <row r="284" spans="2:15" x14ac:dyDescent="0.25">
      <c r="B284"/>
      <c r="C284"/>
      <c r="D284"/>
      <c r="E284"/>
      <c r="F284"/>
      <c r="G284"/>
      <c r="H284"/>
      <c r="I284"/>
      <c r="J284"/>
      <c r="K284"/>
      <c r="L284"/>
      <c r="M284"/>
      <c r="N284"/>
      <c r="O284"/>
    </row>
    <row r="285" spans="2:15" x14ac:dyDescent="0.25">
      <c r="B285"/>
      <c r="C285"/>
      <c r="D285"/>
      <c r="E285"/>
      <c r="F285"/>
      <c r="G285"/>
      <c r="H285"/>
      <c r="I285"/>
      <c r="J285"/>
      <c r="K285"/>
      <c r="L285"/>
      <c r="M285"/>
      <c r="N285"/>
      <c r="O285"/>
    </row>
    <row r="286" spans="2:15" x14ac:dyDescent="0.25">
      <c r="B286"/>
      <c r="C286"/>
      <c r="D286"/>
      <c r="E286"/>
      <c r="F286"/>
      <c r="G286"/>
      <c r="H286"/>
      <c r="I286"/>
      <c r="J286"/>
      <c r="K286"/>
      <c r="L286"/>
      <c r="M286"/>
      <c r="N286"/>
      <c r="O286"/>
    </row>
    <row r="287" spans="2:15" x14ac:dyDescent="0.25">
      <c r="B287"/>
      <c r="C287"/>
      <c r="D287"/>
      <c r="E287"/>
      <c r="F287"/>
      <c r="G287"/>
      <c r="H287"/>
      <c r="I287"/>
      <c r="J287"/>
      <c r="K287"/>
      <c r="L287"/>
      <c r="M287"/>
      <c r="N287"/>
      <c r="O287"/>
    </row>
    <row r="288" spans="2:15" x14ac:dyDescent="0.25">
      <c r="B288"/>
      <c r="C288"/>
      <c r="D288"/>
      <c r="E288"/>
      <c r="F288"/>
      <c r="G288"/>
      <c r="H288"/>
      <c r="I288"/>
      <c r="J288"/>
      <c r="K288"/>
      <c r="L288"/>
      <c r="M288"/>
      <c r="N288"/>
      <c r="O288"/>
    </row>
    <row r="289" spans="2:15" x14ac:dyDescent="0.25">
      <c r="B289"/>
      <c r="C289"/>
      <c r="D289"/>
      <c r="E289"/>
      <c r="F289"/>
      <c r="G289"/>
      <c r="H289"/>
      <c r="I289"/>
      <c r="J289"/>
      <c r="K289"/>
      <c r="L289"/>
      <c r="M289"/>
      <c r="N289"/>
      <c r="O289"/>
    </row>
    <row r="290" spans="2:15" x14ac:dyDescent="0.25">
      <c r="B290"/>
      <c r="C290"/>
      <c r="D290"/>
      <c r="E290"/>
      <c r="F290"/>
      <c r="G290"/>
      <c r="H290"/>
      <c r="I290"/>
      <c r="J290"/>
      <c r="K290"/>
      <c r="L290"/>
      <c r="M290"/>
      <c r="N290"/>
      <c r="O290"/>
    </row>
    <row r="291" spans="2:15" x14ac:dyDescent="0.25">
      <c r="B291"/>
      <c r="C291"/>
      <c r="D291"/>
      <c r="E291"/>
      <c r="F291"/>
      <c r="G291"/>
      <c r="H291"/>
      <c r="I291"/>
      <c r="J291"/>
      <c r="K291"/>
      <c r="L291"/>
      <c r="M291"/>
      <c r="N291"/>
      <c r="O291"/>
    </row>
    <row r="292" spans="2:15" x14ac:dyDescent="0.25">
      <c r="B292"/>
      <c r="C292"/>
      <c r="D292"/>
      <c r="E292"/>
      <c r="F292"/>
      <c r="G292"/>
      <c r="H292"/>
      <c r="I292"/>
      <c r="J292"/>
      <c r="K292"/>
      <c r="L292"/>
      <c r="M292"/>
      <c r="N292"/>
      <c r="O292"/>
    </row>
    <row r="293" spans="2:15" x14ac:dyDescent="0.25">
      <c r="B293"/>
      <c r="C293"/>
      <c r="D293"/>
      <c r="E293"/>
      <c r="F293"/>
      <c r="G293"/>
      <c r="H293"/>
      <c r="I293"/>
      <c r="J293"/>
      <c r="K293"/>
      <c r="L293"/>
      <c r="M293"/>
      <c r="N293"/>
      <c r="O293"/>
    </row>
    <row r="294" spans="2:15" x14ac:dyDescent="0.25">
      <c r="B294"/>
      <c r="C294"/>
      <c r="D294"/>
      <c r="E294"/>
      <c r="F294"/>
      <c r="G294"/>
      <c r="H294"/>
      <c r="I294"/>
      <c r="J294"/>
      <c r="K294"/>
      <c r="L294"/>
      <c r="M294"/>
      <c r="N294"/>
      <c r="O294"/>
    </row>
    <row r="295" spans="2:15" x14ac:dyDescent="0.25">
      <c r="B295"/>
      <c r="C295"/>
      <c r="D295"/>
      <c r="E295"/>
      <c r="F295"/>
      <c r="G295"/>
      <c r="H295"/>
      <c r="I295"/>
      <c r="J295"/>
      <c r="K295"/>
      <c r="L295"/>
      <c r="M295"/>
      <c r="N295"/>
      <c r="O295"/>
    </row>
    <row r="296" spans="2:15" x14ac:dyDescent="0.25">
      <c r="B296"/>
      <c r="C296"/>
      <c r="D296"/>
      <c r="E296"/>
      <c r="F296"/>
      <c r="G296"/>
      <c r="H296"/>
      <c r="I296"/>
      <c r="J296"/>
      <c r="K296"/>
      <c r="L296"/>
      <c r="M296"/>
      <c r="N296"/>
      <c r="O296"/>
    </row>
    <row r="297" spans="2:15" x14ac:dyDescent="0.25">
      <c r="B297"/>
      <c r="C297"/>
      <c r="D297"/>
      <c r="E297"/>
      <c r="F297"/>
      <c r="G297"/>
      <c r="H297"/>
      <c r="I297"/>
      <c r="J297"/>
      <c r="K297"/>
      <c r="L297"/>
      <c r="M297"/>
      <c r="N297"/>
      <c r="O297"/>
    </row>
    <row r="298" spans="2:15" x14ac:dyDescent="0.25">
      <c r="B298"/>
      <c r="C298"/>
      <c r="D298"/>
      <c r="E298"/>
      <c r="F298"/>
      <c r="G298"/>
      <c r="H298"/>
      <c r="I298"/>
      <c r="J298"/>
      <c r="K298"/>
      <c r="L298"/>
      <c r="M298"/>
      <c r="N298"/>
      <c r="O298"/>
    </row>
    <row r="299" spans="2:15" x14ac:dyDescent="0.25">
      <c r="B299"/>
      <c r="C299"/>
      <c r="D299"/>
      <c r="E299"/>
      <c r="F299"/>
      <c r="G299"/>
      <c r="H299"/>
      <c r="I299"/>
      <c r="J299"/>
      <c r="K299"/>
      <c r="L299"/>
      <c r="M299"/>
      <c r="N299"/>
      <c r="O299"/>
    </row>
    <row r="300" spans="2:15" x14ac:dyDescent="0.25">
      <c r="B300"/>
      <c r="C300"/>
      <c r="D300"/>
      <c r="E300"/>
      <c r="F300"/>
      <c r="G300"/>
      <c r="H300"/>
      <c r="I300"/>
      <c r="J300"/>
      <c r="K300"/>
      <c r="L300"/>
      <c r="M300"/>
      <c r="N300"/>
      <c r="O300"/>
    </row>
    <row r="301" spans="2:15" x14ac:dyDescent="0.25">
      <c r="B301"/>
      <c r="C301"/>
      <c r="D301"/>
      <c r="E301"/>
      <c r="F301"/>
      <c r="G301"/>
      <c r="H301"/>
      <c r="I301"/>
      <c r="J301"/>
      <c r="K301"/>
      <c r="L301"/>
      <c r="M301"/>
      <c r="N301"/>
      <c r="O301"/>
    </row>
    <row r="302" spans="2:15" x14ac:dyDescent="0.25">
      <c r="B302"/>
      <c r="C302"/>
      <c r="D302"/>
      <c r="E302"/>
      <c r="F302"/>
      <c r="G302"/>
      <c r="H302"/>
      <c r="I302"/>
      <c r="J302"/>
      <c r="K302"/>
      <c r="L302"/>
      <c r="M302"/>
      <c r="N302"/>
      <c r="O302"/>
    </row>
    <row r="303" spans="2:15" x14ac:dyDescent="0.25">
      <c r="B303"/>
      <c r="C303"/>
      <c r="D303"/>
      <c r="E303"/>
      <c r="F303"/>
      <c r="G303"/>
      <c r="H303"/>
      <c r="I303"/>
      <c r="J303"/>
      <c r="K303"/>
      <c r="L303"/>
      <c r="M303"/>
      <c r="N303"/>
      <c r="O303"/>
    </row>
    <row r="304" spans="2:15" x14ac:dyDescent="0.25">
      <c r="B304"/>
      <c r="C304"/>
      <c r="D304"/>
      <c r="E304"/>
      <c r="F304"/>
      <c r="G304"/>
      <c r="H304"/>
      <c r="I304"/>
      <c r="J304"/>
      <c r="K304"/>
      <c r="L304"/>
      <c r="M304"/>
      <c r="N304"/>
      <c r="O304"/>
    </row>
    <row r="305" spans="2:15" x14ac:dyDescent="0.25">
      <c r="B305"/>
      <c r="C305"/>
      <c r="D305"/>
      <c r="E305"/>
      <c r="F305"/>
      <c r="G305"/>
      <c r="H305"/>
      <c r="I305"/>
      <c r="J305"/>
      <c r="K305"/>
      <c r="L305"/>
      <c r="M305"/>
      <c r="N305"/>
      <c r="O305"/>
    </row>
    <row r="306" spans="2:15" x14ac:dyDescent="0.25">
      <c r="B306"/>
      <c r="C306"/>
      <c r="D306"/>
      <c r="E306"/>
      <c r="F306"/>
      <c r="G306"/>
      <c r="H306"/>
      <c r="I306"/>
      <c r="J306"/>
      <c r="K306"/>
      <c r="L306"/>
      <c r="M306"/>
      <c r="N306"/>
      <c r="O306"/>
    </row>
    <row r="307" spans="2:15" x14ac:dyDescent="0.25">
      <c r="B307"/>
      <c r="C307"/>
      <c r="D307"/>
      <c r="E307"/>
      <c r="F307"/>
      <c r="G307"/>
      <c r="H307"/>
      <c r="I307"/>
      <c r="J307"/>
      <c r="K307"/>
      <c r="L307"/>
      <c r="M307"/>
      <c r="N307"/>
      <c r="O307"/>
    </row>
    <row r="308" spans="2:15" x14ac:dyDescent="0.25">
      <c r="B308"/>
      <c r="C308"/>
      <c r="D308"/>
      <c r="E308"/>
      <c r="F308"/>
      <c r="G308"/>
      <c r="H308"/>
      <c r="I308"/>
      <c r="J308"/>
      <c r="K308"/>
      <c r="L308"/>
      <c r="M308"/>
      <c r="N308"/>
      <c r="O308"/>
    </row>
    <row r="309" spans="2:15" x14ac:dyDescent="0.25">
      <c r="B309"/>
      <c r="C309"/>
      <c r="D309"/>
      <c r="E309"/>
      <c r="F309"/>
      <c r="G309"/>
      <c r="H309"/>
      <c r="I309"/>
      <c r="J309"/>
      <c r="K309"/>
      <c r="L309"/>
      <c r="M309"/>
      <c r="N309"/>
      <c r="O309"/>
    </row>
    <row r="310" spans="2:15" x14ac:dyDescent="0.25">
      <c r="B310"/>
      <c r="C310"/>
      <c r="D310"/>
      <c r="E310"/>
      <c r="F310"/>
      <c r="G310"/>
      <c r="H310"/>
      <c r="I310"/>
      <c r="J310"/>
      <c r="K310"/>
      <c r="L310"/>
      <c r="M310"/>
      <c r="N310"/>
      <c r="O310"/>
    </row>
    <row r="311" spans="2:15" x14ac:dyDescent="0.25">
      <c r="B311"/>
      <c r="C311"/>
      <c r="D311"/>
      <c r="E311"/>
      <c r="F311"/>
      <c r="G311"/>
      <c r="H311"/>
      <c r="I311"/>
      <c r="J311"/>
      <c r="K311"/>
      <c r="L311"/>
      <c r="M311"/>
      <c r="N311"/>
      <c r="O311"/>
    </row>
    <row r="312" spans="2:15" x14ac:dyDescent="0.25">
      <c r="B312"/>
      <c r="C312"/>
      <c r="D312"/>
      <c r="E312"/>
      <c r="F312"/>
      <c r="G312"/>
      <c r="H312"/>
      <c r="I312"/>
      <c r="J312"/>
      <c r="K312"/>
      <c r="L312"/>
      <c r="M312"/>
      <c r="N312"/>
      <c r="O312"/>
    </row>
    <row r="313" spans="2:15" x14ac:dyDescent="0.25">
      <c r="B313"/>
      <c r="C313"/>
      <c r="D313"/>
      <c r="E313"/>
      <c r="F313"/>
      <c r="G313"/>
      <c r="H313"/>
      <c r="I313"/>
      <c r="J313"/>
      <c r="K313"/>
      <c r="L313"/>
      <c r="M313"/>
      <c r="N313"/>
      <c r="O313"/>
    </row>
    <row r="314" spans="2:15" x14ac:dyDescent="0.25">
      <c r="B314"/>
      <c r="C314"/>
      <c r="D314"/>
      <c r="E314"/>
      <c r="F314"/>
      <c r="G314"/>
      <c r="H314"/>
      <c r="I314"/>
      <c r="J314"/>
      <c r="K314"/>
      <c r="L314"/>
      <c r="M314"/>
      <c r="N314"/>
      <c r="O314"/>
    </row>
    <row r="315" spans="2:15" x14ac:dyDescent="0.25">
      <c r="B315"/>
      <c r="C315"/>
      <c r="D315"/>
      <c r="E315"/>
      <c r="F315"/>
      <c r="G315"/>
      <c r="H315"/>
      <c r="I315"/>
      <c r="J315"/>
      <c r="K315"/>
      <c r="L315"/>
      <c r="M315"/>
      <c r="N315"/>
      <c r="O315"/>
    </row>
    <row r="316" spans="2:15" x14ac:dyDescent="0.25">
      <c r="B316"/>
      <c r="C316"/>
      <c r="D316"/>
      <c r="E316"/>
      <c r="F316"/>
      <c r="G316"/>
      <c r="H316"/>
      <c r="I316"/>
      <c r="J316"/>
      <c r="K316"/>
      <c r="L316"/>
      <c r="M316"/>
      <c r="N316"/>
      <c r="O316"/>
    </row>
    <row r="317" spans="2:15" x14ac:dyDescent="0.25">
      <c r="B317"/>
      <c r="C317"/>
      <c r="D317"/>
      <c r="E317"/>
      <c r="F317"/>
      <c r="G317"/>
      <c r="H317"/>
      <c r="I317"/>
      <c r="J317"/>
      <c r="K317"/>
      <c r="L317"/>
      <c r="M317"/>
      <c r="N317"/>
      <c r="O317"/>
    </row>
    <row r="318" spans="2:15" x14ac:dyDescent="0.25">
      <c r="B318"/>
      <c r="C318"/>
      <c r="D318"/>
      <c r="E318"/>
      <c r="F318"/>
      <c r="G318"/>
      <c r="H318"/>
      <c r="I318"/>
      <c r="J318"/>
      <c r="K318"/>
      <c r="L318"/>
      <c r="M318"/>
      <c r="N318"/>
      <c r="O318"/>
    </row>
    <row r="319" spans="2:15" x14ac:dyDescent="0.25">
      <c r="B319"/>
      <c r="C319"/>
      <c r="D319"/>
      <c r="E319"/>
      <c r="F319"/>
      <c r="G319"/>
      <c r="H319"/>
      <c r="I319"/>
      <c r="J319"/>
      <c r="K319"/>
      <c r="L319"/>
      <c r="M319"/>
      <c r="N319"/>
      <c r="O319"/>
    </row>
    <row r="320" spans="2:15" x14ac:dyDescent="0.25">
      <c r="B320"/>
      <c r="C320"/>
      <c r="D320"/>
      <c r="E320"/>
      <c r="F320"/>
      <c r="G320"/>
      <c r="H320"/>
      <c r="I320"/>
      <c r="J320"/>
      <c r="K320"/>
      <c r="L320"/>
      <c r="M320"/>
      <c r="N320"/>
      <c r="O320"/>
    </row>
    <row r="321" spans="2:15" x14ac:dyDescent="0.25">
      <c r="B321"/>
      <c r="C321"/>
      <c r="D321"/>
      <c r="E321"/>
      <c r="F321"/>
      <c r="G321"/>
      <c r="H321"/>
      <c r="I321"/>
      <c r="J321"/>
      <c r="K321"/>
      <c r="L321"/>
      <c r="M321"/>
      <c r="N321"/>
      <c r="O321"/>
    </row>
    <row r="322" spans="2:15" x14ac:dyDescent="0.25">
      <c r="B322"/>
      <c r="C322"/>
      <c r="D322"/>
      <c r="E322"/>
      <c r="F322"/>
      <c r="G322"/>
      <c r="H322"/>
      <c r="I322"/>
      <c r="J322"/>
      <c r="K322"/>
      <c r="L322"/>
      <c r="M322"/>
      <c r="N322"/>
      <c r="O322"/>
    </row>
    <row r="323" spans="2:15" x14ac:dyDescent="0.25">
      <c r="B323"/>
      <c r="C323"/>
      <c r="D323"/>
      <c r="E323"/>
      <c r="F323"/>
      <c r="G323"/>
      <c r="H323"/>
      <c r="I323"/>
      <c r="J323"/>
      <c r="K323"/>
      <c r="L323"/>
      <c r="M323"/>
      <c r="N323"/>
      <c r="O323"/>
    </row>
    <row r="324" spans="2:15" x14ac:dyDescent="0.25">
      <c r="B324"/>
      <c r="C324"/>
      <c r="D324"/>
      <c r="E324"/>
      <c r="F324"/>
      <c r="G324"/>
      <c r="H324"/>
      <c r="I324"/>
      <c r="J324"/>
      <c r="K324"/>
      <c r="L324"/>
      <c r="M324"/>
      <c r="N324"/>
      <c r="O324"/>
    </row>
    <row r="325" spans="2:15" x14ac:dyDescent="0.25">
      <c r="B325"/>
      <c r="C325"/>
      <c r="D325"/>
      <c r="E325"/>
      <c r="F325"/>
      <c r="G325"/>
      <c r="H325"/>
      <c r="I325"/>
      <c r="J325"/>
      <c r="K325"/>
      <c r="L325"/>
      <c r="M325"/>
      <c r="N325"/>
      <c r="O325"/>
    </row>
    <row r="326" spans="2:15" x14ac:dyDescent="0.25">
      <c r="B326"/>
      <c r="C326"/>
      <c r="D326"/>
      <c r="E326"/>
      <c r="F326"/>
      <c r="G326"/>
      <c r="H326"/>
      <c r="I326"/>
      <c r="J326"/>
      <c r="K326"/>
      <c r="L326"/>
      <c r="M326"/>
      <c r="N326"/>
      <c r="O326"/>
    </row>
    <row r="327" spans="2:15" x14ac:dyDescent="0.25">
      <c r="B327"/>
      <c r="C327"/>
      <c r="D327"/>
      <c r="E327"/>
      <c r="F327"/>
      <c r="G327"/>
      <c r="H327"/>
      <c r="I327"/>
      <c r="J327"/>
      <c r="K327"/>
      <c r="L327"/>
      <c r="M327"/>
      <c r="N327"/>
      <c r="O327"/>
    </row>
    <row r="328" spans="2:15" x14ac:dyDescent="0.25">
      <c r="B328"/>
      <c r="C328"/>
      <c r="D328"/>
      <c r="E328"/>
      <c r="F328"/>
      <c r="G328"/>
      <c r="H328"/>
      <c r="I328"/>
      <c r="J328"/>
      <c r="K328"/>
      <c r="L328"/>
      <c r="M328"/>
      <c r="N328"/>
      <c r="O328"/>
    </row>
    <row r="329" spans="2:15" x14ac:dyDescent="0.25">
      <c r="B329"/>
      <c r="C329"/>
      <c r="D329"/>
      <c r="E329"/>
      <c r="F329"/>
      <c r="G329"/>
      <c r="H329"/>
      <c r="I329"/>
      <c r="J329"/>
      <c r="K329"/>
      <c r="L329"/>
      <c r="M329"/>
      <c r="N329"/>
      <c r="O329"/>
    </row>
    <row r="330" spans="2:15" x14ac:dyDescent="0.25">
      <c r="B330"/>
      <c r="C330"/>
      <c r="D330"/>
      <c r="E330"/>
      <c r="F330"/>
      <c r="G330"/>
      <c r="H330"/>
      <c r="I330"/>
      <c r="J330"/>
      <c r="K330"/>
      <c r="L330"/>
      <c r="M330"/>
      <c r="N330"/>
      <c r="O330"/>
    </row>
    <row r="331" spans="2:15" x14ac:dyDescent="0.25">
      <c r="B331"/>
      <c r="C331"/>
      <c r="D331"/>
      <c r="E331"/>
      <c r="F331"/>
      <c r="G331"/>
      <c r="H331"/>
      <c r="I331"/>
      <c r="J331"/>
      <c r="K331"/>
      <c r="L331"/>
      <c r="M331"/>
      <c r="N331"/>
      <c r="O331"/>
    </row>
    <row r="332" spans="2:15" x14ac:dyDescent="0.25">
      <c r="B332"/>
      <c r="C332"/>
      <c r="D332"/>
      <c r="E332"/>
      <c r="F332"/>
      <c r="G332"/>
      <c r="H332"/>
      <c r="I332"/>
      <c r="J332"/>
      <c r="K332"/>
      <c r="L332"/>
      <c r="M332"/>
      <c r="N332"/>
      <c r="O332"/>
    </row>
    <row r="333" spans="2:15" x14ac:dyDescent="0.25">
      <c r="B333"/>
      <c r="C333"/>
      <c r="D333"/>
      <c r="E333"/>
      <c r="F333"/>
      <c r="G333"/>
      <c r="H333"/>
      <c r="I333"/>
      <c r="J333"/>
      <c r="K333"/>
      <c r="L333"/>
      <c r="M333"/>
      <c r="N333"/>
      <c r="O333"/>
    </row>
    <row r="334" spans="2:15" x14ac:dyDescent="0.25">
      <c r="B334"/>
      <c r="C334"/>
      <c r="D334"/>
      <c r="E334"/>
      <c r="F334"/>
      <c r="G334"/>
      <c r="H334"/>
      <c r="I334"/>
      <c r="J334"/>
      <c r="K334"/>
      <c r="L334"/>
      <c r="M334"/>
      <c r="N334"/>
      <c r="O334"/>
    </row>
    <row r="335" spans="2:15" x14ac:dyDescent="0.25">
      <c r="B335"/>
      <c r="C335"/>
      <c r="D335"/>
      <c r="E335"/>
      <c r="F335"/>
      <c r="G335"/>
      <c r="H335"/>
      <c r="I335"/>
      <c r="J335"/>
      <c r="K335"/>
      <c r="L335"/>
      <c r="M335"/>
      <c r="N335"/>
      <c r="O335"/>
    </row>
    <row r="336" spans="2:15" x14ac:dyDescent="0.25">
      <c r="B336"/>
      <c r="C336"/>
      <c r="D336"/>
      <c r="E336"/>
      <c r="F336"/>
      <c r="G336"/>
      <c r="H336"/>
      <c r="I336"/>
      <c r="J336"/>
      <c r="K336"/>
      <c r="L336"/>
      <c r="M336"/>
      <c r="N336"/>
      <c r="O336"/>
    </row>
    <row r="337" spans="2:15" x14ac:dyDescent="0.25">
      <c r="B337"/>
      <c r="C337"/>
      <c r="D337"/>
      <c r="E337"/>
      <c r="F337"/>
      <c r="G337"/>
      <c r="H337"/>
      <c r="I337"/>
      <c r="J337"/>
      <c r="K337"/>
      <c r="L337"/>
      <c r="M337"/>
      <c r="N337"/>
      <c r="O337"/>
    </row>
    <row r="338" spans="2:15" x14ac:dyDescent="0.25">
      <c r="B338"/>
      <c r="C338"/>
      <c r="D338"/>
      <c r="E338"/>
      <c r="F338"/>
      <c r="G338"/>
      <c r="H338"/>
      <c r="I338"/>
      <c r="J338"/>
      <c r="K338"/>
      <c r="L338"/>
      <c r="M338"/>
      <c r="N338"/>
      <c r="O338"/>
    </row>
    <row r="339" spans="2:15" x14ac:dyDescent="0.25">
      <c r="B339"/>
      <c r="C339"/>
      <c r="D339"/>
      <c r="E339"/>
      <c r="F339"/>
      <c r="G339"/>
      <c r="H339"/>
      <c r="I339"/>
      <c r="J339"/>
      <c r="K339"/>
      <c r="L339"/>
      <c r="M339"/>
      <c r="N339"/>
      <c r="O339"/>
    </row>
    <row r="340" spans="2:15" x14ac:dyDescent="0.25">
      <c r="B340"/>
      <c r="C340"/>
      <c r="D340"/>
      <c r="E340"/>
      <c r="F340"/>
      <c r="G340"/>
      <c r="H340"/>
      <c r="I340"/>
      <c r="J340"/>
      <c r="K340"/>
      <c r="L340"/>
      <c r="M340"/>
      <c r="N340"/>
      <c r="O340"/>
    </row>
    <row r="341" spans="2:15" x14ac:dyDescent="0.25">
      <c r="B341"/>
      <c r="C341"/>
      <c r="D341"/>
      <c r="E341"/>
      <c r="F341"/>
      <c r="G341"/>
      <c r="H341"/>
      <c r="I341"/>
      <c r="J341"/>
      <c r="K341"/>
      <c r="L341"/>
      <c r="M341"/>
      <c r="N341"/>
      <c r="O341"/>
    </row>
    <row r="342" spans="2:15" x14ac:dyDescent="0.25">
      <c r="B342"/>
      <c r="C342"/>
      <c r="D342"/>
      <c r="E342"/>
      <c r="F342"/>
      <c r="G342"/>
      <c r="H342"/>
      <c r="I342"/>
      <c r="J342"/>
      <c r="K342"/>
      <c r="L342"/>
      <c r="M342"/>
      <c r="N342"/>
      <c r="O342"/>
    </row>
    <row r="343" spans="2:15" x14ac:dyDescent="0.25">
      <c r="B343"/>
      <c r="C343"/>
      <c r="D343"/>
      <c r="E343"/>
      <c r="F343"/>
      <c r="G343"/>
      <c r="H343"/>
      <c r="I343"/>
      <c r="J343"/>
      <c r="K343"/>
      <c r="L343"/>
      <c r="M343"/>
      <c r="N343"/>
      <c r="O343"/>
    </row>
    <row r="344" spans="2:15" x14ac:dyDescent="0.25">
      <c r="B344"/>
      <c r="C344"/>
      <c r="D344"/>
      <c r="E344"/>
      <c r="F344"/>
      <c r="G344"/>
      <c r="H344"/>
      <c r="I344"/>
      <c r="J344"/>
      <c r="K344"/>
      <c r="L344"/>
      <c r="M344"/>
      <c r="N344"/>
      <c r="O344"/>
    </row>
    <row r="345" spans="2:15" x14ac:dyDescent="0.25">
      <c r="B345"/>
      <c r="C345"/>
      <c r="D345"/>
      <c r="E345"/>
      <c r="F345"/>
      <c r="G345"/>
      <c r="H345"/>
      <c r="I345"/>
      <c r="J345"/>
      <c r="K345"/>
      <c r="L345"/>
      <c r="M345"/>
      <c r="N345"/>
      <c r="O345"/>
    </row>
    <row r="346" spans="2:15" x14ac:dyDescent="0.25">
      <c r="B346"/>
      <c r="C346"/>
      <c r="D346"/>
      <c r="E346"/>
      <c r="F346"/>
      <c r="G346"/>
      <c r="H346"/>
      <c r="I346"/>
      <c r="J346"/>
      <c r="K346"/>
      <c r="L346"/>
      <c r="M346"/>
      <c r="N346"/>
      <c r="O346"/>
    </row>
    <row r="347" spans="2:15" x14ac:dyDescent="0.25">
      <c r="B347"/>
      <c r="C347"/>
      <c r="D347"/>
      <c r="E347"/>
      <c r="F347"/>
      <c r="G347"/>
      <c r="H347"/>
      <c r="I347"/>
      <c r="J347"/>
      <c r="K347"/>
      <c r="L347"/>
      <c r="M347"/>
      <c r="N347"/>
      <c r="O347"/>
    </row>
    <row r="348" spans="2:15" x14ac:dyDescent="0.25">
      <c r="B348"/>
      <c r="C348"/>
      <c r="D348"/>
      <c r="E348"/>
      <c r="F348"/>
      <c r="G348"/>
      <c r="H348"/>
      <c r="I348"/>
      <c r="J348"/>
      <c r="K348"/>
      <c r="L348"/>
      <c r="M348"/>
      <c r="N348"/>
      <c r="O348"/>
    </row>
    <row r="349" spans="2:15" x14ac:dyDescent="0.25">
      <c r="B349"/>
      <c r="C349"/>
      <c r="D349"/>
      <c r="E349"/>
      <c r="F349"/>
      <c r="G349"/>
      <c r="H349"/>
      <c r="I349"/>
      <c r="J349"/>
      <c r="K349"/>
      <c r="L349"/>
      <c r="M349"/>
      <c r="N349"/>
      <c r="O349"/>
    </row>
    <row r="350" spans="2:15" x14ac:dyDescent="0.25">
      <c r="B350"/>
      <c r="C350"/>
      <c r="D350"/>
      <c r="E350"/>
      <c r="F350"/>
      <c r="G350"/>
      <c r="H350"/>
      <c r="I350"/>
      <c r="J350"/>
      <c r="K350"/>
      <c r="L350"/>
      <c r="M350"/>
      <c r="N350"/>
      <c r="O350"/>
    </row>
    <row r="351" spans="2:15" x14ac:dyDescent="0.25">
      <c r="B351"/>
      <c r="C351"/>
      <c r="D351"/>
      <c r="E351"/>
      <c r="F351"/>
      <c r="G351"/>
      <c r="H351"/>
      <c r="I351"/>
      <c r="J351"/>
      <c r="K351"/>
      <c r="L351"/>
      <c r="M351"/>
      <c r="N351"/>
      <c r="O351"/>
    </row>
    <row r="352" spans="2:15" x14ac:dyDescent="0.25">
      <c r="B352"/>
      <c r="C352"/>
      <c r="D352"/>
      <c r="E352"/>
      <c r="F352"/>
      <c r="G352"/>
      <c r="H352"/>
      <c r="I352"/>
      <c r="J352"/>
      <c r="K352"/>
      <c r="L352"/>
      <c r="M352"/>
      <c r="N352"/>
      <c r="O352"/>
    </row>
    <row r="353" spans="2:15" x14ac:dyDescent="0.25">
      <c r="B353"/>
      <c r="C353"/>
      <c r="D353"/>
      <c r="E353"/>
      <c r="F353"/>
      <c r="G353"/>
      <c r="H353"/>
      <c r="I353"/>
      <c r="J353"/>
      <c r="K353"/>
      <c r="L353"/>
      <c r="M353"/>
      <c r="N353"/>
      <c r="O353"/>
    </row>
    <row r="354" spans="2:15" x14ac:dyDescent="0.25">
      <c r="B354"/>
      <c r="C354"/>
      <c r="D354"/>
      <c r="E354"/>
      <c r="F354"/>
      <c r="G354"/>
      <c r="H354"/>
      <c r="I354"/>
      <c r="J354"/>
      <c r="K354"/>
      <c r="L354"/>
      <c r="M354"/>
      <c r="N354"/>
      <c r="O354"/>
    </row>
    <row r="355" spans="2:15" x14ac:dyDescent="0.25">
      <c r="B355"/>
      <c r="C355"/>
      <c r="D355"/>
      <c r="E355"/>
      <c r="F355"/>
      <c r="G355"/>
      <c r="H355"/>
      <c r="I355"/>
      <c r="J355"/>
      <c r="K355"/>
      <c r="L355"/>
      <c r="M355"/>
      <c r="N355"/>
      <c r="O355"/>
    </row>
    <row r="356" spans="2:15" x14ac:dyDescent="0.25">
      <c r="B356"/>
      <c r="C356"/>
      <c r="D356"/>
      <c r="E356"/>
      <c r="F356"/>
      <c r="G356"/>
      <c r="H356"/>
      <c r="I356"/>
      <c r="J356"/>
      <c r="K356"/>
      <c r="L356"/>
      <c r="M356"/>
      <c r="N356"/>
      <c r="O356"/>
    </row>
    <row r="357" spans="2:15" x14ac:dyDescent="0.25">
      <c r="B357"/>
      <c r="C357"/>
      <c r="D357"/>
      <c r="E357"/>
      <c r="F357"/>
      <c r="G357"/>
      <c r="H357"/>
      <c r="I357"/>
      <c r="J357"/>
      <c r="K357"/>
      <c r="L357"/>
      <c r="M357"/>
      <c r="N357"/>
      <c r="O357"/>
    </row>
    <row r="358" spans="2:15" x14ac:dyDescent="0.25">
      <c r="B358"/>
      <c r="C358"/>
      <c r="D358"/>
      <c r="E358"/>
      <c r="F358"/>
      <c r="G358"/>
      <c r="H358"/>
      <c r="I358"/>
      <c r="J358"/>
      <c r="K358"/>
      <c r="L358"/>
      <c r="M358"/>
      <c r="N358"/>
      <c r="O358"/>
    </row>
    <row r="359" spans="2:15" x14ac:dyDescent="0.25">
      <c r="B359"/>
      <c r="C359"/>
      <c r="D359"/>
      <c r="E359"/>
      <c r="F359"/>
      <c r="G359"/>
      <c r="H359"/>
      <c r="I359"/>
      <c r="J359"/>
      <c r="K359"/>
      <c r="L359"/>
      <c r="M359"/>
      <c r="N359"/>
      <c r="O359"/>
    </row>
    <row r="360" spans="2:15" x14ac:dyDescent="0.25">
      <c r="B360"/>
      <c r="C360"/>
      <c r="D360"/>
      <c r="E360"/>
      <c r="F360"/>
      <c r="G360"/>
      <c r="H360"/>
      <c r="I360"/>
      <c r="J360"/>
      <c r="K360"/>
      <c r="L360"/>
      <c r="M360"/>
      <c r="N360"/>
      <c r="O360"/>
    </row>
    <row r="361" spans="2:15" x14ac:dyDescent="0.25">
      <c r="B361"/>
      <c r="C361"/>
      <c r="D361"/>
      <c r="E361"/>
      <c r="F361"/>
      <c r="G361"/>
      <c r="H361"/>
      <c r="I361"/>
      <c r="J361"/>
      <c r="K361"/>
      <c r="L361"/>
      <c r="M361"/>
      <c r="N361"/>
      <c r="O361"/>
    </row>
    <row r="362" spans="2:15" x14ac:dyDescent="0.25">
      <c r="B362"/>
      <c r="C362"/>
      <c r="D362"/>
      <c r="E362"/>
      <c r="F362"/>
      <c r="G362"/>
      <c r="H362"/>
      <c r="I362"/>
      <c r="J362"/>
      <c r="K362"/>
      <c r="L362"/>
      <c r="M362"/>
      <c r="N362"/>
      <c r="O362"/>
    </row>
    <row r="363" spans="2:15" x14ac:dyDescent="0.25">
      <c r="B363"/>
      <c r="C363"/>
      <c r="D363"/>
      <c r="E363"/>
      <c r="F363"/>
      <c r="G363"/>
      <c r="H363"/>
      <c r="I363"/>
      <c r="J363"/>
      <c r="K363"/>
      <c r="L363"/>
      <c r="M363"/>
      <c r="N363"/>
      <c r="O363"/>
    </row>
    <row r="364" spans="2:15" x14ac:dyDescent="0.25">
      <c r="B364"/>
      <c r="C364"/>
      <c r="D364"/>
      <c r="E364"/>
      <c r="F364"/>
      <c r="G364"/>
      <c r="H364"/>
      <c r="I364"/>
      <c r="J364"/>
      <c r="K364"/>
      <c r="L364"/>
      <c r="M364"/>
      <c r="N364"/>
      <c r="O364"/>
    </row>
    <row r="365" spans="2:15" x14ac:dyDescent="0.25">
      <c r="B365"/>
      <c r="C365"/>
      <c r="D365"/>
      <c r="E365"/>
      <c r="F365"/>
      <c r="G365"/>
      <c r="H365"/>
      <c r="I365"/>
      <c r="J365"/>
      <c r="K365"/>
      <c r="L365"/>
      <c r="M365"/>
      <c r="N365"/>
      <c r="O365"/>
    </row>
    <row r="366" spans="2:15" x14ac:dyDescent="0.25">
      <c r="B366"/>
      <c r="C366"/>
      <c r="D366"/>
      <c r="E366"/>
      <c r="F366"/>
      <c r="G366"/>
      <c r="H366"/>
      <c r="I366"/>
      <c r="J366"/>
      <c r="K366"/>
      <c r="L366"/>
      <c r="M366"/>
      <c r="N366"/>
      <c r="O366"/>
    </row>
    <row r="367" spans="2:15" x14ac:dyDescent="0.25">
      <c r="B367"/>
      <c r="C367"/>
      <c r="D367"/>
      <c r="E367"/>
      <c r="F367"/>
      <c r="G367"/>
      <c r="H367"/>
      <c r="I367"/>
      <c r="J367"/>
      <c r="K367"/>
      <c r="L367"/>
      <c r="M367"/>
      <c r="N367"/>
      <c r="O367"/>
    </row>
    <row r="368" spans="2:15" x14ac:dyDescent="0.25">
      <c r="B368"/>
      <c r="C368"/>
      <c r="D368"/>
      <c r="E368"/>
      <c r="F368"/>
      <c r="G368"/>
      <c r="H368"/>
      <c r="I368"/>
      <c r="J368"/>
      <c r="K368"/>
      <c r="L368"/>
      <c r="M368"/>
      <c r="N368"/>
      <c r="O368"/>
    </row>
    <row r="369" spans="2:15" x14ac:dyDescent="0.25">
      <c r="B369"/>
      <c r="C369"/>
      <c r="D369"/>
      <c r="E369"/>
      <c r="F369"/>
      <c r="G369"/>
      <c r="H369"/>
      <c r="I369"/>
      <c r="J369"/>
      <c r="K369"/>
      <c r="L369"/>
      <c r="M369"/>
      <c r="N369"/>
      <c r="O369"/>
    </row>
    <row r="370" spans="2:15" x14ac:dyDescent="0.25">
      <c r="B370"/>
      <c r="C370"/>
      <c r="D370"/>
      <c r="E370"/>
      <c r="F370"/>
      <c r="G370"/>
      <c r="H370"/>
      <c r="I370"/>
      <c r="J370"/>
      <c r="K370"/>
      <c r="L370"/>
      <c r="M370"/>
      <c r="N370"/>
      <c r="O370"/>
    </row>
    <row r="371" spans="2:15" x14ac:dyDescent="0.25">
      <c r="H371"/>
      <c r="I371"/>
      <c r="J371" s="109"/>
    </row>
    <row r="372" spans="2:15" x14ac:dyDescent="0.25">
      <c r="H372"/>
      <c r="I372"/>
      <c r="J372" s="109"/>
    </row>
    <row r="373" spans="2:15" x14ac:dyDescent="0.25">
      <c r="H373"/>
      <c r="I373"/>
      <c r="J373" s="109"/>
    </row>
    <row r="374" spans="2:15" x14ac:dyDescent="0.25">
      <c r="H374"/>
      <c r="I374"/>
      <c r="J374" s="109"/>
    </row>
    <row r="375" spans="2:15" x14ac:dyDescent="0.25">
      <c r="H375"/>
      <c r="I375"/>
      <c r="J375" s="109"/>
    </row>
    <row r="376" spans="2:15" x14ac:dyDescent="0.25">
      <c r="H376"/>
      <c r="I376"/>
      <c r="J376" s="109"/>
    </row>
    <row r="377" spans="2:15" x14ac:dyDescent="0.25">
      <c r="H377"/>
      <c r="I377"/>
      <c r="J377" s="109"/>
    </row>
    <row r="378" spans="2:15" x14ac:dyDescent="0.25">
      <c r="H378"/>
      <c r="I378"/>
      <c r="J378" s="109"/>
    </row>
    <row r="379" spans="2:15" x14ac:dyDescent="0.25">
      <c r="H379"/>
      <c r="I379"/>
      <c r="J379" s="109"/>
    </row>
    <row r="380" spans="2:15" x14ac:dyDescent="0.25">
      <c r="H380"/>
      <c r="I380"/>
      <c r="J380" s="109"/>
    </row>
    <row r="381" spans="2:15" x14ac:dyDescent="0.25">
      <c r="H381"/>
      <c r="I381"/>
      <c r="J381" s="109"/>
    </row>
    <row r="382" spans="2:15" x14ac:dyDescent="0.25">
      <c r="H382"/>
      <c r="I382"/>
      <c r="J382" s="109"/>
    </row>
    <row r="383" spans="2:15" x14ac:dyDescent="0.25">
      <c r="H383"/>
      <c r="I383"/>
      <c r="J383" s="109"/>
    </row>
    <row r="384" spans="2:15" x14ac:dyDescent="0.25">
      <c r="H384"/>
      <c r="I384"/>
      <c r="J384" s="109"/>
    </row>
    <row r="385" spans="8:10" x14ac:dyDescent="0.25">
      <c r="H385"/>
      <c r="I385"/>
      <c r="J385" s="109"/>
    </row>
    <row r="386" spans="8:10" x14ac:dyDescent="0.25">
      <c r="H386"/>
      <c r="I386"/>
      <c r="J386" s="109"/>
    </row>
    <row r="387" spans="8:10" x14ac:dyDescent="0.25">
      <c r="H387"/>
      <c r="I387"/>
      <c r="J387" s="109"/>
    </row>
    <row r="388" spans="8:10" x14ac:dyDescent="0.25">
      <c r="H388"/>
      <c r="I388"/>
      <c r="J388" s="109"/>
    </row>
    <row r="389" spans="8:10" x14ac:dyDescent="0.25">
      <c r="H389"/>
      <c r="I389"/>
      <c r="J389" s="109"/>
    </row>
    <row r="390" spans="8:10" x14ac:dyDescent="0.25">
      <c r="H390"/>
      <c r="I390"/>
      <c r="J390" s="109"/>
    </row>
    <row r="391" spans="8:10" x14ac:dyDescent="0.25">
      <c r="H391"/>
      <c r="I391"/>
      <c r="J391" s="109"/>
    </row>
    <row r="392" spans="8:10" x14ac:dyDescent="0.25">
      <c r="H392"/>
      <c r="I392"/>
      <c r="J392" s="109"/>
    </row>
    <row r="393" spans="8:10" x14ac:dyDescent="0.25">
      <c r="H393"/>
      <c r="I393"/>
      <c r="J393" s="109"/>
    </row>
    <row r="394" spans="8:10" x14ac:dyDescent="0.25">
      <c r="H394"/>
      <c r="I394"/>
      <c r="J394" s="109"/>
    </row>
    <row r="395" spans="8:10" x14ac:dyDescent="0.25">
      <c r="H395"/>
      <c r="I395"/>
      <c r="J395" s="109"/>
    </row>
    <row r="396" spans="8:10" x14ac:dyDescent="0.25">
      <c r="H396"/>
      <c r="I396"/>
      <c r="J396" s="109"/>
    </row>
    <row r="397" spans="8:10" x14ac:dyDescent="0.25">
      <c r="H397"/>
      <c r="I397"/>
      <c r="J397" s="109"/>
    </row>
    <row r="398" spans="8:10" x14ac:dyDescent="0.25">
      <c r="H398"/>
      <c r="I398"/>
      <c r="J398" s="109"/>
    </row>
    <row r="399" spans="8:10" x14ac:dyDescent="0.25">
      <c r="H399"/>
      <c r="I399"/>
      <c r="J399" s="109"/>
    </row>
    <row r="400" spans="8:10" x14ac:dyDescent="0.25">
      <c r="H400"/>
      <c r="I400"/>
      <c r="J400" s="109"/>
    </row>
    <row r="401" spans="8:10" x14ac:dyDescent="0.25">
      <c r="H401"/>
      <c r="I401"/>
      <c r="J401" s="109"/>
    </row>
    <row r="402" spans="8:10" x14ac:dyDescent="0.25">
      <c r="H402"/>
      <c r="I402"/>
      <c r="J402" s="109"/>
    </row>
    <row r="403" spans="8:10" x14ac:dyDescent="0.25">
      <c r="H403"/>
      <c r="I403"/>
      <c r="J403" s="109"/>
    </row>
    <row r="404" spans="8:10" x14ac:dyDescent="0.25">
      <c r="H404"/>
      <c r="I404"/>
      <c r="J404" s="109"/>
    </row>
    <row r="405" spans="8:10" x14ac:dyDescent="0.25">
      <c r="H405"/>
      <c r="I405"/>
      <c r="J405" s="109"/>
    </row>
    <row r="406" spans="8:10" x14ac:dyDescent="0.25">
      <c r="H406"/>
      <c r="I406"/>
      <c r="J406" s="109"/>
    </row>
    <row r="407" spans="8:10" x14ac:dyDescent="0.25">
      <c r="H407"/>
      <c r="I407"/>
      <c r="J407" s="109"/>
    </row>
    <row r="408" spans="8:10" x14ac:dyDescent="0.25">
      <c r="H408"/>
      <c r="I408"/>
      <c r="J408" s="109"/>
    </row>
    <row r="409" spans="8:10" x14ac:dyDescent="0.25">
      <c r="H409"/>
      <c r="I409"/>
      <c r="J409" s="109"/>
    </row>
    <row r="410" spans="8:10" x14ac:dyDescent="0.25">
      <c r="H410"/>
      <c r="I410"/>
      <c r="J410" s="109"/>
    </row>
    <row r="411" spans="8:10" x14ac:dyDescent="0.25">
      <c r="H411"/>
      <c r="I411"/>
      <c r="J411" s="109"/>
    </row>
    <row r="412" spans="8:10" x14ac:dyDescent="0.25">
      <c r="H412"/>
      <c r="I412"/>
      <c r="J412" s="109"/>
    </row>
    <row r="413" spans="8:10" x14ac:dyDescent="0.25">
      <c r="H413"/>
      <c r="I413"/>
      <c r="J413" s="109"/>
    </row>
    <row r="414" spans="8:10" x14ac:dyDescent="0.25">
      <c r="H414"/>
      <c r="I414"/>
      <c r="J414" s="109"/>
    </row>
    <row r="415" spans="8:10" x14ac:dyDescent="0.25">
      <c r="H415"/>
      <c r="I415"/>
      <c r="J415" s="109"/>
    </row>
    <row r="416" spans="8:10" x14ac:dyDescent="0.25">
      <c r="H416"/>
      <c r="I416"/>
      <c r="J416" s="109"/>
    </row>
    <row r="417" spans="8:10" x14ac:dyDescent="0.25">
      <c r="H417"/>
      <c r="I417"/>
      <c r="J417" s="109"/>
    </row>
    <row r="418" spans="8:10" x14ac:dyDescent="0.25">
      <c r="H418"/>
      <c r="I418"/>
      <c r="J418" s="109"/>
    </row>
    <row r="419" spans="8:10" x14ac:dyDescent="0.25">
      <c r="H419"/>
      <c r="I419"/>
      <c r="J419" s="109"/>
    </row>
    <row r="420" spans="8:10" x14ac:dyDescent="0.25">
      <c r="H420"/>
      <c r="I420"/>
      <c r="J420" s="109"/>
    </row>
    <row r="421" spans="8:10" x14ac:dyDescent="0.25">
      <c r="H421"/>
      <c r="I421"/>
      <c r="J421" s="109"/>
    </row>
    <row r="422" spans="8:10" x14ac:dyDescent="0.25">
      <c r="H422"/>
      <c r="I422"/>
      <c r="J422" s="109"/>
    </row>
    <row r="423" spans="8:10" x14ac:dyDescent="0.25">
      <c r="H423"/>
      <c r="I423"/>
      <c r="J423" s="109"/>
    </row>
    <row r="424" spans="8:10" x14ac:dyDescent="0.25">
      <c r="H424"/>
      <c r="I424"/>
      <c r="J424" s="109"/>
    </row>
    <row r="425" spans="8:10" x14ac:dyDescent="0.25">
      <c r="H425"/>
      <c r="I425"/>
      <c r="J425" s="109"/>
    </row>
    <row r="426" spans="8:10" x14ac:dyDescent="0.25">
      <c r="H426"/>
      <c r="I426"/>
      <c r="J426" s="109"/>
    </row>
    <row r="427" spans="8:10" x14ac:dyDescent="0.25">
      <c r="H427"/>
      <c r="I427"/>
      <c r="J427" s="109"/>
    </row>
    <row r="428" spans="8:10" x14ac:dyDescent="0.25">
      <c r="H428"/>
      <c r="I428"/>
      <c r="J428" s="109"/>
    </row>
    <row r="429" spans="8:10" x14ac:dyDescent="0.25">
      <c r="H429"/>
      <c r="I429"/>
      <c r="J429" s="109"/>
    </row>
    <row r="430" spans="8:10" x14ac:dyDescent="0.25">
      <c r="H430"/>
      <c r="I430"/>
      <c r="J430" s="109"/>
    </row>
    <row r="431" spans="8:10" x14ac:dyDescent="0.25">
      <c r="H431"/>
      <c r="I431"/>
      <c r="J431" s="109"/>
    </row>
    <row r="432" spans="8:10" x14ac:dyDescent="0.25">
      <c r="H432"/>
      <c r="I432"/>
      <c r="J432" s="109"/>
    </row>
    <row r="433" spans="8:10" x14ac:dyDescent="0.25">
      <c r="H433"/>
      <c r="I433"/>
      <c r="J433" s="109"/>
    </row>
    <row r="434" spans="8:10" x14ac:dyDescent="0.25">
      <c r="H434"/>
      <c r="I434"/>
      <c r="J434" s="109"/>
    </row>
    <row r="435" spans="8:10" x14ac:dyDescent="0.25">
      <c r="H435"/>
      <c r="I435"/>
      <c r="J435" s="109"/>
    </row>
    <row r="436" spans="8:10" x14ac:dyDescent="0.25">
      <c r="H436"/>
      <c r="I436"/>
      <c r="J436" s="109"/>
    </row>
    <row r="437" spans="8:10" x14ac:dyDescent="0.25">
      <c r="H437"/>
      <c r="I437"/>
      <c r="J437" s="109"/>
    </row>
    <row r="438" spans="8:10" x14ac:dyDescent="0.25">
      <c r="H438"/>
      <c r="I438"/>
      <c r="J438" s="109"/>
    </row>
    <row r="439" spans="8:10" x14ac:dyDescent="0.25">
      <c r="H439"/>
      <c r="I439"/>
      <c r="J439" s="109"/>
    </row>
    <row r="440" spans="8:10" x14ac:dyDescent="0.25">
      <c r="H440"/>
      <c r="I440"/>
      <c r="J440" s="109"/>
    </row>
    <row r="441" spans="8:10" x14ac:dyDescent="0.25">
      <c r="H441"/>
      <c r="I441"/>
      <c r="J441" s="109"/>
    </row>
    <row r="442" spans="8:10" x14ac:dyDescent="0.25">
      <c r="H442"/>
      <c r="I442"/>
      <c r="J442" s="109"/>
    </row>
    <row r="443" spans="8:10" x14ac:dyDescent="0.25">
      <c r="H443"/>
      <c r="I443"/>
      <c r="J443" s="109"/>
    </row>
    <row r="444" spans="8:10" x14ac:dyDescent="0.25">
      <c r="H444"/>
      <c r="I444"/>
      <c r="J444" s="109"/>
    </row>
    <row r="445" spans="8:10" x14ac:dyDescent="0.25">
      <c r="H445"/>
      <c r="I445"/>
      <c r="J445" s="109"/>
    </row>
    <row r="446" spans="8:10" x14ac:dyDescent="0.25">
      <c r="H446"/>
      <c r="I446"/>
      <c r="J446" s="109"/>
    </row>
    <row r="447" spans="8:10" x14ac:dyDescent="0.25">
      <c r="H447"/>
      <c r="I447"/>
      <c r="J447" s="109"/>
    </row>
    <row r="448" spans="8:10" x14ac:dyDescent="0.25">
      <c r="H448"/>
      <c r="I448"/>
      <c r="J448" s="109"/>
    </row>
    <row r="449" spans="8:10" x14ac:dyDescent="0.25">
      <c r="H449"/>
      <c r="I449"/>
      <c r="J449" s="109"/>
    </row>
    <row r="450" spans="8:10" x14ac:dyDescent="0.25">
      <c r="H450"/>
      <c r="I450"/>
      <c r="J450" s="109"/>
    </row>
    <row r="451" spans="8:10" x14ac:dyDescent="0.25">
      <c r="H451"/>
      <c r="I451"/>
      <c r="J451" s="109"/>
    </row>
    <row r="452" spans="8:10" x14ac:dyDescent="0.25">
      <c r="H452"/>
      <c r="I452"/>
      <c r="J452" s="109"/>
    </row>
    <row r="453" spans="8:10" x14ac:dyDescent="0.25">
      <c r="H453"/>
      <c r="I453"/>
      <c r="J453" s="109"/>
    </row>
    <row r="454" spans="8:10" x14ac:dyDescent="0.25">
      <c r="H454"/>
      <c r="I454"/>
      <c r="J454" s="109"/>
    </row>
    <row r="455" spans="8:10" x14ac:dyDescent="0.25">
      <c r="H455"/>
      <c r="I455"/>
      <c r="J455" s="109"/>
    </row>
    <row r="456" spans="8:10" x14ac:dyDescent="0.25">
      <c r="H456"/>
      <c r="I456"/>
      <c r="J456" s="109"/>
    </row>
    <row r="457" spans="8:10" x14ac:dyDescent="0.25">
      <c r="H457"/>
      <c r="I457"/>
      <c r="J457" s="109"/>
    </row>
    <row r="458" spans="8:10" x14ac:dyDescent="0.25">
      <c r="H458"/>
      <c r="I458"/>
      <c r="J458" s="109"/>
    </row>
    <row r="459" spans="8:10" x14ac:dyDescent="0.25">
      <c r="H459"/>
      <c r="I459"/>
      <c r="J459" s="109"/>
    </row>
    <row r="460" spans="8:10" x14ac:dyDescent="0.25">
      <c r="H460"/>
      <c r="I460"/>
      <c r="J460" s="109"/>
    </row>
    <row r="461" spans="8:10" x14ac:dyDescent="0.25">
      <c r="H461"/>
      <c r="I461"/>
      <c r="J461" s="109"/>
    </row>
    <row r="462" spans="8:10" x14ac:dyDescent="0.25">
      <c r="H462"/>
      <c r="I462"/>
      <c r="J462" s="109"/>
    </row>
    <row r="463" spans="8:10" x14ac:dyDescent="0.25">
      <c r="H463"/>
      <c r="I463"/>
      <c r="J463" s="109"/>
    </row>
    <row r="464" spans="8:10" x14ac:dyDescent="0.25">
      <c r="H464"/>
      <c r="I464"/>
      <c r="J464" s="109"/>
    </row>
    <row r="465" spans="8:10" x14ac:dyDescent="0.25">
      <c r="H465"/>
      <c r="I465"/>
      <c r="J465" s="109"/>
    </row>
    <row r="466" spans="8:10" x14ac:dyDescent="0.25">
      <c r="H466"/>
      <c r="I466"/>
      <c r="J466" s="109"/>
    </row>
    <row r="467" spans="8:10" x14ac:dyDescent="0.25">
      <c r="H467"/>
      <c r="I467"/>
      <c r="J467" s="109"/>
    </row>
    <row r="468" spans="8:10" x14ac:dyDescent="0.25">
      <c r="H468"/>
      <c r="I468"/>
      <c r="J468" s="109"/>
    </row>
    <row r="469" spans="8:10" x14ac:dyDescent="0.25">
      <c r="H469"/>
      <c r="I469"/>
      <c r="J469" s="109"/>
    </row>
    <row r="470" spans="8:10" x14ac:dyDescent="0.25">
      <c r="H470"/>
      <c r="I470"/>
      <c r="J470" s="109"/>
    </row>
    <row r="471" spans="8:10" x14ac:dyDescent="0.25">
      <c r="H471"/>
      <c r="I471"/>
      <c r="J471" s="109"/>
    </row>
    <row r="472" spans="8:10" x14ac:dyDescent="0.25">
      <c r="H472"/>
      <c r="I472"/>
      <c r="J472" s="109"/>
    </row>
    <row r="473" spans="8:10" x14ac:dyDescent="0.25">
      <c r="H473"/>
      <c r="I473"/>
      <c r="J473" s="109"/>
    </row>
    <row r="474" spans="8:10" x14ac:dyDescent="0.25">
      <c r="H474"/>
      <c r="I474"/>
      <c r="J474" s="109"/>
    </row>
    <row r="475" spans="8:10" x14ac:dyDescent="0.25">
      <c r="H475"/>
      <c r="I475"/>
      <c r="J475" s="109"/>
    </row>
    <row r="476" spans="8:10" x14ac:dyDescent="0.25">
      <c r="H476"/>
      <c r="I476"/>
      <c r="J476" s="109"/>
    </row>
    <row r="477" spans="8:10" x14ac:dyDescent="0.25">
      <c r="H477"/>
      <c r="I477"/>
      <c r="J477" s="109"/>
    </row>
    <row r="478" spans="8:10" x14ac:dyDescent="0.25">
      <c r="H478"/>
      <c r="I478"/>
      <c r="J478" s="109"/>
    </row>
    <row r="479" spans="8:10" x14ac:dyDescent="0.25">
      <c r="H479"/>
      <c r="I479"/>
      <c r="J479" s="109"/>
    </row>
    <row r="480" spans="8:10" x14ac:dyDescent="0.25">
      <c r="H480"/>
      <c r="I480"/>
      <c r="J480" s="109"/>
    </row>
    <row r="481" spans="8:10" x14ac:dyDescent="0.25">
      <c r="H481"/>
      <c r="I481"/>
      <c r="J481" s="109"/>
    </row>
    <row r="482" spans="8:10" x14ac:dyDescent="0.25">
      <c r="H482"/>
      <c r="I482"/>
      <c r="J482" s="109"/>
    </row>
    <row r="483" spans="8:10" x14ac:dyDescent="0.25">
      <c r="H483"/>
      <c r="I483"/>
      <c r="J483" s="109"/>
    </row>
    <row r="484" spans="8:10" x14ac:dyDescent="0.25">
      <c r="H484"/>
      <c r="I484"/>
      <c r="J484" s="109"/>
    </row>
    <row r="485" spans="8:10" x14ac:dyDescent="0.25">
      <c r="H485"/>
      <c r="I485"/>
      <c r="J485" s="109"/>
    </row>
    <row r="486" spans="8:10" x14ac:dyDescent="0.25">
      <c r="H486"/>
      <c r="I486"/>
      <c r="J486" s="109"/>
    </row>
    <row r="487" spans="8:10" x14ac:dyDescent="0.25">
      <c r="H487"/>
      <c r="I487"/>
      <c r="J487" s="109"/>
    </row>
    <row r="488" spans="8:10" x14ac:dyDescent="0.25">
      <c r="H488"/>
      <c r="I488"/>
      <c r="J488" s="109"/>
    </row>
    <row r="489" spans="8:10" x14ac:dyDescent="0.25">
      <c r="H489"/>
      <c r="I489"/>
      <c r="J489" s="109"/>
    </row>
    <row r="490" spans="8:10" x14ac:dyDescent="0.25">
      <c r="H490"/>
      <c r="I490"/>
      <c r="J490" s="109"/>
    </row>
    <row r="491" spans="8:10" x14ac:dyDescent="0.25">
      <c r="H491"/>
      <c r="I491"/>
      <c r="J491" s="109"/>
    </row>
    <row r="492" spans="8:10" x14ac:dyDescent="0.25">
      <c r="H492"/>
      <c r="I492"/>
      <c r="J492" s="109"/>
    </row>
    <row r="493" spans="8:10" x14ac:dyDescent="0.25">
      <c r="H493"/>
      <c r="I493"/>
      <c r="J493" s="109"/>
    </row>
    <row r="494" spans="8:10" x14ac:dyDescent="0.25">
      <c r="H494"/>
      <c r="I494"/>
      <c r="J494" s="109"/>
    </row>
    <row r="495" spans="8:10" x14ac:dyDescent="0.25">
      <c r="H495"/>
      <c r="I495"/>
      <c r="J495" s="109"/>
    </row>
    <row r="496" spans="8:10" x14ac:dyDescent="0.25">
      <c r="H496"/>
      <c r="I496"/>
      <c r="J496" s="109"/>
    </row>
    <row r="497" spans="8:10" x14ac:dyDescent="0.25">
      <c r="H497"/>
      <c r="I497"/>
      <c r="J497" s="109"/>
    </row>
    <row r="498" spans="8:10" x14ac:dyDescent="0.25">
      <c r="H498"/>
      <c r="I498"/>
      <c r="J498" s="109"/>
    </row>
    <row r="499" spans="8:10" x14ac:dyDescent="0.25">
      <c r="H499"/>
      <c r="I499"/>
      <c r="J499" s="109"/>
    </row>
    <row r="500" spans="8:10" x14ac:dyDescent="0.25">
      <c r="H500"/>
      <c r="I500"/>
      <c r="J500" s="109"/>
    </row>
    <row r="501" spans="8:10" x14ac:dyDescent="0.25">
      <c r="H501"/>
      <c r="I501"/>
      <c r="J501" s="109"/>
    </row>
    <row r="502" spans="8:10" x14ac:dyDescent="0.25">
      <c r="H502"/>
      <c r="I502"/>
      <c r="J502" s="109"/>
    </row>
    <row r="503" spans="8:10" x14ac:dyDescent="0.25">
      <c r="H503"/>
      <c r="I503"/>
      <c r="J503" s="109"/>
    </row>
    <row r="504" spans="8:10" x14ac:dyDescent="0.25">
      <c r="H504"/>
      <c r="I504"/>
      <c r="J504" s="109"/>
    </row>
    <row r="505" spans="8:10" x14ac:dyDescent="0.25">
      <c r="H505"/>
      <c r="I505"/>
      <c r="J505" s="109"/>
    </row>
    <row r="506" spans="8:10" x14ac:dyDescent="0.25">
      <c r="H506"/>
      <c r="I506"/>
      <c r="J506" s="109"/>
    </row>
    <row r="507" spans="8:10" x14ac:dyDescent="0.25">
      <c r="H507"/>
      <c r="I507"/>
      <c r="J507" s="109"/>
    </row>
    <row r="508" spans="8:10" x14ac:dyDescent="0.25">
      <c r="H508"/>
      <c r="I508"/>
      <c r="J508" s="109"/>
    </row>
    <row r="509" spans="8:10" x14ac:dyDescent="0.25">
      <c r="H509"/>
      <c r="I509"/>
      <c r="J509" s="109"/>
    </row>
    <row r="510" spans="8:10" x14ac:dyDescent="0.25">
      <c r="H510"/>
      <c r="I510"/>
      <c r="J510" s="109"/>
    </row>
    <row r="511" spans="8:10" x14ac:dyDescent="0.25">
      <c r="H511"/>
      <c r="I511"/>
      <c r="J511" s="109"/>
    </row>
    <row r="512" spans="8:10" x14ac:dyDescent="0.25">
      <c r="H512"/>
      <c r="I512"/>
      <c r="J512" s="109"/>
    </row>
    <row r="513" spans="8:10" x14ac:dyDescent="0.25">
      <c r="H513"/>
      <c r="I513"/>
      <c r="J513" s="109"/>
    </row>
    <row r="514" spans="8:10" x14ac:dyDescent="0.25">
      <c r="H514"/>
      <c r="I514"/>
      <c r="J514" s="109"/>
    </row>
    <row r="515" spans="8:10" x14ac:dyDescent="0.25">
      <c r="H515"/>
      <c r="I515"/>
      <c r="J515" s="109"/>
    </row>
    <row r="516" spans="8:10" x14ac:dyDescent="0.25">
      <c r="H516"/>
      <c r="I516"/>
      <c r="J516" s="109"/>
    </row>
    <row r="517" spans="8:10" x14ac:dyDescent="0.25">
      <c r="H517"/>
      <c r="I517"/>
      <c r="J517" s="109"/>
    </row>
    <row r="518" spans="8:10" x14ac:dyDescent="0.25">
      <c r="H518"/>
      <c r="I518"/>
      <c r="J518" s="109"/>
    </row>
    <row r="519" spans="8:10" x14ac:dyDescent="0.25">
      <c r="H519"/>
      <c r="I519"/>
      <c r="J519" s="109"/>
    </row>
    <row r="520" spans="8:10" x14ac:dyDescent="0.25">
      <c r="H520"/>
      <c r="I520"/>
      <c r="J520" s="109"/>
    </row>
    <row r="521" spans="8:10" x14ac:dyDescent="0.25">
      <c r="H521"/>
      <c r="I521"/>
      <c r="J521" s="109"/>
    </row>
    <row r="522" spans="8:10" x14ac:dyDescent="0.25">
      <c r="H522"/>
      <c r="I522"/>
      <c r="J522" s="109"/>
    </row>
    <row r="523" spans="8:10" x14ac:dyDescent="0.25">
      <c r="H523"/>
      <c r="I523"/>
      <c r="J523" s="109"/>
    </row>
    <row r="524" spans="8:10" x14ac:dyDescent="0.25">
      <c r="H524"/>
      <c r="I524"/>
      <c r="J524" s="109"/>
    </row>
    <row r="525" spans="8:10" x14ac:dyDescent="0.25">
      <c r="H525"/>
      <c r="I525"/>
      <c r="J525" s="109"/>
    </row>
    <row r="526" spans="8:10" x14ac:dyDescent="0.25">
      <c r="H526"/>
      <c r="I526"/>
      <c r="J526" s="109"/>
    </row>
    <row r="527" spans="8:10" x14ac:dyDescent="0.25">
      <c r="H527"/>
      <c r="I527"/>
      <c r="J527" s="109"/>
    </row>
    <row r="528" spans="8:10" x14ac:dyDescent="0.25">
      <c r="H528"/>
      <c r="I528"/>
      <c r="J528" s="109"/>
    </row>
    <row r="529" spans="8:10" x14ac:dyDescent="0.25">
      <c r="H529"/>
      <c r="I529"/>
      <c r="J529" s="109"/>
    </row>
    <row r="530" spans="8:10" x14ac:dyDescent="0.25">
      <c r="H530"/>
      <c r="I530"/>
      <c r="J530" s="109"/>
    </row>
    <row r="531" spans="8:10" x14ac:dyDescent="0.25">
      <c r="H531"/>
      <c r="I531"/>
      <c r="J531" s="109"/>
    </row>
    <row r="532" spans="8:10" x14ac:dyDescent="0.25">
      <c r="H532"/>
      <c r="I532"/>
      <c r="J532" s="109"/>
    </row>
    <row r="533" spans="8:10" x14ac:dyDescent="0.25">
      <c r="H533"/>
      <c r="I533"/>
      <c r="J533" s="109"/>
    </row>
    <row r="534" spans="8:10" x14ac:dyDescent="0.25">
      <c r="H534"/>
      <c r="I534"/>
      <c r="J534" s="109"/>
    </row>
    <row r="535" spans="8:10" x14ac:dyDescent="0.25">
      <c r="H535"/>
      <c r="I535"/>
      <c r="J535" s="109"/>
    </row>
    <row r="536" spans="8:10" x14ac:dyDescent="0.25">
      <c r="H536"/>
      <c r="I536"/>
      <c r="J536" s="109"/>
    </row>
    <row r="537" spans="8:10" x14ac:dyDescent="0.25">
      <c r="H537"/>
      <c r="I537"/>
      <c r="J537" s="109"/>
    </row>
    <row r="538" spans="8:10" x14ac:dyDescent="0.25">
      <c r="H538"/>
      <c r="I538"/>
      <c r="J538" s="109"/>
    </row>
    <row r="539" spans="8:10" x14ac:dyDescent="0.25">
      <c r="H539"/>
      <c r="I539"/>
      <c r="J539" s="109"/>
    </row>
    <row r="540" spans="8:10" x14ac:dyDescent="0.25">
      <c r="H540"/>
      <c r="I540"/>
      <c r="J540" s="109"/>
    </row>
    <row r="541" spans="8:10" x14ac:dyDescent="0.25">
      <c r="H541"/>
      <c r="I541"/>
      <c r="J541" s="109"/>
    </row>
    <row r="542" spans="8:10" x14ac:dyDescent="0.25">
      <c r="H542"/>
      <c r="I542"/>
      <c r="J542" s="109"/>
    </row>
    <row r="543" spans="8:10" x14ac:dyDescent="0.25">
      <c r="H543"/>
      <c r="I543"/>
      <c r="J543" s="109"/>
    </row>
    <row r="544" spans="8:10" x14ac:dyDescent="0.25">
      <c r="H544"/>
      <c r="I544"/>
      <c r="J544" s="109"/>
    </row>
    <row r="545" spans="8:10" x14ac:dyDescent="0.25">
      <c r="H545"/>
      <c r="I545"/>
      <c r="J545" s="109"/>
    </row>
    <row r="546" spans="8:10" x14ac:dyDescent="0.25">
      <c r="H546"/>
      <c r="I546"/>
      <c r="J546" s="109"/>
    </row>
    <row r="547" spans="8:10" x14ac:dyDescent="0.25">
      <c r="H547"/>
      <c r="I547"/>
      <c r="J547" s="109"/>
    </row>
    <row r="548" spans="8:10" x14ac:dyDescent="0.25">
      <c r="H548"/>
      <c r="I548"/>
      <c r="J548" s="109"/>
    </row>
    <row r="549" spans="8:10" x14ac:dyDescent="0.25">
      <c r="H549"/>
      <c r="I549"/>
      <c r="J549" s="109"/>
    </row>
    <row r="550" spans="8:10" x14ac:dyDescent="0.25">
      <c r="H550"/>
      <c r="I550"/>
      <c r="J550" s="109"/>
    </row>
    <row r="551" spans="8:10" x14ac:dyDescent="0.25">
      <c r="H551"/>
      <c r="I551"/>
      <c r="J551" s="109"/>
    </row>
    <row r="552" spans="8:10" x14ac:dyDescent="0.25">
      <c r="H552"/>
      <c r="I552"/>
      <c r="J552" s="109"/>
    </row>
    <row r="553" spans="8:10" x14ac:dyDescent="0.25">
      <c r="H553"/>
      <c r="I553"/>
      <c r="J553" s="109"/>
    </row>
    <row r="554" spans="8:10" x14ac:dyDescent="0.25">
      <c r="H554"/>
      <c r="I554"/>
      <c r="J554" s="109"/>
    </row>
    <row r="555" spans="8:10" x14ac:dyDescent="0.25">
      <c r="H555"/>
      <c r="I555"/>
      <c r="J555" s="109"/>
    </row>
    <row r="556" spans="8:10" x14ac:dyDescent="0.25">
      <c r="H556"/>
      <c r="I556"/>
      <c r="J556" s="109"/>
    </row>
    <row r="557" spans="8:10" x14ac:dyDescent="0.25">
      <c r="H557"/>
      <c r="I557"/>
      <c r="J557" s="109"/>
    </row>
    <row r="558" spans="8:10" x14ac:dyDescent="0.25">
      <c r="H558"/>
      <c r="I558"/>
      <c r="J558" s="109"/>
    </row>
    <row r="559" spans="8:10" x14ac:dyDescent="0.25">
      <c r="H559"/>
      <c r="I559"/>
      <c r="J559" s="109"/>
    </row>
    <row r="560" spans="8:10" x14ac:dyDescent="0.25">
      <c r="H560"/>
      <c r="I560"/>
      <c r="J560" s="109"/>
    </row>
    <row r="561" spans="8:10" x14ac:dyDescent="0.25">
      <c r="H561"/>
      <c r="I561"/>
      <c r="J561" s="109"/>
    </row>
    <row r="562" spans="8:10" x14ac:dyDescent="0.25">
      <c r="H562"/>
      <c r="I562"/>
      <c r="J562" s="109"/>
    </row>
    <row r="563" spans="8:10" x14ac:dyDescent="0.25">
      <c r="H563"/>
      <c r="I563"/>
      <c r="J563" s="109"/>
    </row>
    <row r="564" spans="8:10" x14ac:dyDescent="0.25">
      <c r="H564"/>
      <c r="I564"/>
      <c r="J564" s="109"/>
    </row>
    <row r="565" spans="8:10" x14ac:dyDescent="0.25">
      <c r="H565"/>
      <c r="I565"/>
      <c r="J565" s="109"/>
    </row>
    <row r="566" spans="8:10" x14ac:dyDescent="0.25">
      <c r="H566"/>
      <c r="I566"/>
      <c r="J566" s="109"/>
    </row>
    <row r="567" spans="8:10" x14ac:dyDescent="0.25">
      <c r="H567"/>
      <c r="I567"/>
      <c r="J567" s="109"/>
    </row>
    <row r="568" spans="8:10" x14ac:dyDescent="0.25">
      <c r="H568"/>
      <c r="I568"/>
      <c r="J568" s="109"/>
    </row>
    <row r="569" spans="8:10" x14ac:dyDescent="0.25">
      <c r="H569"/>
      <c r="I569"/>
      <c r="J569" s="109"/>
    </row>
    <row r="570" spans="8:10" x14ac:dyDescent="0.25">
      <c r="H570"/>
      <c r="I570"/>
      <c r="J570" s="109"/>
    </row>
    <row r="571" spans="8:10" x14ac:dyDescent="0.25">
      <c r="H571"/>
      <c r="I571"/>
      <c r="J571" s="109"/>
    </row>
    <row r="572" spans="8:10" x14ac:dyDescent="0.25">
      <c r="H572"/>
      <c r="I572"/>
      <c r="J572" s="109"/>
    </row>
    <row r="573" spans="8:10" x14ac:dyDescent="0.25">
      <c r="H573"/>
      <c r="I573"/>
      <c r="J573" s="109"/>
    </row>
    <row r="574" spans="8:10" x14ac:dyDescent="0.25">
      <c r="H574"/>
      <c r="I574"/>
      <c r="J574" s="109"/>
    </row>
    <row r="575" spans="8:10" x14ac:dyDescent="0.25">
      <c r="H575"/>
      <c r="I575"/>
      <c r="J575" s="109"/>
    </row>
    <row r="576" spans="8:10" x14ac:dyDescent="0.25">
      <c r="H576"/>
      <c r="I576"/>
      <c r="J576" s="109"/>
    </row>
    <row r="577" spans="8:10" x14ac:dyDescent="0.25">
      <c r="H577"/>
      <c r="I577"/>
      <c r="J577" s="109"/>
    </row>
    <row r="578" spans="8:10" x14ac:dyDescent="0.25">
      <c r="H578"/>
      <c r="I578"/>
      <c r="J578" s="109"/>
    </row>
    <row r="579" spans="8:10" x14ac:dyDescent="0.25">
      <c r="H579"/>
      <c r="I579"/>
      <c r="J579" s="109"/>
    </row>
    <row r="580" spans="8:10" x14ac:dyDescent="0.25">
      <c r="H580"/>
      <c r="I580"/>
      <c r="J580" s="109"/>
    </row>
    <row r="581" spans="8:10" x14ac:dyDescent="0.25">
      <c r="H581"/>
      <c r="I581"/>
      <c r="J581" s="109"/>
    </row>
    <row r="582" spans="8:10" x14ac:dyDescent="0.25">
      <c r="H582"/>
      <c r="I582"/>
      <c r="J582" s="109"/>
    </row>
    <row r="583" spans="8:10" x14ac:dyDescent="0.25">
      <c r="H583"/>
      <c r="I583"/>
      <c r="J583" s="109"/>
    </row>
    <row r="584" spans="8:10" x14ac:dyDescent="0.25">
      <c r="H584"/>
      <c r="I584"/>
      <c r="J584" s="109"/>
    </row>
    <row r="585" spans="8:10" x14ac:dyDescent="0.25">
      <c r="H585"/>
      <c r="I585"/>
      <c r="J585" s="109"/>
    </row>
    <row r="586" spans="8:10" x14ac:dyDescent="0.25">
      <c r="H586"/>
      <c r="I586"/>
      <c r="J586" s="109"/>
    </row>
    <row r="587" spans="8:10" x14ac:dyDescent="0.25">
      <c r="H587"/>
      <c r="I587"/>
      <c r="J587" s="109"/>
    </row>
    <row r="588" spans="8:10" x14ac:dyDescent="0.25">
      <c r="H588"/>
      <c r="I588"/>
      <c r="J588" s="109"/>
    </row>
    <row r="589" spans="8:10" x14ac:dyDescent="0.25">
      <c r="H589"/>
      <c r="I589"/>
      <c r="J589" s="109"/>
    </row>
    <row r="590" spans="8:10" x14ac:dyDescent="0.25">
      <c r="H590"/>
      <c r="I590"/>
      <c r="J590" s="109"/>
    </row>
    <row r="591" spans="8:10" x14ac:dyDescent="0.25">
      <c r="H591"/>
      <c r="I591"/>
      <c r="J591" s="109"/>
    </row>
    <row r="592" spans="8:10" x14ac:dyDescent="0.25">
      <c r="H592"/>
      <c r="I592"/>
      <c r="J592" s="109"/>
    </row>
    <row r="593" spans="8:10" x14ac:dyDescent="0.25">
      <c r="H593"/>
      <c r="I593"/>
      <c r="J593" s="109"/>
    </row>
    <row r="594" spans="8:10" x14ac:dyDescent="0.25">
      <c r="H594"/>
      <c r="I594"/>
      <c r="J594" s="109"/>
    </row>
    <row r="595" spans="8:10" x14ac:dyDescent="0.25">
      <c r="H595"/>
      <c r="I595"/>
      <c r="J595" s="109"/>
    </row>
    <row r="596" spans="8:10" x14ac:dyDescent="0.25">
      <c r="H596"/>
      <c r="I596"/>
      <c r="J596" s="109"/>
    </row>
    <row r="597" spans="8:10" x14ac:dyDescent="0.25">
      <c r="H597"/>
      <c r="I597"/>
      <c r="J597" s="109"/>
    </row>
    <row r="598" spans="8:10" x14ac:dyDescent="0.25">
      <c r="H598"/>
      <c r="I598"/>
      <c r="J598" s="109"/>
    </row>
    <row r="599" spans="8:10" x14ac:dyDescent="0.25">
      <c r="H599"/>
      <c r="I599"/>
      <c r="J599" s="109"/>
    </row>
    <row r="600" spans="8:10" x14ac:dyDescent="0.25">
      <c r="H600"/>
      <c r="I600"/>
      <c r="J600" s="109"/>
    </row>
    <row r="601" spans="8:10" x14ac:dyDescent="0.25">
      <c r="H601"/>
      <c r="I601"/>
      <c r="J601" s="109"/>
    </row>
    <row r="602" spans="8:10" x14ac:dyDescent="0.25">
      <c r="H602"/>
      <c r="I602"/>
      <c r="J602" s="109"/>
    </row>
    <row r="603" spans="8:10" x14ac:dyDescent="0.25">
      <c r="H603"/>
      <c r="I603"/>
      <c r="J603" s="109"/>
    </row>
    <row r="604" spans="8:10" x14ac:dyDescent="0.25">
      <c r="H604"/>
      <c r="I604"/>
      <c r="J604" s="109"/>
    </row>
    <row r="605" spans="8:10" x14ac:dyDescent="0.25">
      <c r="H605"/>
      <c r="I605"/>
      <c r="J605" s="109"/>
    </row>
    <row r="606" spans="8:10" x14ac:dyDescent="0.25">
      <c r="H606"/>
      <c r="I606"/>
      <c r="J606" s="109"/>
    </row>
    <row r="607" spans="8:10" x14ac:dyDescent="0.25">
      <c r="H607"/>
      <c r="I607"/>
      <c r="J607" s="109"/>
    </row>
    <row r="608" spans="8:10" x14ac:dyDescent="0.25">
      <c r="H608"/>
      <c r="I608"/>
      <c r="J608" s="109"/>
    </row>
    <row r="609" spans="8:10" x14ac:dyDescent="0.25">
      <c r="H609"/>
      <c r="I609"/>
      <c r="J609" s="109"/>
    </row>
    <row r="610" spans="8:10" x14ac:dyDescent="0.25">
      <c r="H610"/>
      <c r="I610"/>
      <c r="J610" s="109"/>
    </row>
    <row r="611" spans="8:10" x14ac:dyDescent="0.25">
      <c r="H611"/>
      <c r="I611"/>
      <c r="J611" s="109"/>
    </row>
    <row r="612" spans="8:10" x14ac:dyDescent="0.25">
      <c r="H612"/>
      <c r="I612"/>
      <c r="J612" s="109"/>
    </row>
    <row r="613" spans="8:10" x14ac:dyDescent="0.25">
      <c r="H613"/>
      <c r="I613"/>
      <c r="J613" s="109"/>
    </row>
    <row r="614" spans="8:10" x14ac:dyDescent="0.25">
      <c r="H614"/>
      <c r="I614"/>
      <c r="J614" s="109"/>
    </row>
    <row r="615" spans="8:10" x14ac:dyDescent="0.25">
      <c r="H615"/>
      <c r="I615"/>
      <c r="J615" s="109"/>
    </row>
    <row r="616" spans="8:10" x14ac:dyDescent="0.25">
      <c r="H616"/>
      <c r="I616"/>
      <c r="J616" s="109"/>
    </row>
    <row r="617" spans="8:10" x14ac:dyDescent="0.25">
      <c r="H617"/>
      <c r="I617"/>
      <c r="J617" s="109"/>
    </row>
    <row r="618" spans="8:10" x14ac:dyDescent="0.25">
      <c r="H618"/>
      <c r="I618"/>
      <c r="J618" s="109"/>
    </row>
    <row r="619" spans="8:10" x14ac:dyDescent="0.25">
      <c r="H619"/>
      <c r="I619"/>
      <c r="J619" s="109"/>
    </row>
    <row r="620" spans="8:10" x14ac:dyDescent="0.25">
      <c r="H620"/>
      <c r="I620"/>
      <c r="J620" s="109"/>
    </row>
    <row r="621" spans="8:10" x14ac:dyDescent="0.25">
      <c r="H621"/>
      <c r="I621"/>
      <c r="J621" s="109"/>
    </row>
    <row r="622" spans="8:10" x14ac:dyDescent="0.25">
      <c r="H622"/>
      <c r="I622"/>
      <c r="J622" s="109"/>
    </row>
    <row r="623" spans="8:10" x14ac:dyDescent="0.25">
      <c r="H623"/>
      <c r="I623"/>
      <c r="J623" s="109"/>
    </row>
    <row r="624" spans="8:10" x14ac:dyDescent="0.25">
      <c r="H624"/>
      <c r="I624"/>
      <c r="J624" s="109"/>
    </row>
    <row r="625" spans="8:10" x14ac:dyDescent="0.25">
      <c r="H625"/>
      <c r="I625"/>
      <c r="J625" s="109"/>
    </row>
    <row r="626" spans="8:10" x14ac:dyDescent="0.25">
      <c r="H626"/>
      <c r="I626"/>
      <c r="J626" s="109"/>
    </row>
    <row r="627" spans="8:10" x14ac:dyDescent="0.25">
      <c r="H627"/>
      <c r="I627"/>
      <c r="J627" s="109"/>
    </row>
    <row r="628" spans="8:10" x14ac:dyDescent="0.25">
      <c r="H628"/>
      <c r="I628"/>
      <c r="J628" s="109"/>
    </row>
    <row r="629" spans="8:10" x14ac:dyDescent="0.25">
      <c r="H629"/>
      <c r="I629"/>
      <c r="J629" s="109"/>
    </row>
    <row r="630" spans="8:10" x14ac:dyDescent="0.25">
      <c r="H630"/>
      <c r="I630"/>
      <c r="J630" s="109"/>
    </row>
    <row r="631" spans="8:10" x14ac:dyDescent="0.25">
      <c r="H631"/>
      <c r="I631"/>
      <c r="J631" s="109"/>
    </row>
    <row r="632" spans="8:10" x14ac:dyDescent="0.25">
      <c r="H632"/>
      <c r="I632"/>
      <c r="J632" s="109"/>
    </row>
    <row r="633" spans="8:10" x14ac:dyDescent="0.25">
      <c r="H633"/>
      <c r="I633"/>
      <c r="J633" s="109"/>
    </row>
    <row r="634" spans="8:10" x14ac:dyDescent="0.25">
      <c r="H634"/>
      <c r="I634"/>
      <c r="J634" s="109"/>
    </row>
    <row r="635" spans="8:10" x14ac:dyDescent="0.25">
      <c r="H635"/>
      <c r="I635"/>
      <c r="J635" s="109"/>
    </row>
    <row r="636" spans="8:10" x14ac:dyDescent="0.25">
      <c r="H636"/>
      <c r="I636"/>
      <c r="J636" s="109"/>
    </row>
    <row r="637" spans="8:10" x14ac:dyDescent="0.25">
      <c r="H637"/>
      <c r="I637"/>
      <c r="J637" s="109"/>
    </row>
    <row r="638" spans="8:10" x14ac:dyDescent="0.25">
      <c r="H638"/>
      <c r="I638"/>
      <c r="J638" s="109"/>
    </row>
    <row r="639" spans="8:10" x14ac:dyDescent="0.25">
      <c r="H639"/>
      <c r="I639"/>
      <c r="J639" s="109"/>
    </row>
    <row r="640" spans="8:10" x14ac:dyDescent="0.25">
      <c r="H640"/>
      <c r="I640"/>
      <c r="J640" s="109"/>
    </row>
    <row r="641" spans="8:10" x14ac:dyDescent="0.25">
      <c r="H641"/>
      <c r="I641"/>
      <c r="J641" s="109"/>
    </row>
    <row r="642" spans="8:10" x14ac:dyDescent="0.25">
      <c r="H642"/>
      <c r="I642"/>
      <c r="J642" s="109"/>
    </row>
    <row r="643" spans="8:10" x14ac:dyDescent="0.25">
      <c r="H643"/>
      <c r="I643"/>
      <c r="J643" s="109"/>
    </row>
    <row r="644" spans="8:10" x14ac:dyDescent="0.25">
      <c r="H644"/>
      <c r="I644"/>
      <c r="J644" s="109"/>
    </row>
    <row r="645" spans="8:10" x14ac:dyDescent="0.25">
      <c r="H645"/>
      <c r="I645"/>
      <c r="J645" s="109"/>
    </row>
    <row r="646" spans="8:10" x14ac:dyDescent="0.25">
      <c r="H646"/>
      <c r="I646"/>
      <c r="J646" s="109"/>
    </row>
    <row r="647" spans="8:10" x14ac:dyDescent="0.25">
      <c r="H647"/>
      <c r="I647"/>
      <c r="J647" s="109"/>
    </row>
    <row r="648" spans="8:10" x14ac:dyDescent="0.25">
      <c r="H648"/>
      <c r="I648"/>
      <c r="J648" s="109"/>
    </row>
    <row r="649" spans="8:10" x14ac:dyDescent="0.25">
      <c r="H649"/>
      <c r="I649"/>
      <c r="J649" s="109"/>
    </row>
    <row r="650" spans="8:10" x14ac:dyDescent="0.25">
      <c r="H650"/>
      <c r="I650"/>
      <c r="J650" s="109"/>
    </row>
    <row r="651" spans="8:10" x14ac:dyDescent="0.25">
      <c r="H651"/>
      <c r="I651"/>
      <c r="J651" s="109"/>
    </row>
    <row r="652" spans="8:10" x14ac:dyDescent="0.25">
      <c r="H652"/>
      <c r="I652"/>
      <c r="J652" s="109"/>
    </row>
    <row r="653" spans="8:10" x14ac:dyDescent="0.25">
      <c r="H653"/>
      <c r="I653"/>
      <c r="J653" s="109"/>
    </row>
    <row r="654" spans="8:10" x14ac:dyDescent="0.25">
      <c r="H654"/>
      <c r="I654"/>
      <c r="J654" s="109"/>
    </row>
    <row r="655" spans="8:10" x14ac:dyDescent="0.25">
      <c r="H655"/>
      <c r="I655"/>
      <c r="J655" s="109"/>
    </row>
    <row r="656" spans="8:10" x14ac:dyDescent="0.25">
      <c r="H656"/>
      <c r="I656"/>
      <c r="J656" s="109"/>
    </row>
    <row r="657" spans="8:10" x14ac:dyDescent="0.25">
      <c r="H657"/>
      <c r="I657"/>
      <c r="J657" s="109"/>
    </row>
    <row r="658" spans="8:10" x14ac:dyDescent="0.25">
      <c r="H658"/>
      <c r="I658"/>
      <c r="J658" s="109"/>
    </row>
    <row r="659" spans="8:10" x14ac:dyDescent="0.25">
      <c r="H659"/>
      <c r="I659"/>
      <c r="J659" s="109"/>
    </row>
    <row r="660" spans="8:10" x14ac:dyDescent="0.25">
      <c r="H660"/>
      <c r="I660"/>
      <c r="J660" s="109"/>
    </row>
    <row r="661" spans="8:10" x14ac:dyDescent="0.25">
      <c r="H661"/>
      <c r="I661"/>
      <c r="J661" s="109"/>
    </row>
    <row r="662" spans="8:10" x14ac:dyDescent="0.25">
      <c r="H662"/>
      <c r="I662"/>
      <c r="J662" s="109"/>
    </row>
    <row r="663" spans="8:10" x14ac:dyDescent="0.25">
      <c r="H663"/>
      <c r="I663"/>
      <c r="J663" s="109"/>
    </row>
    <row r="664" spans="8:10" x14ac:dyDescent="0.25">
      <c r="H664"/>
      <c r="I664"/>
      <c r="J664" s="109"/>
    </row>
    <row r="665" spans="8:10" x14ac:dyDescent="0.25">
      <c r="H665"/>
      <c r="I665"/>
      <c r="J665" s="109"/>
    </row>
    <row r="666" spans="8:10" x14ac:dyDescent="0.25">
      <c r="H666"/>
      <c r="I666"/>
      <c r="J666" s="109"/>
    </row>
    <row r="667" spans="8:10" x14ac:dyDescent="0.25">
      <c r="H667"/>
      <c r="I667"/>
      <c r="J667" s="109"/>
    </row>
    <row r="668" spans="8:10" x14ac:dyDescent="0.25">
      <c r="H668"/>
      <c r="I668"/>
      <c r="J668" s="109"/>
    </row>
    <row r="669" spans="8:10" x14ac:dyDescent="0.25">
      <c r="H669"/>
      <c r="I669"/>
      <c r="J669" s="109"/>
    </row>
    <row r="670" spans="8:10" x14ac:dyDescent="0.25">
      <c r="H670"/>
      <c r="I670"/>
      <c r="J670" s="109"/>
    </row>
    <row r="671" spans="8:10" x14ac:dyDescent="0.25">
      <c r="H671"/>
      <c r="I671"/>
      <c r="J671" s="109"/>
    </row>
    <row r="672" spans="8:10" x14ac:dyDescent="0.25">
      <c r="H672"/>
      <c r="I672"/>
      <c r="J672" s="109"/>
    </row>
    <row r="673" spans="8:10" x14ac:dyDescent="0.25">
      <c r="H673"/>
      <c r="I673"/>
      <c r="J673" s="109"/>
    </row>
    <row r="674" spans="8:10" x14ac:dyDescent="0.25">
      <c r="H674"/>
      <c r="I674"/>
      <c r="J674" s="109"/>
    </row>
    <row r="675" spans="8:10" x14ac:dyDescent="0.25">
      <c r="H675"/>
      <c r="I675"/>
      <c r="J675" s="109"/>
    </row>
    <row r="676" spans="8:10" x14ac:dyDescent="0.25">
      <c r="H676"/>
      <c r="I676"/>
      <c r="J676" s="109"/>
    </row>
    <row r="677" spans="8:10" x14ac:dyDescent="0.25">
      <c r="H677"/>
      <c r="I677"/>
      <c r="J677" s="109"/>
    </row>
    <row r="678" spans="8:10" x14ac:dyDescent="0.25">
      <c r="H678"/>
      <c r="I678"/>
      <c r="J678" s="109"/>
    </row>
    <row r="679" spans="8:10" x14ac:dyDescent="0.25">
      <c r="H679"/>
      <c r="I679"/>
      <c r="J679" s="109"/>
    </row>
    <row r="680" spans="8:10" x14ac:dyDescent="0.25">
      <c r="H680"/>
      <c r="I680"/>
      <c r="J680" s="109"/>
    </row>
    <row r="681" spans="8:10" x14ac:dyDescent="0.25">
      <c r="H681"/>
      <c r="I681"/>
      <c r="J681" s="109"/>
    </row>
    <row r="682" spans="8:10" x14ac:dyDescent="0.25">
      <c r="H682"/>
      <c r="I682"/>
      <c r="J682" s="109"/>
    </row>
    <row r="683" spans="8:10" x14ac:dyDescent="0.25">
      <c r="H683"/>
      <c r="I683"/>
      <c r="J683" s="109"/>
    </row>
    <row r="684" spans="8:10" x14ac:dyDescent="0.25">
      <c r="H684"/>
      <c r="I684"/>
      <c r="J684" s="109"/>
    </row>
    <row r="685" spans="8:10" x14ac:dyDescent="0.25">
      <c r="H685"/>
      <c r="I685"/>
      <c r="J685" s="109"/>
    </row>
    <row r="686" spans="8:10" x14ac:dyDescent="0.25">
      <c r="H686"/>
      <c r="I686"/>
      <c r="J686" s="109"/>
    </row>
    <row r="687" spans="8:10" x14ac:dyDescent="0.25">
      <c r="H687"/>
      <c r="I687"/>
      <c r="J687" s="109"/>
    </row>
    <row r="688" spans="8:10" x14ac:dyDescent="0.25">
      <c r="H688"/>
      <c r="I688"/>
      <c r="J688" s="109"/>
    </row>
    <row r="689" spans="8:10" x14ac:dyDescent="0.25">
      <c r="H689"/>
      <c r="I689"/>
      <c r="J689" s="109"/>
    </row>
    <row r="690" spans="8:10" x14ac:dyDescent="0.25">
      <c r="H690"/>
      <c r="I690"/>
      <c r="J690" s="109"/>
    </row>
    <row r="691" spans="8:10" x14ac:dyDescent="0.25">
      <c r="H691"/>
      <c r="I691"/>
      <c r="J691" s="109"/>
    </row>
    <row r="692" spans="8:10" x14ac:dyDescent="0.25">
      <c r="H692"/>
      <c r="I692"/>
      <c r="J692" s="109"/>
    </row>
    <row r="693" spans="8:10" x14ac:dyDescent="0.25">
      <c r="H693"/>
      <c r="I693"/>
      <c r="J693" s="109"/>
    </row>
    <row r="694" spans="8:10" x14ac:dyDescent="0.25">
      <c r="H694"/>
      <c r="I694"/>
      <c r="J694" s="109"/>
    </row>
    <row r="695" spans="8:10" x14ac:dyDescent="0.25">
      <c r="H695"/>
      <c r="I695"/>
      <c r="J695" s="109"/>
    </row>
    <row r="696" spans="8:10" x14ac:dyDescent="0.25">
      <c r="H696"/>
      <c r="I696"/>
      <c r="J696" s="109"/>
    </row>
    <row r="697" spans="8:10" x14ac:dyDescent="0.25">
      <c r="H697"/>
      <c r="I697"/>
      <c r="J697" s="109"/>
    </row>
    <row r="698" spans="8:10" x14ac:dyDescent="0.25">
      <c r="H698"/>
      <c r="I698"/>
      <c r="J698" s="109"/>
    </row>
    <row r="699" spans="8:10" x14ac:dyDescent="0.25">
      <c r="H699"/>
      <c r="I699"/>
      <c r="J699" s="109"/>
    </row>
    <row r="700" spans="8:10" x14ac:dyDescent="0.25">
      <c r="H700"/>
      <c r="I700"/>
      <c r="J700" s="109"/>
    </row>
    <row r="701" spans="8:10" x14ac:dyDescent="0.25">
      <c r="H701"/>
      <c r="I701"/>
      <c r="J701" s="109"/>
    </row>
    <row r="702" spans="8:10" x14ac:dyDescent="0.25">
      <c r="H702"/>
      <c r="I702"/>
      <c r="J702" s="109"/>
    </row>
    <row r="703" spans="8:10" x14ac:dyDescent="0.25">
      <c r="H703"/>
      <c r="I703"/>
      <c r="J703" s="109"/>
    </row>
    <row r="704" spans="8:10" x14ac:dyDescent="0.25">
      <c r="H704"/>
      <c r="I704"/>
      <c r="J704" s="109"/>
    </row>
    <row r="705" spans="8:10" x14ac:dyDescent="0.25">
      <c r="H705"/>
      <c r="I705"/>
      <c r="J705" s="109"/>
    </row>
    <row r="706" spans="8:10" x14ac:dyDescent="0.25">
      <c r="H706"/>
      <c r="I706"/>
      <c r="J706" s="109"/>
    </row>
    <row r="707" spans="8:10" x14ac:dyDescent="0.25">
      <c r="H707"/>
      <c r="I707"/>
      <c r="J707" s="109"/>
    </row>
    <row r="708" spans="8:10" x14ac:dyDescent="0.25">
      <c r="H708"/>
      <c r="I708"/>
      <c r="J708" s="109"/>
    </row>
    <row r="709" spans="8:10" x14ac:dyDescent="0.25">
      <c r="H709"/>
      <c r="I709"/>
      <c r="J709" s="109"/>
    </row>
    <row r="710" spans="8:10" x14ac:dyDescent="0.25">
      <c r="H710"/>
      <c r="I710"/>
      <c r="J710" s="109"/>
    </row>
    <row r="711" spans="8:10" x14ac:dyDescent="0.25">
      <c r="H711"/>
      <c r="I711"/>
      <c r="J711" s="109"/>
    </row>
    <row r="712" spans="8:10" x14ac:dyDescent="0.25">
      <c r="H712"/>
      <c r="I712"/>
      <c r="J712" s="109"/>
    </row>
    <row r="713" spans="8:10" x14ac:dyDescent="0.25">
      <c r="H713"/>
      <c r="I713"/>
      <c r="J713" s="109"/>
    </row>
    <row r="714" spans="8:10" x14ac:dyDescent="0.25">
      <c r="H714"/>
      <c r="I714"/>
      <c r="J714" s="109"/>
    </row>
    <row r="715" spans="8:10" x14ac:dyDescent="0.25">
      <c r="H715"/>
      <c r="I715"/>
      <c r="J715" s="109"/>
    </row>
    <row r="716" spans="8:10" x14ac:dyDescent="0.25">
      <c r="H716"/>
      <c r="I716"/>
      <c r="J716" s="109"/>
    </row>
    <row r="717" spans="8:10" x14ac:dyDescent="0.25">
      <c r="H717"/>
      <c r="I717"/>
      <c r="J717" s="109"/>
    </row>
    <row r="718" spans="8:10" x14ac:dyDescent="0.25">
      <c r="H718"/>
      <c r="I718"/>
      <c r="J718" s="109"/>
    </row>
    <row r="719" spans="8:10" x14ac:dyDescent="0.25">
      <c r="H719"/>
      <c r="I719"/>
      <c r="J719" s="109"/>
    </row>
    <row r="720" spans="8:10" x14ac:dyDescent="0.25">
      <c r="H720"/>
      <c r="I720"/>
      <c r="J720" s="109"/>
    </row>
    <row r="721" spans="8:10" x14ac:dyDescent="0.25">
      <c r="H721"/>
      <c r="I721"/>
      <c r="J721" s="109"/>
    </row>
    <row r="722" spans="8:10" x14ac:dyDescent="0.25">
      <c r="H722"/>
      <c r="I722"/>
      <c r="J722" s="109"/>
    </row>
    <row r="723" spans="8:10" x14ac:dyDescent="0.25">
      <c r="H723"/>
      <c r="I723"/>
      <c r="J723" s="109"/>
    </row>
    <row r="724" spans="8:10" x14ac:dyDescent="0.25">
      <c r="H724"/>
      <c r="I724"/>
      <c r="J724" s="109"/>
    </row>
    <row r="725" spans="8:10" x14ac:dyDescent="0.25">
      <c r="H725"/>
      <c r="I725"/>
      <c r="J725" s="109"/>
    </row>
    <row r="726" spans="8:10" x14ac:dyDescent="0.25">
      <c r="H726"/>
      <c r="I726"/>
      <c r="J726" s="109"/>
    </row>
    <row r="727" spans="8:10" x14ac:dyDescent="0.25">
      <c r="H727"/>
      <c r="I727"/>
      <c r="J727" s="109"/>
    </row>
    <row r="728" spans="8:10" x14ac:dyDescent="0.25">
      <c r="H728"/>
      <c r="I728"/>
      <c r="J728" s="109"/>
    </row>
    <row r="729" spans="8:10" x14ac:dyDescent="0.25">
      <c r="H729"/>
      <c r="I729"/>
      <c r="J729" s="109"/>
    </row>
    <row r="730" spans="8:10" x14ac:dyDescent="0.25">
      <c r="H730"/>
      <c r="I730"/>
      <c r="J730" s="109"/>
    </row>
    <row r="731" spans="8:10" x14ac:dyDescent="0.25">
      <c r="H731"/>
      <c r="I731"/>
      <c r="J731" s="109"/>
    </row>
    <row r="732" spans="8:10" x14ac:dyDescent="0.25">
      <c r="H732"/>
      <c r="I732"/>
      <c r="J732" s="109"/>
    </row>
    <row r="733" spans="8:10" x14ac:dyDescent="0.25">
      <c r="H733"/>
      <c r="I733"/>
      <c r="J733" s="109"/>
    </row>
    <row r="734" spans="8:10" x14ac:dyDescent="0.25">
      <c r="H734"/>
      <c r="I734"/>
      <c r="J734" s="109"/>
    </row>
    <row r="735" spans="8:10" x14ac:dyDescent="0.25">
      <c r="H735"/>
      <c r="I735"/>
      <c r="J735" s="109"/>
    </row>
    <row r="736" spans="8:10" x14ac:dyDescent="0.25">
      <c r="H736"/>
      <c r="I736"/>
      <c r="J736" s="109"/>
    </row>
    <row r="737" spans="8:10" x14ac:dyDescent="0.25">
      <c r="H737"/>
      <c r="I737"/>
      <c r="J737" s="109"/>
    </row>
    <row r="738" spans="8:10" x14ac:dyDescent="0.25">
      <c r="H738"/>
      <c r="I738"/>
      <c r="J738" s="109"/>
    </row>
    <row r="739" spans="8:10" x14ac:dyDescent="0.25">
      <c r="H739"/>
      <c r="I739"/>
      <c r="J739" s="109"/>
    </row>
    <row r="740" spans="8:10" x14ac:dyDescent="0.25">
      <c r="H740"/>
      <c r="I740"/>
      <c r="J740" s="109"/>
    </row>
    <row r="741" spans="8:10" x14ac:dyDescent="0.25">
      <c r="H741"/>
      <c r="I741"/>
      <c r="J741" s="109"/>
    </row>
    <row r="742" spans="8:10" x14ac:dyDescent="0.25">
      <c r="H742"/>
      <c r="I742"/>
      <c r="J742" s="109"/>
    </row>
    <row r="743" spans="8:10" x14ac:dyDescent="0.25">
      <c r="H743"/>
      <c r="I743"/>
      <c r="J743" s="109"/>
    </row>
    <row r="744" spans="8:10" x14ac:dyDescent="0.25">
      <c r="H744"/>
      <c r="I744"/>
      <c r="J744" s="109"/>
    </row>
    <row r="745" spans="8:10" x14ac:dyDescent="0.25">
      <c r="H745"/>
      <c r="I745"/>
      <c r="J745" s="109"/>
    </row>
    <row r="746" spans="8:10" x14ac:dyDescent="0.25">
      <c r="H746"/>
      <c r="I746"/>
      <c r="J746" s="109"/>
    </row>
    <row r="747" spans="8:10" x14ac:dyDescent="0.25">
      <c r="H747"/>
      <c r="I747"/>
      <c r="J747" s="109"/>
    </row>
    <row r="748" spans="8:10" x14ac:dyDescent="0.25">
      <c r="H748"/>
      <c r="I748"/>
      <c r="J748" s="109"/>
    </row>
    <row r="749" spans="8:10" x14ac:dyDescent="0.25">
      <c r="H749"/>
      <c r="I749"/>
      <c r="J749" s="109"/>
    </row>
    <row r="750" spans="8:10" x14ac:dyDescent="0.25">
      <c r="H750"/>
      <c r="I750"/>
      <c r="J750" s="109"/>
    </row>
    <row r="751" spans="8:10" x14ac:dyDescent="0.25">
      <c r="H751"/>
      <c r="I751"/>
      <c r="J751" s="109"/>
    </row>
    <row r="752" spans="8:10" x14ac:dyDescent="0.25">
      <c r="H752"/>
      <c r="I752"/>
      <c r="J752" s="109"/>
    </row>
    <row r="753" spans="8:10" x14ac:dyDescent="0.25">
      <c r="H753"/>
      <c r="I753"/>
      <c r="J753" s="109"/>
    </row>
    <row r="754" spans="8:10" x14ac:dyDescent="0.25">
      <c r="H754"/>
      <c r="I754"/>
      <c r="J754" s="109"/>
    </row>
    <row r="755" spans="8:10" x14ac:dyDescent="0.25">
      <c r="H755"/>
      <c r="I755"/>
      <c r="J755" s="109"/>
    </row>
    <row r="756" spans="8:10" x14ac:dyDescent="0.25">
      <c r="H756"/>
      <c r="I756"/>
      <c r="J756" s="109"/>
    </row>
    <row r="757" spans="8:10" x14ac:dyDescent="0.25">
      <c r="H757"/>
      <c r="I757"/>
      <c r="J757" s="109"/>
    </row>
    <row r="758" spans="8:10" x14ac:dyDescent="0.25">
      <c r="H758"/>
      <c r="I758"/>
      <c r="J758" s="109"/>
    </row>
    <row r="759" spans="8:10" x14ac:dyDescent="0.25">
      <c r="H759"/>
      <c r="I759"/>
      <c r="J759" s="109"/>
    </row>
    <row r="760" spans="8:10" x14ac:dyDescent="0.25">
      <c r="H760"/>
      <c r="I760"/>
      <c r="J760" s="109"/>
    </row>
    <row r="761" spans="8:10" x14ac:dyDescent="0.25">
      <c r="H761"/>
      <c r="I761"/>
      <c r="J761" s="109"/>
    </row>
    <row r="762" spans="8:10" x14ac:dyDescent="0.25">
      <c r="H762"/>
      <c r="I762"/>
      <c r="J762" s="109"/>
    </row>
    <row r="763" spans="8:10" x14ac:dyDescent="0.25">
      <c r="H763"/>
      <c r="I763"/>
      <c r="J763" s="109"/>
    </row>
    <row r="764" spans="8:10" x14ac:dyDescent="0.25">
      <c r="H764"/>
      <c r="I764"/>
      <c r="J764" s="109"/>
    </row>
    <row r="765" spans="8:10" x14ac:dyDescent="0.25">
      <c r="H765"/>
      <c r="I765"/>
      <c r="J765" s="109"/>
    </row>
    <row r="766" spans="8:10" x14ac:dyDescent="0.25">
      <c r="H766"/>
      <c r="I766"/>
      <c r="J766" s="109"/>
    </row>
    <row r="767" spans="8:10" x14ac:dyDescent="0.25">
      <c r="H767"/>
      <c r="I767"/>
      <c r="J767" s="109"/>
    </row>
    <row r="768" spans="8:10" x14ac:dyDescent="0.25">
      <c r="H768"/>
      <c r="I768"/>
      <c r="J768" s="109"/>
    </row>
    <row r="769" spans="8:10" x14ac:dyDescent="0.25">
      <c r="H769"/>
      <c r="I769"/>
      <c r="J769" s="109"/>
    </row>
    <row r="770" spans="8:10" x14ac:dyDescent="0.25">
      <c r="H770"/>
      <c r="I770"/>
      <c r="J770" s="109"/>
    </row>
    <row r="771" spans="8:10" x14ac:dyDescent="0.25">
      <c r="H771"/>
      <c r="I771"/>
      <c r="J771" s="109"/>
    </row>
    <row r="772" spans="8:10" x14ac:dyDescent="0.25">
      <c r="H772"/>
      <c r="I772"/>
      <c r="J772" s="109"/>
    </row>
    <row r="773" spans="8:10" x14ac:dyDescent="0.25">
      <c r="H773"/>
      <c r="I773"/>
      <c r="J773" s="109"/>
    </row>
    <row r="774" spans="8:10" x14ac:dyDescent="0.25">
      <c r="H774"/>
      <c r="I774"/>
      <c r="J774" s="109"/>
    </row>
    <row r="775" spans="8:10" x14ac:dyDescent="0.25">
      <c r="H775"/>
      <c r="I775"/>
      <c r="J775" s="109"/>
    </row>
    <row r="776" spans="8:10" x14ac:dyDescent="0.25">
      <c r="H776"/>
      <c r="I776"/>
      <c r="J776" s="109"/>
    </row>
    <row r="777" spans="8:10" x14ac:dyDescent="0.25">
      <c r="H777"/>
      <c r="I777"/>
      <c r="J777" s="109"/>
    </row>
    <row r="778" spans="8:10" x14ac:dyDescent="0.25">
      <c r="H778"/>
      <c r="I778"/>
      <c r="J778" s="109"/>
    </row>
    <row r="779" spans="8:10" x14ac:dyDescent="0.25">
      <c r="H779"/>
      <c r="I779"/>
      <c r="J779" s="109"/>
    </row>
    <row r="780" spans="8:10" x14ac:dyDescent="0.25">
      <c r="H780"/>
      <c r="I780"/>
      <c r="J780" s="109"/>
    </row>
    <row r="781" spans="8:10" x14ac:dyDescent="0.25">
      <c r="H781"/>
      <c r="I781"/>
      <c r="J781" s="109"/>
    </row>
    <row r="782" spans="8:10" x14ac:dyDescent="0.25">
      <c r="H782"/>
      <c r="I782"/>
      <c r="J782" s="109"/>
    </row>
    <row r="783" spans="8:10" x14ac:dyDescent="0.25">
      <c r="H783"/>
      <c r="I783"/>
      <c r="J783" s="109"/>
    </row>
    <row r="784" spans="8:10" x14ac:dyDescent="0.25">
      <c r="H784"/>
      <c r="I784"/>
      <c r="J784" s="109"/>
    </row>
    <row r="785" spans="8:10" x14ac:dyDescent="0.25">
      <c r="H785"/>
      <c r="I785"/>
      <c r="J785" s="109"/>
    </row>
    <row r="786" spans="8:10" x14ac:dyDescent="0.25">
      <c r="H786"/>
      <c r="I786"/>
      <c r="J786" s="109"/>
    </row>
    <row r="787" spans="8:10" x14ac:dyDescent="0.25">
      <c r="H787"/>
      <c r="I787"/>
      <c r="J787" s="109"/>
    </row>
    <row r="788" spans="8:10" x14ac:dyDescent="0.25">
      <c r="H788"/>
      <c r="I788"/>
      <c r="J788" s="109"/>
    </row>
    <row r="789" spans="8:10" x14ac:dyDescent="0.25">
      <c r="H789"/>
      <c r="I789"/>
      <c r="J789" s="109"/>
    </row>
    <row r="790" spans="8:10" x14ac:dyDescent="0.25">
      <c r="H790"/>
      <c r="I790"/>
      <c r="J790" s="109"/>
    </row>
    <row r="791" spans="8:10" x14ac:dyDescent="0.25">
      <c r="H791"/>
      <c r="I791"/>
      <c r="J791" s="109"/>
    </row>
    <row r="792" spans="8:10" x14ac:dyDescent="0.25">
      <c r="H792"/>
      <c r="I792"/>
      <c r="J792" s="109"/>
    </row>
    <row r="793" spans="8:10" x14ac:dyDescent="0.25">
      <c r="H793"/>
      <c r="I793"/>
      <c r="J793" s="109"/>
    </row>
    <row r="794" spans="8:10" x14ac:dyDescent="0.25">
      <c r="H794"/>
      <c r="I794"/>
      <c r="J794" s="109"/>
    </row>
    <row r="795" spans="8:10" x14ac:dyDescent="0.25">
      <c r="H795"/>
      <c r="I795"/>
      <c r="J795" s="109"/>
    </row>
    <row r="796" spans="8:10" x14ac:dyDescent="0.25">
      <c r="H796"/>
      <c r="I796"/>
      <c r="J796" s="109"/>
    </row>
    <row r="797" spans="8:10" x14ac:dyDescent="0.25">
      <c r="H797"/>
      <c r="I797"/>
      <c r="J797" s="109"/>
    </row>
    <row r="798" spans="8:10" x14ac:dyDescent="0.25">
      <c r="H798"/>
      <c r="I798"/>
      <c r="J798" s="109"/>
    </row>
    <row r="799" spans="8:10" x14ac:dyDescent="0.25">
      <c r="H799"/>
      <c r="I799"/>
      <c r="J799" s="109"/>
    </row>
    <row r="800" spans="8:10" x14ac:dyDescent="0.25">
      <c r="H800"/>
      <c r="I800"/>
      <c r="J800" s="109"/>
    </row>
    <row r="801" spans="8:10" x14ac:dyDescent="0.25">
      <c r="H801"/>
      <c r="I801"/>
      <c r="J801" s="109"/>
    </row>
    <row r="802" spans="8:10" x14ac:dyDescent="0.25">
      <c r="H802"/>
      <c r="I802"/>
      <c r="J802" s="109"/>
    </row>
    <row r="803" spans="8:10" x14ac:dyDescent="0.25">
      <c r="H803"/>
      <c r="I803"/>
      <c r="J803" s="109"/>
    </row>
    <row r="804" spans="8:10" x14ac:dyDescent="0.25">
      <c r="H804"/>
      <c r="I804"/>
      <c r="J804" s="109"/>
    </row>
    <row r="805" spans="8:10" x14ac:dyDescent="0.25">
      <c r="H805"/>
      <c r="I805"/>
      <c r="J805" s="109"/>
    </row>
    <row r="806" spans="8:10" x14ac:dyDescent="0.25">
      <c r="H806"/>
      <c r="I806"/>
      <c r="J806" s="109"/>
    </row>
    <row r="807" spans="8:10" x14ac:dyDescent="0.25">
      <c r="H807"/>
      <c r="I807"/>
      <c r="J807" s="109"/>
    </row>
    <row r="808" spans="8:10" x14ac:dyDescent="0.25">
      <c r="H808"/>
      <c r="I808"/>
      <c r="J808" s="109"/>
    </row>
    <row r="809" spans="8:10" x14ac:dyDescent="0.25">
      <c r="H809"/>
      <c r="I809"/>
      <c r="J809" s="109"/>
    </row>
    <row r="810" spans="8:10" x14ac:dyDescent="0.25">
      <c r="H810"/>
      <c r="I810"/>
      <c r="J810" s="109"/>
    </row>
    <row r="811" spans="8:10" x14ac:dyDescent="0.25">
      <c r="H811"/>
      <c r="I811"/>
      <c r="J811" s="109"/>
    </row>
    <row r="812" spans="8:10" x14ac:dyDescent="0.25">
      <c r="H812"/>
      <c r="I812"/>
      <c r="J812" s="109"/>
    </row>
    <row r="813" spans="8:10" x14ac:dyDescent="0.25">
      <c r="H813"/>
      <c r="I813"/>
      <c r="J813" s="109"/>
    </row>
    <row r="814" spans="8:10" x14ac:dyDescent="0.25">
      <c r="H814"/>
      <c r="I814"/>
      <c r="J814" s="109"/>
    </row>
    <row r="815" spans="8:10" x14ac:dyDescent="0.25">
      <c r="H815"/>
      <c r="I815"/>
      <c r="J815" s="109"/>
    </row>
    <row r="816" spans="8:10" x14ac:dyDescent="0.25">
      <c r="H816"/>
      <c r="I816"/>
      <c r="J816" s="109"/>
    </row>
    <row r="817" spans="8:10" x14ac:dyDescent="0.25">
      <c r="H817"/>
      <c r="I817"/>
      <c r="J817" s="109"/>
    </row>
    <row r="818" spans="8:10" x14ac:dyDescent="0.25">
      <c r="H818"/>
      <c r="I818"/>
      <c r="J818" s="109"/>
    </row>
    <row r="819" spans="8:10" x14ac:dyDescent="0.25">
      <c r="H819"/>
      <c r="I819"/>
      <c r="J819" s="109"/>
    </row>
    <row r="820" spans="8:10" x14ac:dyDescent="0.25">
      <c r="H820"/>
      <c r="I820"/>
      <c r="J820" s="109"/>
    </row>
    <row r="821" spans="8:10" x14ac:dyDescent="0.25">
      <c r="H821"/>
      <c r="I821"/>
      <c r="J821" s="109"/>
    </row>
    <row r="822" spans="8:10" x14ac:dyDescent="0.25">
      <c r="H822"/>
      <c r="I822"/>
      <c r="J822" s="109"/>
    </row>
    <row r="823" spans="8:10" x14ac:dyDescent="0.25">
      <c r="H823"/>
      <c r="I823"/>
      <c r="J823" s="109"/>
    </row>
    <row r="824" spans="8:10" x14ac:dyDescent="0.25">
      <c r="H824"/>
      <c r="I824"/>
      <c r="J824" s="109"/>
    </row>
    <row r="825" spans="8:10" x14ac:dyDescent="0.25">
      <c r="H825"/>
      <c r="I825"/>
      <c r="J825" s="109"/>
    </row>
    <row r="826" spans="8:10" x14ac:dyDescent="0.25">
      <c r="H826"/>
      <c r="I826"/>
      <c r="J826" s="109"/>
    </row>
    <row r="827" spans="8:10" x14ac:dyDescent="0.25">
      <c r="H827"/>
      <c r="I827"/>
      <c r="J827" s="109"/>
    </row>
    <row r="828" spans="8:10" x14ac:dyDescent="0.25">
      <c r="H828"/>
      <c r="I828"/>
      <c r="J828" s="109"/>
    </row>
    <row r="829" spans="8:10" x14ac:dyDescent="0.25">
      <c r="H829"/>
      <c r="I829"/>
      <c r="J829" s="109"/>
    </row>
    <row r="830" spans="8:10" x14ac:dyDescent="0.25">
      <c r="H830"/>
      <c r="I830"/>
      <c r="J830" s="109"/>
    </row>
    <row r="831" spans="8:10" x14ac:dyDescent="0.25">
      <c r="H831"/>
      <c r="I831"/>
      <c r="J831" s="109"/>
    </row>
    <row r="832" spans="8:10" x14ac:dyDescent="0.25">
      <c r="H832"/>
      <c r="I832"/>
      <c r="J832" s="109"/>
    </row>
    <row r="833" spans="8:10" x14ac:dyDescent="0.25">
      <c r="H833"/>
      <c r="I833"/>
      <c r="J833" s="109"/>
    </row>
    <row r="834" spans="8:10" x14ac:dyDescent="0.25">
      <c r="H834"/>
      <c r="I834"/>
      <c r="J834" s="109"/>
    </row>
    <row r="835" spans="8:10" x14ac:dyDescent="0.25">
      <c r="H835"/>
      <c r="I835"/>
      <c r="J835" s="109"/>
    </row>
    <row r="836" spans="8:10" x14ac:dyDescent="0.25">
      <c r="H836"/>
      <c r="I836"/>
      <c r="J836" s="109"/>
    </row>
    <row r="837" spans="8:10" x14ac:dyDescent="0.25">
      <c r="H837"/>
      <c r="I837"/>
      <c r="J837" s="109"/>
    </row>
    <row r="838" spans="8:10" x14ac:dyDescent="0.25">
      <c r="H838"/>
      <c r="I838"/>
      <c r="J838" s="109"/>
    </row>
    <row r="839" spans="8:10" x14ac:dyDescent="0.25">
      <c r="H839"/>
      <c r="I839"/>
      <c r="J839" s="109"/>
    </row>
    <row r="840" spans="8:10" x14ac:dyDescent="0.25">
      <c r="H840"/>
      <c r="I840"/>
      <c r="J840" s="109"/>
    </row>
    <row r="841" spans="8:10" x14ac:dyDescent="0.25">
      <c r="H841"/>
      <c r="I841"/>
      <c r="J841" s="109"/>
    </row>
    <row r="842" spans="8:10" x14ac:dyDescent="0.25">
      <c r="H842"/>
      <c r="I842"/>
      <c r="J842" s="109"/>
    </row>
    <row r="843" spans="8:10" x14ac:dyDescent="0.25">
      <c r="H843"/>
      <c r="I843"/>
      <c r="J843" s="109"/>
    </row>
    <row r="844" spans="8:10" x14ac:dyDescent="0.25">
      <c r="H844"/>
      <c r="I844"/>
      <c r="J844" s="109"/>
    </row>
    <row r="845" spans="8:10" x14ac:dyDescent="0.25">
      <c r="H845"/>
      <c r="I845"/>
      <c r="J845" s="109"/>
    </row>
    <row r="846" spans="8:10" x14ac:dyDescent="0.25">
      <c r="H846"/>
      <c r="I846"/>
      <c r="J846" s="109"/>
    </row>
    <row r="847" spans="8:10" x14ac:dyDescent="0.25">
      <c r="H847"/>
      <c r="I847"/>
      <c r="J847" s="109"/>
    </row>
    <row r="848" spans="8:10" x14ac:dyDescent="0.25">
      <c r="H848"/>
      <c r="I848"/>
      <c r="J848" s="109"/>
    </row>
    <row r="849" spans="8:10" x14ac:dyDescent="0.25">
      <c r="H849"/>
      <c r="I849"/>
      <c r="J849" s="109"/>
    </row>
    <row r="850" spans="8:10" x14ac:dyDescent="0.25">
      <c r="H850"/>
      <c r="I850"/>
      <c r="J850" s="109"/>
    </row>
    <row r="851" spans="8:10" x14ac:dyDescent="0.25">
      <c r="H851"/>
      <c r="I851"/>
      <c r="J851" s="109"/>
    </row>
    <row r="852" spans="8:10" x14ac:dyDescent="0.25">
      <c r="H852"/>
      <c r="I852"/>
      <c r="J852" s="109"/>
    </row>
    <row r="853" spans="8:10" x14ac:dyDescent="0.25">
      <c r="H853"/>
      <c r="I853"/>
      <c r="J853" s="109"/>
    </row>
    <row r="854" spans="8:10" x14ac:dyDescent="0.25">
      <c r="H854"/>
      <c r="I854"/>
      <c r="J854" s="109"/>
    </row>
    <row r="855" spans="8:10" x14ac:dyDescent="0.25">
      <c r="H855"/>
      <c r="I855"/>
      <c r="J855" s="109"/>
    </row>
    <row r="856" spans="8:10" x14ac:dyDescent="0.25">
      <c r="H856"/>
      <c r="I856"/>
      <c r="J856" s="109"/>
    </row>
    <row r="857" spans="8:10" x14ac:dyDescent="0.25">
      <c r="H857"/>
      <c r="I857"/>
      <c r="J857" s="109"/>
    </row>
    <row r="858" spans="8:10" x14ac:dyDescent="0.25">
      <c r="H858"/>
      <c r="I858"/>
      <c r="J858" s="109"/>
    </row>
    <row r="859" spans="8:10" x14ac:dyDescent="0.25">
      <c r="H859"/>
      <c r="I859"/>
      <c r="J859" s="109"/>
    </row>
    <row r="860" spans="8:10" x14ac:dyDescent="0.25">
      <c r="H860"/>
      <c r="I860"/>
      <c r="J860" s="109"/>
    </row>
    <row r="861" spans="8:10" x14ac:dyDescent="0.25">
      <c r="H861"/>
      <c r="I861"/>
      <c r="J861" s="109"/>
    </row>
    <row r="862" spans="8:10" x14ac:dyDescent="0.25">
      <c r="H862"/>
      <c r="I862"/>
      <c r="J862" s="109"/>
    </row>
    <row r="863" spans="8:10" x14ac:dyDescent="0.25">
      <c r="H863"/>
      <c r="I863"/>
      <c r="J863" s="109"/>
    </row>
    <row r="864" spans="8:10" x14ac:dyDescent="0.25">
      <c r="H864"/>
      <c r="I864"/>
      <c r="J864" s="109"/>
    </row>
    <row r="865" spans="8:10" x14ac:dyDescent="0.25">
      <c r="H865"/>
      <c r="I865"/>
      <c r="J865" s="109"/>
    </row>
    <row r="866" spans="8:10" x14ac:dyDescent="0.25">
      <c r="H866"/>
      <c r="I866"/>
      <c r="J866" s="109"/>
    </row>
    <row r="867" spans="8:10" x14ac:dyDescent="0.25">
      <c r="H867"/>
      <c r="I867"/>
      <c r="J867" s="109"/>
    </row>
    <row r="868" spans="8:10" x14ac:dyDescent="0.25">
      <c r="H868"/>
      <c r="I868"/>
      <c r="J868" s="109"/>
    </row>
    <row r="869" spans="8:10" x14ac:dyDescent="0.25">
      <c r="H869"/>
      <c r="I869"/>
      <c r="J869" s="109"/>
    </row>
    <row r="870" spans="8:10" x14ac:dyDescent="0.25">
      <c r="H870"/>
      <c r="I870"/>
      <c r="J870" s="109"/>
    </row>
    <row r="871" spans="8:10" x14ac:dyDescent="0.25">
      <c r="H871"/>
      <c r="I871"/>
      <c r="J871" s="109"/>
    </row>
    <row r="872" spans="8:10" x14ac:dyDescent="0.25">
      <c r="H872"/>
      <c r="I872"/>
      <c r="J872" s="109"/>
    </row>
    <row r="873" spans="8:10" x14ac:dyDescent="0.25">
      <c r="H873"/>
      <c r="I873"/>
      <c r="J873" s="109"/>
    </row>
    <row r="874" spans="8:10" x14ac:dyDescent="0.25">
      <c r="H874"/>
      <c r="I874"/>
      <c r="J874" s="109"/>
    </row>
    <row r="875" spans="8:10" x14ac:dyDescent="0.25">
      <c r="H875"/>
      <c r="I875"/>
      <c r="J875" s="109"/>
    </row>
    <row r="876" spans="8:10" x14ac:dyDescent="0.25">
      <c r="H876"/>
      <c r="I876"/>
      <c r="J876" s="109"/>
    </row>
    <row r="877" spans="8:10" x14ac:dyDescent="0.25">
      <c r="H877"/>
      <c r="I877"/>
      <c r="J877" s="109"/>
    </row>
    <row r="878" spans="8:10" x14ac:dyDescent="0.25">
      <c r="H878"/>
      <c r="I878"/>
      <c r="J878" s="109"/>
    </row>
    <row r="879" spans="8:10" x14ac:dyDescent="0.25">
      <c r="H879"/>
      <c r="I879"/>
      <c r="J879" s="109"/>
    </row>
    <row r="880" spans="8:10" x14ac:dyDescent="0.25">
      <c r="H880"/>
      <c r="I880"/>
      <c r="J880" s="109"/>
    </row>
    <row r="881" spans="8:10" x14ac:dyDescent="0.25">
      <c r="H881"/>
      <c r="I881"/>
      <c r="J881" s="109"/>
    </row>
    <row r="882" spans="8:10" x14ac:dyDescent="0.25">
      <c r="H882"/>
      <c r="I882"/>
      <c r="J882" s="109"/>
    </row>
    <row r="883" spans="8:10" x14ac:dyDescent="0.25">
      <c r="H883"/>
      <c r="I883"/>
      <c r="J883" s="109"/>
    </row>
    <row r="884" spans="8:10" x14ac:dyDescent="0.25">
      <c r="H884"/>
      <c r="I884"/>
      <c r="J884" s="109"/>
    </row>
    <row r="885" spans="8:10" x14ac:dyDescent="0.25">
      <c r="H885"/>
      <c r="I885"/>
      <c r="J885" s="109"/>
    </row>
    <row r="886" spans="8:10" x14ac:dyDescent="0.25">
      <c r="H886"/>
      <c r="I886"/>
      <c r="J886" s="109"/>
    </row>
    <row r="887" spans="8:10" x14ac:dyDescent="0.25">
      <c r="H887"/>
      <c r="I887"/>
      <c r="J887" s="109"/>
    </row>
    <row r="888" spans="8:10" x14ac:dyDescent="0.25">
      <c r="H888"/>
      <c r="I888"/>
      <c r="J888" s="109"/>
    </row>
    <row r="889" spans="8:10" x14ac:dyDescent="0.25">
      <c r="H889"/>
      <c r="I889"/>
      <c r="J889" s="109"/>
    </row>
    <row r="890" spans="8:10" x14ac:dyDescent="0.25">
      <c r="H890"/>
      <c r="I890"/>
      <c r="J890" s="109"/>
    </row>
    <row r="891" spans="8:10" x14ac:dyDescent="0.25">
      <c r="H891"/>
      <c r="I891"/>
      <c r="J891" s="109"/>
    </row>
    <row r="892" spans="8:10" x14ac:dyDescent="0.25">
      <c r="H892"/>
      <c r="I892"/>
      <c r="J892" s="109"/>
    </row>
    <row r="893" spans="8:10" x14ac:dyDescent="0.25">
      <c r="H893"/>
      <c r="I893"/>
      <c r="J893" s="109"/>
    </row>
    <row r="894" spans="8:10" x14ac:dyDescent="0.25">
      <c r="H894"/>
      <c r="I894"/>
      <c r="J894" s="109"/>
    </row>
    <row r="895" spans="8:10" x14ac:dyDescent="0.25">
      <c r="H895"/>
      <c r="I895"/>
      <c r="J895" s="109"/>
    </row>
    <row r="896" spans="8:10" x14ac:dyDescent="0.25">
      <c r="H896"/>
      <c r="I896"/>
      <c r="J896" s="109"/>
    </row>
    <row r="897" spans="8:10" x14ac:dyDescent="0.25">
      <c r="H897"/>
      <c r="I897"/>
      <c r="J897" s="109"/>
    </row>
    <row r="898" spans="8:10" x14ac:dyDescent="0.25">
      <c r="H898"/>
      <c r="I898"/>
      <c r="J898" s="109"/>
    </row>
    <row r="899" spans="8:10" x14ac:dyDescent="0.25">
      <c r="H899"/>
      <c r="I899"/>
      <c r="J899" s="109"/>
    </row>
    <row r="900" spans="8:10" x14ac:dyDescent="0.25">
      <c r="H900"/>
      <c r="I900"/>
      <c r="J900" s="109"/>
    </row>
    <row r="901" spans="8:10" x14ac:dyDescent="0.25">
      <c r="H901"/>
      <c r="I901"/>
      <c r="J901" s="109"/>
    </row>
    <row r="902" spans="8:10" x14ac:dyDescent="0.25">
      <c r="H902"/>
      <c r="I902"/>
      <c r="J902" s="109"/>
    </row>
    <row r="903" spans="8:10" x14ac:dyDescent="0.25">
      <c r="H903"/>
      <c r="I903"/>
      <c r="J903" s="109"/>
    </row>
    <row r="904" spans="8:10" x14ac:dyDescent="0.25">
      <c r="H904"/>
      <c r="I904"/>
      <c r="J904" s="109"/>
    </row>
    <row r="905" spans="8:10" x14ac:dyDescent="0.25">
      <c r="H905"/>
      <c r="I905"/>
      <c r="J905" s="109"/>
    </row>
    <row r="906" spans="8:10" x14ac:dyDescent="0.25">
      <c r="H906"/>
      <c r="I906"/>
      <c r="J906" s="109"/>
    </row>
    <row r="907" spans="8:10" x14ac:dyDescent="0.25">
      <c r="H907"/>
      <c r="I907"/>
      <c r="J907" s="109"/>
    </row>
    <row r="908" spans="8:10" x14ac:dyDescent="0.25">
      <c r="H908"/>
      <c r="I908"/>
      <c r="J908" s="109"/>
    </row>
    <row r="909" spans="8:10" x14ac:dyDescent="0.25">
      <c r="H909"/>
      <c r="I909"/>
      <c r="J909" s="109"/>
    </row>
    <row r="910" spans="8:10" x14ac:dyDescent="0.25">
      <c r="H910"/>
      <c r="I910"/>
      <c r="J910" s="109"/>
    </row>
    <row r="911" spans="8:10" x14ac:dyDescent="0.25">
      <c r="H911"/>
      <c r="I911"/>
      <c r="J911" s="109"/>
    </row>
    <row r="912" spans="8:10" x14ac:dyDescent="0.25">
      <c r="H912"/>
      <c r="I912"/>
      <c r="J912" s="109"/>
    </row>
    <row r="913" spans="8:10" x14ac:dyDescent="0.25">
      <c r="H913"/>
      <c r="I913"/>
      <c r="J913" s="109"/>
    </row>
    <row r="914" spans="8:10" x14ac:dyDescent="0.25">
      <c r="H914"/>
      <c r="I914"/>
      <c r="J914" s="109"/>
    </row>
    <row r="915" spans="8:10" x14ac:dyDescent="0.25">
      <c r="H915"/>
      <c r="I915"/>
      <c r="J915" s="109"/>
    </row>
    <row r="916" spans="8:10" x14ac:dyDescent="0.25">
      <c r="H916"/>
      <c r="I916"/>
      <c r="J916" s="109"/>
    </row>
    <row r="917" spans="8:10" x14ac:dyDescent="0.25">
      <c r="H917"/>
      <c r="I917"/>
      <c r="J917" s="109"/>
    </row>
    <row r="918" spans="8:10" x14ac:dyDescent="0.25">
      <c r="H918"/>
      <c r="I918"/>
      <c r="J918" s="109"/>
    </row>
    <row r="919" spans="8:10" x14ac:dyDescent="0.25">
      <c r="H919"/>
      <c r="I919"/>
      <c r="J919" s="109"/>
    </row>
    <row r="920" spans="8:10" x14ac:dyDescent="0.25">
      <c r="H920"/>
      <c r="I920"/>
      <c r="J920" s="109"/>
    </row>
    <row r="921" spans="8:10" x14ac:dyDescent="0.25">
      <c r="H921"/>
      <c r="I921"/>
      <c r="J921" s="109"/>
    </row>
    <row r="922" spans="8:10" x14ac:dyDescent="0.25">
      <c r="H922"/>
      <c r="I922"/>
      <c r="J922" s="109"/>
    </row>
    <row r="923" spans="8:10" x14ac:dyDescent="0.25">
      <c r="H923"/>
      <c r="I923"/>
      <c r="J923" s="109"/>
    </row>
    <row r="924" spans="8:10" x14ac:dyDescent="0.25">
      <c r="H924"/>
      <c r="I924"/>
      <c r="J924" s="109"/>
    </row>
    <row r="925" spans="8:10" x14ac:dyDescent="0.25">
      <c r="H925"/>
      <c r="I925"/>
      <c r="J925" s="109"/>
    </row>
    <row r="926" spans="8:10" x14ac:dyDescent="0.25">
      <c r="H926"/>
      <c r="I926"/>
      <c r="J926" s="109"/>
    </row>
    <row r="927" spans="8:10" x14ac:dyDescent="0.25">
      <c r="H927"/>
      <c r="I927"/>
      <c r="J927" s="109"/>
    </row>
    <row r="928" spans="8:10" x14ac:dyDescent="0.25">
      <c r="H928"/>
      <c r="I928"/>
      <c r="J928" s="109"/>
    </row>
    <row r="929" spans="8:10" x14ac:dyDescent="0.25">
      <c r="H929"/>
      <c r="I929"/>
      <c r="J929" s="109"/>
    </row>
    <row r="930" spans="8:10" x14ac:dyDescent="0.25">
      <c r="H930"/>
      <c r="I930"/>
      <c r="J930" s="109"/>
    </row>
    <row r="931" spans="8:10" x14ac:dyDescent="0.25">
      <c r="H931"/>
      <c r="I931"/>
      <c r="J931" s="109"/>
    </row>
    <row r="932" spans="8:10" x14ac:dyDescent="0.25">
      <c r="H932"/>
      <c r="I932"/>
      <c r="J932" s="109"/>
    </row>
    <row r="933" spans="8:10" x14ac:dyDescent="0.25">
      <c r="H933"/>
      <c r="I933"/>
      <c r="J933" s="109"/>
    </row>
    <row r="934" spans="8:10" x14ac:dyDescent="0.25">
      <c r="H934"/>
      <c r="I934"/>
      <c r="J934" s="109"/>
    </row>
    <row r="935" spans="8:10" x14ac:dyDescent="0.25">
      <c r="H935"/>
      <c r="I935"/>
      <c r="J935" s="109"/>
    </row>
    <row r="936" spans="8:10" x14ac:dyDescent="0.25">
      <c r="H936"/>
      <c r="I936"/>
      <c r="J936" s="109"/>
    </row>
    <row r="937" spans="8:10" x14ac:dyDescent="0.25">
      <c r="H937"/>
      <c r="I937"/>
      <c r="J937" s="109"/>
    </row>
    <row r="938" spans="8:10" x14ac:dyDescent="0.25">
      <c r="H938"/>
      <c r="I938"/>
      <c r="J938" s="109"/>
    </row>
    <row r="939" spans="8:10" x14ac:dyDescent="0.25">
      <c r="H939"/>
      <c r="I939"/>
      <c r="J939" s="109"/>
    </row>
    <row r="940" spans="8:10" x14ac:dyDescent="0.25">
      <c r="H940"/>
      <c r="I940"/>
      <c r="J940" s="109"/>
    </row>
    <row r="941" spans="8:10" x14ac:dyDescent="0.25">
      <c r="H941"/>
      <c r="I941"/>
      <c r="J941" s="109"/>
    </row>
    <row r="942" spans="8:10" x14ac:dyDescent="0.25">
      <c r="H942"/>
      <c r="I942"/>
      <c r="J942" s="109"/>
    </row>
    <row r="943" spans="8:10" x14ac:dyDescent="0.25">
      <c r="H943"/>
      <c r="I943"/>
      <c r="J943" s="109"/>
    </row>
    <row r="944" spans="8:10" x14ac:dyDescent="0.25">
      <c r="H944"/>
      <c r="I944"/>
      <c r="J944" s="109"/>
    </row>
    <row r="945" spans="8:10" x14ac:dyDescent="0.25">
      <c r="H945"/>
      <c r="I945"/>
      <c r="J945" s="109"/>
    </row>
    <row r="946" spans="8:10" x14ac:dyDescent="0.25">
      <c r="H946"/>
      <c r="I946"/>
      <c r="J946" s="109"/>
    </row>
    <row r="947" spans="8:10" x14ac:dyDescent="0.25">
      <c r="H947"/>
      <c r="I947"/>
      <c r="J947" s="109"/>
    </row>
    <row r="948" spans="8:10" x14ac:dyDescent="0.25">
      <c r="H948"/>
      <c r="I948"/>
      <c r="J948" s="109"/>
    </row>
    <row r="949" spans="8:10" x14ac:dyDescent="0.25">
      <c r="H949"/>
      <c r="I949"/>
      <c r="J949" s="109"/>
    </row>
    <row r="950" spans="8:10" x14ac:dyDescent="0.25">
      <c r="H950"/>
      <c r="I950"/>
      <c r="J950" s="109"/>
    </row>
    <row r="951" spans="8:10" x14ac:dyDescent="0.25">
      <c r="H951"/>
      <c r="I951"/>
      <c r="J951" s="109"/>
    </row>
    <row r="952" spans="8:10" x14ac:dyDescent="0.25">
      <c r="H952"/>
      <c r="I952"/>
      <c r="J952" s="109"/>
    </row>
    <row r="953" spans="8:10" x14ac:dyDescent="0.25">
      <c r="H953"/>
      <c r="I953"/>
      <c r="J953" s="109"/>
    </row>
    <row r="954" spans="8:10" x14ac:dyDescent="0.25">
      <c r="H954"/>
      <c r="I954"/>
      <c r="J954" s="109"/>
    </row>
    <row r="955" spans="8:10" x14ac:dyDescent="0.25">
      <c r="H955"/>
      <c r="I955"/>
      <c r="J955" s="109"/>
    </row>
    <row r="956" spans="8:10" x14ac:dyDescent="0.25">
      <c r="H956"/>
      <c r="I956"/>
      <c r="J956" s="109"/>
    </row>
    <row r="957" spans="8:10" x14ac:dyDescent="0.25">
      <c r="H957"/>
      <c r="I957"/>
      <c r="J957" s="109"/>
    </row>
    <row r="958" spans="8:10" x14ac:dyDescent="0.25">
      <c r="H958"/>
      <c r="I958"/>
      <c r="J958" s="109"/>
    </row>
    <row r="959" spans="8:10" x14ac:dyDescent="0.25">
      <c r="H959"/>
      <c r="I959"/>
      <c r="J959" s="109"/>
    </row>
    <row r="960" spans="8:10" x14ac:dyDescent="0.25">
      <c r="H960"/>
      <c r="I960"/>
      <c r="J960" s="109"/>
    </row>
    <row r="961" spans="8:10" x14ac:dyDescent="0.25">
      <c r="H961"/>
      <c r="I961"/>
      <c r="J961" s="109"/>
    </row>
    <row r="962" spans="8:10" x14ac:dyDescent="0.25">
      <c r="H962"/>
      <c r="I962"/>
      <c r="J962" s="109"/>
    </row>
    <row r="963" spans="8:10" x14ac:dyDescent="0.25">
      <c r="H963"/>
      <c r="I963"/>
      <c r="J963" s="109"/>
    </row>
    <row r="964" spans="8:10" x14ac:dyDescent="0.25">
      <c r="H964"/>
      <c r="I964"/>
      <c r="J964" s="109"/>
    </row>
    <row r="965" spans="8:10" x14ac:dyDescent="0.25">
      <c r="H965"/>
      <c r="I965"/>
      <c r="J965" s="109"/>
    </row>
    <row r="966" spans="8:10" x14ac:dyDescent="0.25">
      <c r="H966"/>
      <c r="I966"/>
      <c r="J966" s="109"/>
    </row>
    <row r="967" spans="8:10" x14ac:dyDescent="0.25">
      <c r="H967"/>
      <c r="I967"/>
      <c r="J967" s="109"/>
    </row>
    <row r="968" spans="8:10" x14ac:dyDescent="0.25">
      <c r="H968"/>
      <c r="I968"/>
      <c r="J968" s="109"/>
    </row>
    <row r="969" spans="8:10" x14ac:dyDescent="0.25">
      <c r="H969"/>
      <c r="I969"/>
      <c r="J969" s="109"/>
    </row>
    <row r="970" spans="8:10" x14ac:dyDescent="0.25">
      <c r="H970"/>
      <c r="I970"/>
      <c r="J970" s="109"/>
    </row>
    <row r="971" spans="8:10" x14ac:dyDescent="0.25">
      <c r="H971"/>
      <c r="I971"/>
      <c r="J971" s="109"/>
    </row>
    <row r="972" spans="8:10" x14ac:dyDescent="0.25">
      <c r="H972"/>
      <c r="I972"/>
      <c r="J972" s="109"/>
    </row>
    <row r="973" spans="8:10" x14ac:dyDescent="0.25">
      <c r="H973"/>
      <c r="I973"/>
      <c r="J973" s="109"/>
    </row>
    <row r="974" spans="8:10" x14ac:dyDescent="0.25">
      <c r="H974"/>
      <c r="I974"/>
      <c r="J974" s="109"/>
    </row>
    <row r="975" spans="8:10" x14ac:dyDescent="0.25">
      <c r="H975"/>
      <c r="I975"/>
      <c r="J975" s="109"/>
    </row>
    <row r="976" spans="8:10" x14ac:dyDescent="0.25">
      <c r="H976"/>
      <c r="I976"/>
      <c r="J976" s="109"/>
    </row>
    <row r="977" spans="8:10" x14ac:dyDescent="0.25">
      <c r="H977"/>
      <c r="I977"/>
      <c r="J977" s="109"/>
    </row>
    <row r="978" spans="8:10" x14ac:dyDescent="0.25">
      <c r="H978"/>
      <c r="I978"/>
      <c r="J978" s="109"/>
    </row>
    <row r="979" spans="8:10" x14ac:dyDescent="0.25">
      <c r="H979"/>
      <c r="I979"/>
      <c r="J979" s="109"/>
    </row>
    <row r="980" spans="8:10" x14ac:dyDescent="0.25">
      <c r="H980"/>
      <c r="I980"/>
      <c r="J980" s="109"/>
    </row>
    <row r="981" spans="8:10" x14ac:dyDescent="0.25">
      <c r="H981"/>
      <c r="I981"/>
      <c r="J981" s="109"/>
    </row>
    <row r="982" spans="8:10" x14ac:dyDescent="0.25">
      <c r="H982"/>
      <c r="I982"/>
      <c r="J982" s="109"/>
    </row>
    <row r="983" spans="8:10" x14ac:dyDescent="0.25">
      <c r="H983"/>
      <c r="I983"/>
      <c r="J983" s="109"/>
    </row>
    <row r="984" spans="8:10" x14ac:dyDescent="0.25">
      <c r="H984"/>
      <c r="I984"/>
      <c r="J984" s="109"/>
    </row>
    <row r="985" spans="8:10" x14ac:dyDescent="0.25">
      <c r="H985"/>
      <c r="I985"/>
      <c r="J985" s="109"/>
    </row>
    <row r="986" spans="8:10" x14ac:dyDescent="0.25">
      <c r="H986"/>
      <c r="I986"/>
      <c r="J986" s="109"/>
    </row>
    <row r="987" spans="8:10" x14ac:dyDescent="0.25">
      <c r="H987"/>
      <c r="I987"/>
      <c r="J987" s="109"/>
    </row>
    <row r="988" spans="8:10" x14ac:dyDescent="0.25">
      <c r="H988"/>
      <c r="I988"/>
      <c r="J988" s="109"/>
    </row>
    <row r="989" spans="8:10" x14ac:dyDescent="0.25">
      <c r="H989"/>
      <c r="I989"/>
      <c r="J989" s="109"/>
    </row>
    <row r="990" spans="8:10" x14ac:dyDescent="0.25">
      <c r="H990"/>
      <c r="I990"/>
      <c r="J990" s="109"/>
    </row>
    <row r="991" spans="8:10" x14ac:dyDescent="0.25">
      <c r="H991"/>
      <c r="I991"/>
      <c r="J991" s="109"/>
    </row>
    <row r="992" spans="8:10" x14ac:dyDescent="0.25">
      <c r="H992"/>
      <c r="I992"/>
      <c r="J992" s="109"/>
    </row>
    <row r="993" spans="8:10" x14ac:dyDescent="0.25">
      <c r="H993"/>
      <c r="I993"/>
      <c r="J993" s="109"/>
    </row>
    <row r="994" spans="8:10" x14ac:dyDescent="0.25">
      <c r="H994"/>
      <c r="I994"/>
      <c r="J994" s="109"/>
    </row>
    <row r="995" spans="8:10" x14ac:dyDescent="0.25">
      <c r="H995"/>
      <c r="I995"/>
      <c r="J995" s="109"/>
    </row>
    <row r="996" spans="8:10" x14ac:dyDescent="0.25">
      <c r="H996"/>
      <c r="I996"/>
      <c r="J996" s="109"/>
    </row>
    <row r="997" spans="8:10" x14ac:dyDescent="0.25">
      <c r="H997"/>
      <c r="I997"/>
      <c r="J997" s="109"/>
    </row>
    <row r="998" spans="8:10" x14ac:dyDescent="0.25">
      <c r="H998"/>
      <c r="I998"/>
      <c r="J998" s="109"/>
    </row>
    <row r="999" spans="8:10" x14ac:dyDescent="0.25">
      <c r="H999"/>
      <c r="I999"/>
      <c r="J999" s="109"/>
    </row>
    <row r="1000" spans="8:10" x14ac:dyDescent="0.25">
      <c r="H1000"/>
      <c r="I1000"/>
      <c r="J1000" s="109"/>
    </row>
    <row r="1001" spans="8:10" x14ac:dyDescent="0.25">
      <c r="H1001"/>
      <c r="I1001"/>
      <c r="J1001" s="109"/>
    </row>
    <row r="1002" spans="8:10" x14ac:dyDescent="0.25">
      <c r="H1002"/>
      <c r="I1002"/>
      <c r="J1002" s="109"/>
    </row>
    <row r="1003" spans="8:10" x14ac:dyDescent="0.25">
      <c r="H1003"/>
      <c r="I1003"/>
      <c r="J1003" s="109"/>
    </row>
    <row r="1004" spans="8:10" x14ac:dyDescent="0.25">
      <c r="H1004"/>
      <c r="I1004"/>
      <c r="J1004" s="109"/>
    </row>
    <row r="1005" spans="8:10" x14ac:dyDescent="0.25">
      <c r="H1005"/>
      <c r="I1005"/>
      <c r="J1005" s="109"/>
    </row>
    <row r="1006" spans="8:10" x14ac:dyDescent="0.25">
      <c r="H1006"/>
      <c r="I1006"/>
      <c r="J1006" s="109"/>
    </row>
    <row r="1007" spans="8:10" x14ac:dyDescent="0.25">
      <c r="H1007"/>
      <c r="I1007"/>
      <c r="J1007" s="109"/>
    </row>
    <row r="1008" spans="8:10" x14ac:dyDescent="0.25">
      <c r="H1008"/>
      <c r="I1008"/>
      <c r="J1008" s="109"/>
    </row>
    <row r="1009" spans="8:10" x14ac:dyDescent="0.25">
      <c r="H1009"/>
      <c r="I1009"/>
      <c r="J1009" s="109"/>
    </row>
    <row r="1010" spans="8:10" x14ac:dyDescent="0.25">
      <c r="H1010"/>
      <c r="I1010"/>
      <c r="J1010" s="109"/>
    </row>
    <row r="1011" spans="8:10" x14ac:dyDescent="0.25">
      <c r="H1011"/>
      <c r="I1011"/>
      <c r="J1011" s="109"/>
    </row>
    <row r="1012" spans="8:10" x14ac:dyDescent="0.25">
      <c r="H1012"/>
      <c r="I1012"/>
      <c r="J1012" s="109"/>
    </row>
    <row r="1013" spans="8:10" x14ac:dyDescent="0.25">
      <c r="H1013"/>
      <c r="I1013"/>
      <c r="J1013" s="109"/>
    </row>
    <row r="1014" spans="8:10" x14ac:dyDescent="0.25">
      <c r="H1014"/>
      <c r="I1014"/>
      <c r="J1014" s="109"/>
    </row>
    <row r="1015" spans="8:10" x14ac:dyDescent="0.25">
      <c r="H1015"/>
      <c r="I1015"/>
      <c r="J1015" s="109"/>
    </row>
    <row r="1016" spans="8:10" x14ac:dyDescent="0.25">
      <c r="H1016"/>
      <c r="I1016"/>
      <c r="J1016" s="109"/>
    </row>
    <row r="1017" spans="8:10" x14ac:dyDescent="0.25">
      <c r="H1017"/>
      <c r="I1017"/>
      <c r="J1017" s="109"/>
    </row>
    <row r="1018" spans="8:10" x14ac:dyDescent="0.25">
      <c r="H1018"/>
      <c r="I1018"/>
      <c r="J1018" s="109"/>
    </row>
    <row r="1019" spans="8:10" x14ac:dyDescent="0.25">
      <c r="H1019"/>
      <c r="I1019"/>
      <c r="J1019" s="109"/>
    </row>
    <row r="1020" spans="8:10" x14ac:dyDescent="0.25">
      <c r="H1020"/>
      <c r="I1020"/>
      <c r="J1020" s="109"/>
    </row>
    <row r="1021" spans="8:10" x14ac:dyDescent="0.25">
      <c r="H1021"/>
      <c r="I1021"/>
      <c r="J1021" s="109"/>
    </row>
    <row r="1022" spans="8:10" x14ac:dyDescent="0.25">
      <c r="H1022"/>
      <c r="I1022"/>
      <c r="J1022" s="109"/>
    </row>
    <row r="1023" spans="8:10" x14ac:dyDescent="0.25">
      <c r="H1023"/>
      <c r="I1023"/>
      <c r="J1023" s="109"/>
    </row>
    <row r="1024" spans="8:10" x14ac:dyDescent="0.25">
      <c r="H1024"/>
      <c r="I1024"/>
      <c r="J1024" s="109"/>
    </row>
    <row r="1025" spans="8:10" x14ac:dyDescent="0.25">
      <c r="H1025"/>
      <c r="I1025"/>
      <c r="J1025" s="109"/>
    </row>
    <row r="1026" spans="8:10" x14ac:dyDescent="0.25">
      <c r="H1026"/>
      <c r="I1026"/>
      <c r="J1026" s="109"/>
    </row>
    <row r="1027" spans="8:10" x14ac:dyDescent="0.25">
      <c r="H1027"/>
      <c r="I1027"/>
      <c r="J1027" s="109"/>
    </row>
    <row r="1028" spans="8:10" x14ac:dyDescent="0.25">
      <c r="H1028"/>
      <c r="I1028"/>
      <c r="J1028" s="109"/>
    </row>
    <row r="1029" spans="8:10" x14ac:dyDescent="0.25">
      <c r="H1029"/>
      <c r="I1029"/>
      <c r="J1029" s="109"/>
    </row>
    <row r="1030" spans="8:10" x14ac:dyDescent="0.25">
      <c r="H1030"/>
      <c r="I1030"/>
      <c r="J1030" s="109"/>
    </row>
    <row r="1031" spans="8:10" x14ac:dyDescent="0.25">
      <c r="H1031"/>
      <c r="I1031"/>
      <c r="J1031" s="109"/>
    </row>
    <row r="1032" spans="8:10" x14ac:dyDescent="0.25">
      <c r="H1032"/>
      <c r="I1032"/>
      <c r="J1032" s="109"/>
    </row>
    <row r="1033" spans="8:10" x14ac:dyDescent="0.25">
      <c r="H1033"/>
      <c r="I1033"/>
      <c r="J1033" s="109"/>
    </row>
    <row r="1034" spans="8:10" x14ac:dyDescent="0.25">
      <c r="H1034"/>
      <c r="I1034"/>
      <c r="J1034" s="109"/>
    </row>
    <row r="1035" spans="8:10" x14ac:dyDescent="0.25">
      <c r="H1035"/>
      <c r="I1035"/>
      <c r="J1035" s="109"/>
    </row>
    <row r="1036" spans="8:10" x14ac:dyDescent="0.25">
      <c r="H1036"/>
      <c r="I1036"/>
      <c r="J1036" s="109"/>
    </row>
    <row r="1037" spans="8:10" x14ac:dyDescent="0.25">
      <c r="H1037"/>
      <c r="I1037"/>
      <c r="J1037" s="109"/>
    </row>
    <row r="1038" spans="8:10" x14ac:dyDescent="0.25">
      <c r="H1038"/>
      <c r="I1038"/>
      <c r="J1038" s="109"/>
    </row>
    <row r="1039" spans="8:10" x14ac:dyDescent="0.25">
      <c r="H1039"/>
      <c r="I1039"/>
      <c r="J1039" s="109"/>
    </row>
    <row r="1040" spans="8:10" x14ac:dyDescent="0.25">
      <c r="H1040"/>
      <c r="I1040"/>
      <c r="J1040" s="109"/>
    </row>
    <row r="1041" spans="8:10" x14ac:dyDescent="0.25">
      <c r="H1041"/>
      <c r="I1041"/>
      <c r="J1041" s="109"/>
    </row>
    <row r="1042" spans="8:10" x14ac:dyDescent="0.25">
      <c r="H1042"/>
      <c r="I1042"/>
      <c r="J1042" s="109"/>
    </row>
    <row r="1043" spans="8:10" x14ac:dyDescent="0.25">
      <c r="H1043"/>
      <c r="I1043"/>
      <c r="J1043" s="109"/>
    </row>
    <row r="1044" spans="8:10" x14ac:dyDescent="0.25">
      <c r="H1044"/>
      <c r="I1044"/>
      <c r="J1044" s="109"/>
    </row>
    <row r="1045" spans="8:10" x14ac:dyDescent="0.25">
      <c r="H1045"/>
      <c r="I1045"/>
      <c r="J1045" s="109"/>
    </row>
    <row r="1046" spans="8:10" x14ac:dyDescent="0.25">
      <c r="H1046"/>
      <c r="I1046"/>
      <c r="J1046" s="109"/>
    </row>
    <row r="1047" spans="8:10" x14ac:dyDescent="0.25">
      <c r="H1047"/>
      <c r="I1047"/>
      <c r="J1047" s="109"/>
    </row>
    <row r="1048" spans="8:10" x14ac:dyDescent="0.25">
      <c r="H1048"/>
      <c r="I1048"/>
      <c r="J1048" s="109"/>
    </row>
    <row r="1049" spans="8:10" x14ac:dyDescent="0.25">
      <c r="H1049"/>
      <c r="I1049"/>
      <c r="J1049" s="109"/>
    </row>
    <row r="1050" spans="8:10" x14ac:dyDescent="0.25">
      <c r="H1050"/>
      <c r="I1050"/>
      <c r="J1050" s="109"/>
    </row>
    <row r="1051" spans="8:10" x14ac:dyDescent="0.25">
      <c r="H1051"/>
      <c r="I1051"/>
      <c r="J1051" s="109"/>
    </row>
    <row r="1052" spans="8:10" x14ac:dyDescent="0.25">
      <c r="H1052"/>
      <c r="I1052"/>
      <c r="J1052" s="109"/>
    </row>
    <row r="1053" spans="8:10" x14ac:dyDescent="0.25">
      <c r="H1053"/>
      <c r="I1053"/>
      <c r="J1053" s="109"/>
    </row>
    <row r="1054" spans="8:10" x14ac:dyDescent="0.25">
      <c r="H1054"/>
      <c r="I1054"/>
      <c r="J1054" s="109"/>
    </row>
    <row r="1055" spans="8:10" x14ac:dyDescent="0.25">
      <c r="H1055"/>
      <c r="I1055"/>
      <c r="J1055" s="109"/>
    </row>
    <row r="1056" spans="8:10" x14ac:dyDescent="0.25">
      <c r="H1056"/>
      <c r="I1056"/>
      <c r="J1056" s="109"/>
    </row>
    <row r="1057" spans="8:10" x14ac:dyDescent="0.25">
      <c r="H1057"/>
      <c r="I1057"/>
      <c r="J1057" s="109"/>
    </row>
    <row r="1058" spans="8:10" x14ac:dyDescent="0.25">
      <c r="H1058"/>
      <c r="I1058"/>
      <c r="J1058" s="109"/>
    </row>
    <row r="1059" spans="8:10" x14ac:dyDescent="0.25">
      <c r="H1059"/>
      <c r="I1059"/>
      <c r="J1059" s="109"/>
    </row>
    <row r="1060" spans="8:10" x14ac:dyDescent="0.25">
      <c r="H1060"/>
      <c r="I1060"/>
      <c r="J1060" s="109"/>
    </row>
    <row r="1061" spans="8:10" x14ac:dyDescent="0.25">
      <c r="H1061"/>
      <c r="I1061"/>
      <c r="J1061" s="109"/>
    </row>
    <row r="1062" spans="8:10" x14ac:dyDescent="0.25">
      <c r="H1062"/>
      <c r="I1062"/>
      <c r="J1062" s="109"/>
    </row>
    <row r="1063" spans="8:10" x14ac:dyDescent="0.25">
      <c r="H1063"/>
      <c r="I1063"/>
      <c r="J1063" s="109"/>
    </row>
    <row r="1064" spans="8:10" x14ac:dyDescent="0.25">
      <c r="H1064"/>
      <c r="I1064"/>
      <c r="J1064" s="109"/>
    </row>
    <row r="1065" spans="8:10" x14ac:dyDescent="0.25">
      <c r="H1065"/>
      <c r="I1065"/>
      <c r="J1065" s="109"/>
    </row>
    <row r="1066" spans="8:10" x14ac:dyDescent="0.25">
      <c r="H1066"/>
      <c r="I1066"/>
      <c r="J1066" s="109"/>
    </row>
    <row r="1067" spans="8:10" x14ac:dyDescent="0.25">
      <c r="H1067"/>
      <c r="I1067"/>
      <c r="J1067" s="109"/>
    </row>
    <row r="1068" spans="8:10" x14ac:dyDescent="0.25">
      <c r="H1068"/>
      <c r="I1068"/>
      <c r="J1068" s="109"/>
    </row>
    <row r="1069" spans="8:10" x14ac:dyDescent="0.25">
      <c r="H1069"/>
      <c r="I1069"/>
      <c r="J1069" s="109"/>
    </row>
    <row r="1070" spans="8:10" x14ac:dyDescent="0.25">
      <c r="H1070"/>
      <c r="I1070"/>
      <c r="J1070" s="109"/>
    </row>
    <row r="1071" spans="8:10" x14ac:dyDescent="0.25">
      <c r="H1071"/>
      <c r="I1071"/>
      <c r="J1071" s="109"/>
    </row>
    <row r="1072" spans="8:10" x14ac:dyDescent="0.25">
      <c r="H1072"/>
      <c r="I1072"/>
      <c r="J1072" s="109"/>
    </row>
    <row r="1073" spans="8:10" x14ac:dyDescent="0.25">
      <c r="H1073"/>
      <c r="I1073"/>
      <c r="J1073" s="109"/>
    </row>
    <row r="1074" spans="8:10" x14ac:dyDescent="0.25">
      <c r="H1074"/>
      <c r="I1074"/>
      <c r="J1074" s="109"/>
    </row>
    <row r="1075" spans="8:10" x14ac:dyDescent="0.25">
      <c r="H1075"/>
      <c r="I1075"/>
      <c r="J1075" s="109"/>
    </row>
    <row r="1076" spans="8:10" x14ac:dyDescent="0.25">
      <c r="H1076"/>
      <c r="I1076"/>
      <c r="J1076" s="109"/>
    </row>
    <row r="1077" spans="8:10" x14ac:dyDescent="0.25">
      <c r="H1077"/>
      <c r="I1077"/>
      <c r="J1077" s="109"/>
    </row>
    <row r="1078" spans="8:10" x14ac:dyDescent="0.25">
      <c r="H1078"/>
      <c r="I1078"/>
      <c r="J1078" s="109"/>
    </row>
    <row r="1079" spans="8:10" x14ac:dyDescent="0.25">
      <c r="H1079"/>
      <c r="I1079"/>
      <c r="J1079" s="109"/>
    </row>
    <row r="1080" spans="8:10" x14ac:dyDescent="0.25">
      <c r="H1080"/>
      <c r="I1080"/>
      <c r="J1080" s="109"/>
    </row>
    <row r="1081" spans="8:10" x14ac:dyDescent="0.25">
      <c r="H1081"/>
      <c r="I1081"/>
      <c r="J1081" s="109"/>
    </row>
    <row r="1082" spans="8:10" x14ac:dyDescent="0.25">
      <c r="H1082"/>
      <c r="I1082"/>
      <c r="J1082" s="109"/>
    </row>
    <row r="1083" spans="8:10" x14ac:dyDescent="0.25">
      <c r="H1083"/>
      <c r="I1083"/>
      <c r="J1083" s="109"/>
    </row>
    <row r="1084" spans="8:10" x14ac:dyDescent="0.25">
      <c r="H1084"/>
      <c r="I1084"/>
      <c r="J1084" s="109"/>
    </row>
    <row r="1085" spans="8:10" x14ac:dyDescent="0.25">
      <c r="H1085"/>
      <c r="I1085"/>
      <c r="J1085" s="109"/>
    </row>
    <row r="1086" spans="8:10" x14ac:dyDescent="0.25">
      <c r="H1086"/>
      <c r="I1086"/>
      <c r="J1086" s="109"/>
    </row>
    <row r="1087" spans="8:10" x14ac:dyDescent="0.25">
      <c r="H1087"/>
      <c r="I1087"/>
      <c r="J1087" s="109"/>
    </row>
    <row r="1088" spans="8:10" x14ac:dyDescent="0.25">
      <c r="H1088"/>
      <c r="I1088"/>
      <c r="J1088" s="109"/>
    </row>
    <row r="1089" spans="8:10" x14ac:dyDescent="0.25">
      <c r="H1089"/>
      <c r="I1089"/>
      <c r="J1089" s="109"/>
    </row>
    <row r="1090" spans="8:10" x14ac:dyDescent="0.25">
      <c r="H1090"/>
      <c r="I1090"/>
      <c r="J1090" s="109"/>
    </row>
    <row r="1091" spans="8:10" x14ac:dyDescent="0.25">
      <c r="H1091"/>
      <c r="I1091"/>
      <c r="J1091" s="109"/>
    </row>
    <row r="1092" spans="8:10" x14ac:dyDescent="0.25">
      <c r="H1092"/>
      <c r="I1092"/>
      <c r="J1092" s="109"/>
    </row>
    <row r="1093" spans="8:10" x14ac:dyDescent="0.25">
      <c r="H1093"/>
      <c r="I1093"/>
      <c r="J1093" s="109"/>
    </row>
    <row r="1094" spans="8:10" x14ac:dyDescent="0.25">
      <c r="H1094"/>
      <c r="I1094"/>
      <c r="J1094" s="109"/>
    </row>
    <row r="1095" spans="8:10" x14ac:dyDescent="0.25">
      <c r="H1095"/>
      <c r="I1095"/>
      <c r="J1095" s="109"/>
    </row>
    <row r="1096" spans="8:10" x14ac:dyDescent="0.25">
      <c r="H1096"/>
      <c r="I1096"/>
      <c r="J1096" s="109"/>
    </row>
    <row r="1097" spans="8:10" x14ac:dyDescent="0.25">
      <c r="H1097"/>
      <c r="I1097"/>
      <c r="J1097" s="109"/>
    </row>
    <row r="1098" spans="8:10" x14ac:dyDescent="0.25">
      <c r="H1098"/>
      <c r="I1098"/>
      <c r="J1098" s="109"/>
    </row>
    <row r="1099" spans="8:10" x14ac:dyDescent="0.25">
      <c r="H1099"/>
      <c r="I1099"/>
      <c r="J1099" s="109"/>
    </row>
    <row r="1100" spans="8:10" x14ac:dyDescent="0.25">
      <c r="H1100"/>
      <c r="I1100"/>
      <c r="J1100" s="109"/>
    </row>
    <row r="1101" spans="8:10" x14ac:dyDescent="0.25">
      <c r="H1101"/>
      <c r="I1101"/>
      <c r="J1101" s="109"/>
    </row>
    <row r="1102" spans="8:10" x14ac:dyDescent="0.25">
      <c r="H1102"/>
      <c r="I1102"/>
      <c r="J1102" s="109"/>
    </row>
    <row r="1103" spans="8:10" x14ac:dyDescent="0.25">
      <c r="H1103"/>
      <c r="I1103"/>
      <c r="J1103" s="109"/>
    </row>
    <row r="1104" spans="8:10" x14ac:dyDescent="0.25">
      <c r="H1104"/>
      <c r="I1104"/>
      <c r="J1104" s="109"/>
    </row>
    <row r="1105" spans="8:10" x14ac:dyDescent="0.25">
      <c r="H1105"/>
      <c r="I1105"/>
      <c r="J1105" s="109"/>
    </row>
    <row r="1106" spans="8:10" x14ac:dyDescent="0.25">
      <c r="H1106"/>
      <c r="I1106"/>
      <c r="J1106" s="109"/>
    </row>
    <row r="1107" spans="8:10" x14ac:dyDescent="0.25">
      <c r="H1107"/>
      <c r="I1107"/>
      <c r="J1107" s="109"/>
    </row>
    <row r="1108" spans="8:10" x14ac:dyDescent="0.25">
      <c r="H1108"/>
      <c r="I1108"/>
      <c r="J1108" s="109"/>
    </row>
    <row r="1109" spans="8:10" x14ac:dyDescent="0.25">
      <c r="H1109"/>
      <c r="I1109"/>
      <c r="J1109" s="109"/>
    </row>
    <row r="1110" spans="8:10" x14ac:dyDescent="0.25">
      <c r="H1110"/>
      <c r="I1110"/>
      <c r="J1110" s="109"/>
    </row>
    <row r="1111" spans="8:10" x14ac:dyDescent="0.25">
      <c r="H1111"/>
      <c r="I1111"/>
      <c r="J1111" s="109"/>
    </row>
    <row r="1112" spans="8:10" x14ac:dyDescent="0.25">
      <c r="H1112"/>
      <c r="I1112"/>
      <c r="J1112" s="109"/>
    </row>
    <row r="1113" spans="8:10" x14ac:dyDescent="0.25">
      <c r="H1113"/>
      <c r="I1113"/>
      <c r="J1113" s="109"/>
    </row>
    <row r="1114" spans="8:10" x14ac:dyDescent="0.25">
      <c r="H1114"/>
      <c r="I1114"/>
      <c r="J1114" s="109"/>
    </row>
    <row r="1115" spans="8:10" x14ac:dyDescent="0.25">
      <c r="H1115"/>
      <c r="I1115"/>
      <c r="J1115" s="109"/>
    </row>
    <row r="1116" spans="8:10" x14ac:dyDescent="0.25">
      <c r="H1116"/>
      <c r="I1116"/>
      <c r="J1116" s="109"/>
    </row>
    <row r="1117" spans="8:10" x14ac:dyDescent="0.25">
      <c r="H1117"/>
      <c r="I1117"/>
      <c r="J1117" s="109"/>
    </row>
    <row r="1118" spans="8:10" x14ac:dyDescent="0.25">
      <c r="H1118"/>
      <c r="I1118"/>
      <c r="J1118" s="109"/>
    </row>
    <row r="1119" spans="8:10" x14ac:dyDescent="0.25">
      <c r="H1119"/>
      <c r="I1119"/>
      <c r="J1119" s="109"/>
    </row>
    <row r="1120" spans="8:10" x14ac:dyDescent="0.25">
      <c r="H1120"/>
      <c r="I1120"/>
      <c r="J1120" s="109"/>
    </row>
    <row r="1121" spans="8:10" x14ac:dyDescent="0.25">
      <c r="H1121"/>
      <c r="I1121"/>
      <c r="J1121" s="109"/>
    </row>
    <row r="1122" spans="8:10" x14ac:dyDescent="0.25">
      <c r="H1122"/>
      <c r="I1122"/>
      <c r="J1122" s="109"/>
    </row>
    <row r="1123" spans="8:10" x14ac:dyDescent="0.25">
      <c r="H1123"/>
      <c r="I1123"/>
      <c r="J1123" s="109"/>
    </row>
    <row r="1124" spans="8:10" x14ac:dyDescent="0.25">
      <c r="H1124"/>
      <c r="I1124"/>
      <c r="J1124" s="109"/>
    </row>
    <row r="1125" spans="8:10" x14ac:dyDescent="0.25">
      <c r="H1125"/>
      <c r="I1125"/>
      <c r="J1125" s="109"/>
    </row>
    <row r="1126" spans="8:10" x14ac:dyDescent="0.25">
      <c r="H1126"/>
      <c r="I1126"/>
      <c r="J1126" s="109"/>
    </row>
    <row r="1127" spans="8:10" x14ac:dyDescent="0.25">
      <c r="H1127"/>
      <c r="I1127"/>
      <c r="J1127" s="109"/>
    </row>
    <row r="1128" spans="8:10" x14ac:dyDescent="0.25">
      <c r="H1128"/>
      <c r="I1128"/>
      <c r="J1128" s="109"/>
    </row>
    <row r="1129" spans="8:10" x14ac:dyDescent="0.25">
      <c r="H1129"/>
      <c r="I1129"/>
      <c r="J1129" s="109"/>
    </row>
    <row r="1130" spans="8:10" x14ac:dyDescent="0.25">
      <c r="H1130"/>
      <c r="I1130"/>
      <c r="J1130" s="109"/>
    </row>
    <row r="1131" spans="8:10" x14ac:dyDescent="0.25">
      <c r="H1131"/>
      <c r="I1131"/>
      <c r="J1131" s="109"/>
    </row>
    <row r="1132" spans="8:10" x14ac:dyDescent="0.25">
      <c r="H1132"/>
      <c r="I1132"/>
      <c r="J1132" s="109"/>
    </row>
    <row r="1133" spans="8:10" x14ac:dyDescent="0.25">
      <c r="H1133"/>
      <c r="I1133"/>
      <c r="J1133" s="109"/>
    </row>
    <row r="1134" spans="8:10" x14ac:dyDescent="0.25">
      <c r="H1134"/>
      <c r="I1134"/>
      <c r="J1134" s="109"/>
    </row>
    <row r="1135" spans="8:10" x14ac:dyDescent="0.25">
      <c r="H1135"/>
      <c r="I1135"/>
      <c r="J1135" s="109"/>
    </row>
    <row r="1136" spans="8:10" x14ac:dyDescent="0.25">
      <c r="H1136"/>
      <c r="I1136"/>
      <c r="J1136" s="109"/>
    </row>
    <row r="1137" spans="8:10" x14ac:dyDescent="0.25">
      <c r="H1137"/>
      <c r="I1137"/>
      <c r="J1137" s="109"/>
    </row>
    <row r="1138" spans="8:10" x14ac:dyDescent="0.25">
      <c r="H1138"/>
      <c r="I1138"/>
      <c r="J1138" s="109"/>
    </row>
    <row r="1139" spans="8:10" x14ac:dyDescent="0.25">
      <c r="H1139"/>
      <c r="I1139"/>
      <c r="J1139" s="109"/>
    </row>
    <row r="1140" spans="8:10" x14ac:dyDescent="0.25">
      <c r="H1140"/>
      <c r="I1140"/>
      <c r="J1140" s="109"/>
    </row>
    <row r="1141" spans="8:10" x14ac:dyDescent="0.25">
      <c r="H1141"/>
      <c r="I1141"/>
      <c r="J1141" s="109"/>
    </row>
    <row r="1142" spans="8:10" x14ac:dyDescent="0.25">
      <c r="H1142"/>
      <c r="I1142"/>
      <c r="J1142" s="109"/>
    </row>
    <row r="1143" spans="8:10" x14ac:dyDescent="0.25">
      <c r="H1143"/>
      <c r="I1143"/>
      <c r="J1143" s="109"/>
    </row>
    <row r="1144" spans="8:10" x14ac:dyDescent="0.25">
      <c r="H1144"/>
      <c r="I1144"/>
      <c r="J1144" s="109"/>
    </row>
    <row r="1145" spans="8:10" x14ac:dyDescent="0.25">
      <c r="H1145"/>
      <c r="I1145"/>
      <c r="J1145" s="109"/>
    </row>
    <row r="1146" spans="8:10" x14ac:dyDescent="0.25">
      <c r="H1146"/>
      <c r="I1146"/>
      <c r="J1146" s="109"/>
    </row>
    <row r="1147" spans="8:10" x14ac:dyDescent="0.25">
      <c r="H1147"/>
      <c r="I1147"/>
      <c r="J1147" s="109"/>
    </row>
    <row r="1148" spans="8:10" x14ac:dyDescent="0.25">
      <c r="H1148"/>
      <c r="I1148"/>
      <c r="J1148" s="109"/>
    </row>
    <row r="1149" spans="8:10" x14ac:dyDescent="0.25">
      <c r="H1149"/>
      <c r="I1149"/>
      <c r="J1149" s="109"/>
    </row>
    <row r="1150" spans="8:10" x14ac:dyDescent="0.25">
      <c r="H1150"/>
      <c r="I1150"/>
      <c r="J1150" s="109"/>
    </row>
    <row r="1151" spans="8:10" x14ac:dyDescent="0.25">
      <c r="H1151"/>
      <c r="I1151"/>
      <c r="J1151" s="109"/>
    </row>
    <row r="1152" spans="8:10" x14ac:dyDescent="0.25">
      <c r="H1152"/>
      <c r="I1152"/>
      <c r="J1152" s="109"/>
    </row>
    <row r="1153" spans="8:10" x14ac:dyDescent="0.25">
      <c r="H1153"/>
      <c r="I1153"/>
      <c r="J1153" s="109"/>
    </row>
    <row r="1154" spans="8:10" x14ac:dyDescent="0.25">
      <c r="H1154"/>
      <c r="I1154"/>
      <c r="J1154" s="109"/>
    </row>
    <row r="1155" spans="8:10" x14ac:dyDescent="0.25">
      <c r="H1155"/>
      <c r="I1155"/>
      <c r="J1155" s="109"/>
    </row>
    <row r="1156" spans="8:10" x14ac:dyDescent="0.25">
      <c r="H1156"/>
      <c r="I1156"/>
      <c r="J1156" s="109"/>
    </row>
    <row r="1157" spans="8:10" x14ac:dyDescent="0.25">
      <c r="H1157"/>
      <c r="I1157"/>
      <c r="J1157" s="109"/>
    </row>
    <row r="1158" spans="8:10" x14ac:dyDescent="0.25">
      <c r="H1158"/>
      <c r="I1158"/>
      <c r="J1158" s="109"/>
    </row>
    <row r="1159" spans="8:10" x14ac:dyDescent="0.25">
      <c r="H1159"/>
      <c r="I1159"/>
      <c r="J1159" s="109"/>
    </row>
    <row r="1160" spans="8:10" x14ac:dyDescent="0.25">
      <c r="H1160"/>
      <c r="I1160"/>
      <c r="J1160" s="109"/>
    </row>
    <row r="1161" spans="8:10" x14ac:dyDescent="0.25">
      <c r="H1161"/>
      <c r="I1161"/>
      <c r="J1161" s="109"/>
    </row>
    <row r="1162" spans="8:10" x14ac:dyDescent="0.25">
      <c r="H1162"/>
      <c r="I1162"/>
      <c r="J1162" s="109"/>
    </row>
    <row r="1163" spans="8:10" x14ac:dyDescent="0.25">
      <c r="H1163"/>
      <c r="I1163"/>
      <c r="J1163" s="109"/>
    </row>
    <row r="1164" spans="8:10" x14ac:dyDescent="0.25">
      <c r="H1164"/>
      <c r="I1164"/>
      <c r="J1164" s="109"/>
    </row>
    <row r="1165" spans="8:10" x14ac:dyDescent="0.25">
      <c r="H1165"/>
      <c r="I1165"/>
      <c r="J1165" s="109"/>
    </row>
    <row r="1166" spans="8:10" x14ac:dyDescent="0.25">
      <c r="H1166"/>
      <c r="I1166"/>
      <c r="J1166" s="109"/>
    </row>
    <row r="1167" spans="8:10" x14ac:dyDescent="0.25">
      <c r="H1167"/>
      <c r="I1167"/>
      <c r="J1167" s="109"/>
    </row>
    <row r="1168" spans="8:10" x14ac:dyDescent="0.25">
      <c r="H1168"/>
      <c r="I1168"/>
      <c r="J1168" s="109"/>
    </row>
    <row r="1169" spans="8:10" x14ac:dyDescent="0.25">
      <c r="H1169"/>
      <c r="I1169"/>
      <c r="J1169" s="109"/>
    </row>
    <row r="1170" spans="8:10" x14ac:dyDescent="0.25">
      <c r="H1170"/>
      <c r="I1170"/>
      <c r="J1170" s="109"/>
    </row>
    <row r="1171" spans="8:10" x14ac:dyDescent="0.25">
      <c r="H1171"/>
      <c r="I1171"/>
      <c r="J1171" s="109"/>
    </row>
    <row r="1172" spans="8:10" x14ac:dyDescent="0.25">
      <c r="H1172"/>
      <c r="I1172"/>
      <c r="J1172" s="109"/>
    </row>
    <row r="1173" spans="8:10" x14ac:dyDescent="0.25">
      <c r="H1173"/>
      <c r="I1173"/>
      <c r="J1173" s="109"/>
    </row>
    <row r="1174" spans="8:10" x14ac:dyDescent="0.25">
      <c r="H1174"/>
      <c r="I1174"/>
      <c r="J1174" s="109"/>
    </row>
    <row r="1175" spans="8:10" x14ac:dyDescent="0.25">
      <c r="H1175"/>
      <c r="I1175"/>
      <c r="J1175" s="109"/>
    </row>
    <row r="1176" spans="8:10" x14ac:dyDescent="0.25">
      <c r="H1176"/>
      <c r="I1176"/>
      <c r="J1176" s="109"/>
    </row>
    <row r="1177" spans="8:10" x14ac:dyDescent="0.25">
      <c r="H1177"/>
      <c r="I1177"/>
      <c r="J1177" s="109"/>
    </row>
    <row r="1178" spans="8:10" x14ac:dyDescent="0.25">
      <c r="H1178"/>
      <c r="I1178"/>
      <c r="J1178" s="109"/>
    </row>
    <row r="1179" spans="8:10" x14ac:dyDescent="0.25">
      <c r="H1179"/>
      <c r="I1179"/>
      <c r="J1179" s="109"/>
    </row>
    <row r="1180" spans="8:10" x14ac:dyDescent="0.25">
      <c r="H1180"/>
      <c r="I1180"/>
      <c r="J1180" s="109"/>
    </row>
    <row r="1181" spans="8:10" x14ac:dyDescent="0.25">
      <c r="H1181"/>
      <c r="I1181"/>
      <c r="J1181" s="109"/>
    </row>
    <row r="1182" spans="8:10" x14ac:dyDescent="0.25">
      <c r="H1182"/>
      <c r="I1182"/>
      <c r="J1182" s="109"/>
    </row>
    <row r="1183" spans="8:10" x14ac:dyDescent="0.25">
      <c r="H1183"/>
      <c r="I1183"/>
      <c r="J1183" s="109"/>
    </row>
    <row r="1184" spans="8:10" x14ac:dyDescent="0.25">
      <c r="H1184"/>
      <c r="I1184"/>
      <c r="J1184" s="109"/>
    </row>
    <row r="1185" spans="8:10" x14ac:dyDescent="0.25">
      <c r="H1185"/>
      <c r="I1185"/>
      <c r="J1185" s="109"/>
    </row>
    <row r="1186" spans="8:10" x14ac:dyDescent="0.25">
      <c r="H1186"/>
      <c r="I1186"/>
      <c r="J1186" s="109"/>
    </row>
    <row r="1187" spans="8:10" x14ac:dyDescent="0.25">
      <c r="H1187"/>
      <c r="I1187"/>
      <c r="J1187" s="109"/>
    </row>
    <row r="1188" spans="8:10" x14ac:dyDescent="0.25">
      <c r="H1188"/>
      <c r="I1188"/>
      <c r="J1188" s="109"/>
    </row>
    <row r="1189" spans="8:10" x14ac:dyDescent="0.25">
      <c r="H1189"/>
      <c r="I1189"/>
      <c r="J1189" s="109"/>
    </row>
    <row r="1190" spans="8:10" x14ac:dyDescent="0.25">
      <c r="H1190"/>
      <c r="I1190"/>
      <c r="J1190" s="109"/>
    </row>
    <row r="1191" spans="8:10" x14ac:dyDescent="0.25">
      <c r="H1191"/>
      <c r="I1191"/>
      <c r="J1191" s="109"/>
    </row>
    <row r="1192" spans="8:10" x14ac:dyDescent="0.25">
      <c r="H1192"/>
      <c r="I1192"/>
      <c r="J1192" s="109"/>
    </row>
    <row r="1193" spans="8:10" x14ac:dyDescent="0.25">
      <c r="H1193"/>
      <c r="I1193"/>
      <c r="J1193" s="109"/>
    </row>
    <row r="1194" spans="8:10" x14ac:dyDescent="0.25">
      <c r="H1194"/>
      <c r="I1194"/>
      <c r="J1194" s="109"/>
    </row>
    <row r="1195" spans="8:10" x14ac:dyDescent="0.25">
      <c r="H1195"/>
      <c r="I1195"/>
      <c r="J1195" s="109"/>
    </row>
    <row r="1196" spans="8:10" x14ac:dyDescent="0.25">
      <c r="H1196"/>
      <c r="I1196"/>
      <c r="J1196" s="109"/>
    </row>
    <row r="1197" spans="8:10" x14ac:dyDescent="0.25">
      <c r="H1197"/>
      <c r="I1197"/>
      <c r="J1197" s="109"/>
    </row>
    <row r="1198" spans="8:10" x14ac:dyDescent="0.25">
      <c r="H1198"/>
      <c r="I1198"/>
      <c r="J1198" s="109"/>
    </row>
    <row r="1199" spans="8:10" x14ac:dyDescent="0.25">
      <c r="H1199"/>
      <c r="I1199"/>
      <c r="J1199" s="109"/>
    </row>
    <row r="1200" spans="8:10" x14ac:dyDescent="0.25">
      <c r="H1200"/>
      <c r="I1200"/>
      <c r="J1200" s="109"/>
    </row>
    <row r="1201" spans="8:10" x14ac:dyDescent="0.25">
      <c r="H1201"/>
      <c r="I1201"/>
      <c r="J1201" s="109"/>
    </row>
    <row r="1202" spans="8:10" x14ac:dyDescent="0.25">
      <c r="H1202"/>
      <c r="I1202"/>
      <c r="J1202" s="109"/>
    </row>
    <row r="1203" spans="8:10" x14ac:dyDescent="0.25">
      <c r="H1203"/>
      <c r="I1203"/>
      <c r="J1203" s="109"/>
    </row>
    <row r="1204" spans="8:10" x14ac:dyDescent="0.25">
      <c r="H1204"/>
      <c r="I1204"/>
      <c r="J1204" s="109"/>
    </row>
    <row r="1205" spans="8:10" x14ac:dyDescent="0.25">
      <c r="H1205"/>
      <c r="I1205"/>
      <c r="J1205" s="109"/>
    </row>
    <row r="1206" spans="8:10" x14ac:dyDescent="0.25">
      <c r="H1206"/>
      <c r="I1206"/>
      <c r="J1206" s="109"/>
    </row>
    <row r="1207" spans="8:10" x14ac:dyDescent="0.25">
      <c r="H1207"/>
      <c r="I1207"/>
      <c r="J1207" s="109"/>
    </row>
    <row r="1208" spans="8:10" x14ac:dyDescent="0.25">
      <c r="H1208"/>
      <c r="I1208"/>
      <c r="J1208" s="109"/>
    </row>
    <row r="1209" spans="8:10" x14ac:dyDescent="0.25">
      <c r="H1209"/>
      <c r="I1209"/>
      <c r="J1209" s="109"/>
    </row>
    <row r="1210" spans="8:10" x14ac:dyDescent="0.25">
      <c r="H1210"/>
      <c r="I1210"/>
      <c r="J1210" s="109"/>
    </row>
    <row r="1211" spans="8:10" x14ac:dyDescent="0.25">
      <c r="H1211"/>
      <c r="I1211"/>
      <c r="J1211" s="109"/>
    </row>
    <row r="1212" spans="8:10" x14ac:dyDescent="0.25">
      <c r="H1212"/>
      <c r="I1212"/>
      <c r="J1212" s="109"/>
    </row>
    <row r="1213" spans="8:10" x14ac:dyDescent="0.25">
      <c r="H1213"/>
      <c r="I1213"/>
      <c r="J1213" s="109"/>
    </row>
    <row r="1214" spans="8:10" x14ac:dyDescent="0.25">
      <c r="H1214"/>
      <c r="I1214"/>
      <c r="J1214" s="109"/>
    </row>
    <row r="1215" spans="8:10" x14ac:dyDescent="0.25">
      <c r="H1215"/>
      <c r="I1215"/>
      <c r="J1215" s="109"/>
    </row>
    <row r="1216" spans="8:10" x14ac:dyDescent="0.25">
      <c r="H1216"/>
      <c r="I1216"/>
      <c r="J1216" s="109"/>
    </row>
    <row r="1217" spans="8:10" x14ac:dyDescent="0.25">
      <c r="H1217"/>
      <c r="I1217"/>
      <c r="J1217" s="109"/>
    </row>
    <row r="1218" spans="8:10" x14ac:dyDescent="0.25">
      <c r="H1218"/>
      <c r="I1218"/>
      <c r="J1218" s="109"/>
    </row>
    <row r="1219" spans="8:10" x14ac:dyDescent="0.25">
      <c r="H1219"/>
      <c r="I1219"/>
      <c r="J1219" s="109"/>
    </row>
    <row r="1220" spans="8:10" x14ac:dyDescent="0.25">
      <c r="H1220"/>
      <c r="I1220"/>
      <c r="J1220" s="109"/>
    </row>
    <row r="1221" spans="8:10" x14ac:dyDescent="0.25">
      <c r="H1221"/>
      <c r="I1221"/>
      <c r="J1221" s="109"/>
    </row>
    <row r="1222" spans="8:10" x14ac:dyDescent="0.25">
      <c r="H1222"/>
      <c r="I1222"/>
      <c r="J1222" s="109"/>
    </row>
    <row r="1223" spans="8:10" x14ac:dyDescent="0.25">
      <c r="H1223"/>
      <c r="I1223"/>
      <c r="J1223" s="109"/>
    </row>
    <row r="1224" spans="8:10" x14ac:dyDescent="0.25">
      <c r="H1224"/>
      <c r="I1224"/>
      <c r="J1224" s="109"/>
    </row>
    <row r="1225" spans="8:10" x14ac:dyDescent="0.25">
      <c r="H1225"/>
      <c r="I1225"/>
      <c r="J1225" s="109"/>
    </row>
    <row r="1226" spans="8:10" x14ac:dyDescent="0.25">
      <c r="H1226"/>
      <c r="I1226"/>
      <c r="J1226" s="109"/>
    </row>
    <row r="1227" spans="8:10" x14ac:dyDescent="0.25">
      <c r="H1227"/>
      <c r="I1227"/>
      <c r="J1227" s="109"/>
    </row>
    <row r="1228" spans="8:10" x14ac:dyDescent="0.25">
      <c r="H1228"/>
      <c r="I1228"/>
      <c r="J1228" s="109"/>
    </row>
    <row r="1229" spans="8:10" x14ac:dyDescent="0.25">
      <c r="H1229"/>
      <c r="I1229"/>
      <c r="J1229" s="109"/>
    </row>
    <row r="1230" spans="8:10" x14ac:dyDescent="0.25">
      <c r="H1230"/>
      <c r="I1230"/>
      <c r="J1230" s="109"/>
    </row>
    <row r="1231" spans="8:10" x14ac:dyDescent="0.25">
      <c r="H1231"/>
      <c r="I1231"/>
      <c r="J1231" s="109"/>
    </row>
    <row r="1232" spans="8:10" x14ac:dyDescent="0.25">
      <c r="H1232"/>
      <c r="I1232"/>
      <c r="J1232" s="109"/>
    </row>
    <row r="1233" spans="8:10" x14ac:dyDescent="0.25">
      <c r="H1233"/>
      <c r="I1233"/>
      <c r="J1233" s="109"/>
    </row>
    <row r="1234" spans="8:10" x14ac:dyDescent="0.25">
      <c r="H1234"/>
      <c r="I1234"/>
      <c r="J1234" s="109"/>
    </row>
    <row r="1235" spans="8:10" x14ac:dyDescent="0.25">
      <c r="H1235"/>
      <c r="I1235"/>
      <c r="J1235" s="109"/>
    </row>
    <row r="1236" spans="8:10" x14ac:dyDescent="0.25">
      <c r="H1236"/>
      <c r="I1236"/>
      <c r="J1236" s="109"/>
    </row>
    <row r="1237" spans="8:10" x14ac:dyDescent="0.25">
      <c r="H1237"/>
      <c r="I1237"/>
      <c r="J1237" s="109"/>
    </row>
    <row r="1238" spans="8:10" x14ac:dyDescent="0.25">
      <c r="H1238"/>
      <c r="I1238"/>
      <c r="J1238" s="109"/>
    </row>
    <row r="1239" spans="8:10" x14ac:dyDescent="0.25">
      <c r="H1239"/>
      <c r="I1239"/>
      <c r="J1239" s="109"/>
    </row>
    <row r="1240" spans="8:10" x14ac:dyDescent="0.25">
      <c r="H1240"/>
      <c r="I1240"/>
      <c r="J1240" s="109"/>
    </row>
    <row r="1241" spans="8:10" x14ac:dyDescent="0.25">
      <c r="H1241"/>
      <c r="I1241"/>
      <c r="J1241" s="109"/>
    </row>
    <row r="1242" spans="8:10" x14ac:dyDescent="0.25">
      <c r="H1242"/>
      <c r="I1242"/>
      <c r="J1242" s="109"/>
    </row>
    <row r="1243" spans="8:10" x14ac:dyDescent="0.25">
      <c r="H1243"/>
      <c r="I1243"/>
      <c r="J1243" s="109"/>
    </row>
    <row r="1244" spans="8:10" x14ac:dyDescent="0.25">
      <c r="H1244"/>
      <c r="I1244"/>
      <c r="J1244" s="109"/>
    </row>
    <row r="1245" spans="8:10" x14ac:dyDescent="0.25">
      <c r="H1245"/>
      <c r="I1245"/>
      <c r="J1245" s="109"/>
    </row>
    <row r="1246" spans="8:10" x14ac:dyDescent="0.25">
      <c r="H1246"/>
      <c r="I1246"/>
      <c r="J1246" s="109"/>
    </row>
    <row r="1247" spans="8:10" x14ac:dyDescent="0.25">
      <c r="H1247"/>
      <c r="I1247"/>
      <c r="J1247" s="109"/>
    </row>
    <row r="1248" spans="8:10" x14ac:dyDescent="0.25">
      <c r="H1248"/>
      <c r="I1248"/>
      <c r="J1248" s="109"/>
    </row>
    <row r="1249" spans="8:10" x14ac:dyDescent="0.25">
      <c r="H1249"/>
      <c r="I1249"/>
      <c r="J1249" s="109"/>
    </row>
    <row r="1250" spans="8:10" x14ac:dyDescent="0.25">
      <c r="H1250"/>
      <c r="I1250"/>
      <c r="J1250" s="109"/>
    </row>
    <row r="1251" spans="8:10" x14ac:dyDescent="0.25">
      <c r="H1251"/>
      <c r="I1251"/>
      <c r="J1251" s="109"/>
    </row>
    <row r="1252" spans="8:10" x14ac:dyDescent="0.25">
      <c r="H1252"/>
      <c r="I1252"/>
      <c r="J1252" s="109"/>
    </row>
    <row r="1253" spans="8:10" x14ac:dyDescent="0.25">
      <c r="H1253"/>
      <c r="I1253"/>
      <c r="J1253" s="109"/>
    </row>
    <row r="1254" spans="8:10" x14ac:dyDescent="0.25">
      <c r="H1254"/>
      <c r="I1254"/>
      <c r="J1254" s="109"/>
    </row>
    <row r="1255" spans="8:10" x14ac:dyDescent="0.25">
      <c r="H1255"/>
      <c r="I1255"/>
      <c r="J1255" s="109"/>
    </row>
    <row r="1256" spans="8:10" x14ac:dyDescent="0.25">
      <c r="H1256"/>
      <c r="I1256"/>
      <c r="J1256" s="109"/>
    </row>
    <row r="1257" spans="8:10" x14ac:dyDescent="0.25">
      <c r="H1257"/>
      <c r="I1257"/>
      <c r="J1257" s="109"/>
    </row>
    <row r="1258" spans="8:10" x14ac:dyDescent="0.25">
      <c r="H1258"/>
      <c r="I1258"/>
      <c r="J1258" s="109"/>
    </row>
    <row r="1259" spans="8:10" x14ac:dyDescent="0.25">
      <c r="H1259"/>
      <c r="I1259"/>
      <c r="J1259" s="109"/>
    </row>
    <row r="1260" spans="8:10" x14ac:dyDescent="0.25">
      <c r="H1260"/>
      <c r="I1260"/>
      <c r="J1260" s="109"/>
    </row>
    <row r="1261" spans="8:10" x14ac:dyDescent="0.25">
      <c r="H1261"/>
      <c r="I1261"/>
      <c r="J1261" s="109"/>
    </row>
    <row r="1262" spans="8:10" x14ac:dyDescent="0.25">
      <c r="H1262"/>
      <c r="I1262"/>
      <c r="J1262" s="109"/>
    </row>
    <row r="1263" spans="8:10" x14ac:dyDescent="0.25">
      <c r="H1263"/>
      <c r="I1263"/>
      <c r="J1263" s="109"/>
    </row>
    <row r="1264" spans="8:10" x14ac:dyDescent="0.25">
      <c r="H1264"/>
      <c r="I1264"/>
      <c r="J1264" s="109"/>
    </row>
    <row r="1265" spans="8:10" x14ac:dyDescent="0.25">
      <c r="H1265"/>
      <c r="I1265"/>
      <c r="J1265" s="109"/>
    </row>
    <row r="1266" spans="8:10" x14ac:dyDescent="0.25">
      <c r="H1266"/>
      <c r="I1266"/>
      <c r="J1266" s="109"/>
    </row>
    <row r="1267" spans="8:10" x14ac:dyDescent="0.25">
      <c r="H1267"/>
      <c r="I1267"/>
      <c r="J1267" s="109"/>
    </row>
    <row r="1268" spans="8:10" x14ac:dyDescent="0.25">
      <c r="H1268"/>
      <c r="I1268"/>
      <c r="J1268" s="109"/>
    </row>
    <row r="1269" spans="8:10" x14ac:dyDescent="0.25">
      <c r="H1269"/>
      <c r="I1269"/>
      <c r="J1269" s="109"/>
    </row>
    <row r="1270" spans="8:10" x14ac:dyDescent="0.25">
      <c r="H1270"/>
      <c r="I1270"/>
      <c r="J1270" s="109"/>
    </row>
    <row r="1271" spans="8:10" x14ac:dyDescent="0.25">
      <c r="H1271"/>
      <c r="I1271"/>
      <c r="J1271" s="109"/>
    </row>
    <row r="1272" spans="8:10" x14ac:dyDescent="0.25">
      <c r="H1272"/>
      <c r="I1272"/>
      <c r="J1272" s="109"/>
    </row>
    <row r="1273" spans="8:10" x14ac:dyDescent="0.25">
      <c r="H1273"/>
      <c r="I1273"/>
      <c r="J1273" s="109"/>
    </row>
    <row r="1274" spans="8:10" x14ac:dyDescent="0.25">
      <c r="H1274"/>
      <c r="I1274"/>
      <c r="J1274" s="109"/>
    </row>
    <row r="1275" spans="8:10" x14ac:dyDescent="0.25">
      <c r="H1275"/>
      <c r="I1275"/>
      <c r="J1275" s="109"/>
    </row>
    <row r="1276" spans="8:10" x14ac:dyDescent="0.25">
      <c r="H1276"/>
      <c r="I1276"/>
      <c r="J1276" s="109"/>
    </row>
    <row r="1277" spans="8:10" x14ac:dyDescent="0.25">
      <c r="H1277"/>
      <c r="I1277"/>
      <c r="J1277" s="109"/>
    </row>
    <row r="1278" spans="8:10" x14ac:dyDescent="0.25">
      <c r="H1278"/>
      <c r="I1278"/>
      <c r="J1278" s="109"/>
    </row>
    <row r="1279" spans="8:10" x14ac:dyDescent="0.25">
      <c r="H1279"/>
      <c r="I1279"/>
      <c r="J1279" s="109"/>
    </row>
    <row r="1280" spans="8:10" x14ac:dyDescent="0.25">
      <c r="H1280"/>
      <c r="I1280"/>
      <c r="J1280" s="109"/>
    </row>
    <row r="1281" spans="8:10" x14ac:dyDescent="0.25">
      <c r="H1281"/>
      <c r="I1281"/>
      <c r="J1281" s="109"/>
    </row>
    <row r="1282" spans="8:10" x14ac:dyDescent="0.25">
      <c r="H1282"/>
      <c r="I1282"/>
      <c r="J1282" s="109"/>
    </row>
    <row r="1283" spans="8:10" x14ac:dyDescent="0.25">
      <c r="H1283"/>
      <c r="I1283"/>
      <c r="J1283" s="109"/>
    </row>
    <row r="1284" spans="8:10" x14ac:dyDescent="0.25">
      <c r="H1284"/>
      <c r="I1284"/>
      <c r="J1284" s="109"/>
    </row>
    <row r="1285" spans="8:10" x14ac:dyDescent="0.25">
      <c r="H1285"/>
      <c r="I1285"/>
      <c r="J1285" s="109"/>
    </row>
    <row r="1286" spans="8:10" x14ac:dyDescent="0.25">
      <c r="H1286"/>
      <c r="I1286"/>
      <c r="J1286" s="109"/>
    </row>
    <row r="1287" spans="8:10" x14ac:dyDescent="0.25">
      <c r="H1287"/>
      <c r="I1287"/>
      <c r="J1287" s="109"/>
    </row>
    <row r="1288" spans="8:10" x14ac:dyDescent="0.25">
      <c r="H1288"/>
      <c r="I1288"/>
      <c r="J1288" s="109"/>
    </row>
    <row r="1289" spans="8:10" x14ac:dyDescent="0.25">
      <c r="H1289"/>
      <c r="I1289"/>
      <c r="J1289" s="109"/>
    </row>
    <row r="1290" spans="8:10" x14ac:dyDescent="0.25">
      <c r="H1290"/>
      <c r="I1290"/>
      <c r="J1290" s="109"/>
    </row>
    <row r="1291" spans="8:10" x14ac:dyDescent="0.25">
      <c r="H1291"/>
      <c r="I1291"/>
      <c r="J1291" s="109"/>
    </row>
    <row r="1292" spans="8:10" x14ac:dyDescent="0.25">
      <c r="H1292"/>
      <c r="I1292"/>
      <c r="J1292" s="109"/>
    </row>
    <row r="1293" spans="8:10" x14ac:dyDescent="0.25">
      <c r="H1293"/>
      <c r="I1293"/>
      <c r="J1293" s="109"/>
    </row>
    <row r="1294" spans="8:10" x14ac:dyDescent="0.25">
      <c r="H1294"/>
      <c r="I1294"/>
      <c r="J1294" s="109"/>
    </row>
    <row r="1295" spans="8:10" x14ac:dyDescent="0.25">
      <c r="H1295"/>
      <c r="I1295"/>
      <c r="J1295" s="109"/>
    </row>
    <row r="1296" spans="8:10" x14ac:dyDescent="0.25">
      <c r="H1296"/>
      <c r="I1296"/>
      <c r="J1296" s="109"/>
    </row>
    <row r="1297" spans="8:10" x14ac:dyDescent="0.25">
      <c r="H1297"/>
      <c r="I1297"/>
      <c r="J1297" s="109"/>
    </row>
    <row r="1298" spans="8:10" x14ac:dyDescent="0.25">
      <c r="H1298"/>
      <c r="I1298"/>
      <c r="J1298" s="109"/>
    </row>
    <row r="1299" spans="8:10" x14ac:dyDescent="0.25">
      <c r="H1299"/>
      <c r="I1299"/>
      <c r="J1299" s="109"/>
    </row>
    <row r="1300" spans="8:10" x14ac:dyDescent="0.25">
      <c r="H1300"/>
      <c r="I1300"/>
      <c r="J1300" s="109"/>
    </row>
    <row r="1301" spans="8:10" x14ac:dyDescent="0.25">
      <c r="H1301"/>
      <c r="I1301"/>
      <c r="J1301" s="109"/>
    </row>
    <row r="1302" spans="8:10" x14ac:dyDescent="0.25">
      <c r="H1302"/>
      <c r="I1302"/>
      <c r="J1302" s="109"/>
    </row>
    <row r="1303" spans="8:10" x14ac:dyDescent="0.25">
      <c r="H1303"/>
      <c r="I1303"/>
      <c r="J1303" s="109"/>
    </row>
    <row r="1304" spans="8:10" x14ac:dyDescent="0.25">
      <c r="H1304"/>
      <c r="I1304"/>
      <c r="J1304" s="109"/>
    </row>
    <row r="1305" spans="8:10" x14ac:dyDescent="0.25">
      <c r="H1305"/>
      <c r="I1305"/>
      <c r="J1305" s="109"/>
    </row>
    <row r="1306" spans="8:10" x14ac:dyDescent="0.25">
      <c r="H1306"/>
      <c r="I1306"/>
      <c r="J1306" s="109"/>
    </row>
    <row r="1307" spans="8:10" x14ac:dyDescent="0.25">
      <c r="H1307"/>
      <c r="I1307"/>
      <c r="J1307" s="109"/>
    </row>
    <row r="1308" spans="8:10" x14ac:dyDescent="0.25">
      <c r="H1308"/>
      <c r="I1308"/>
      <c r="J1308" s="109"/>
    </row>
    <row r="1309" spans="8:10" x14ac:dyDescent="0.25">
      <c r="H1309"/>
      <c r="I1309"/>
      <c r="J1309" s="109"/>
    </row>
    <row r="1310" spans="8:10" x14ac:dyDescent="0.25">
      <c r="H1310"/>
      <c r="I1310"/>
      <c r="J1310" s="109"/>
    </row>
    <row r="1311" spans="8:10" x14ac:dyDescent="0.25">
      <c r="H1311"/>
      <c r="I1311"/>
      <c r="J1311" s="109"/>
    </row>
    <row r="1312" spans="8:10" x14ac:dyDescent="0.25">
      <c r="H1312"/>
      <c r="I1312"/>
      <c r="J1312" s="109"/>
    </row>
    <row r="1313" spans="8:10" x14ac:dyDescent="0.25">
      <c r="H1313"/>
      <c r="I1313"/>
      <c r="J1313" s="109"/>
    </row>
    <row r="1314" spans="8:10" x14ac:dyDescent="0.25">
      <c r="H1314"/>
      <c r="I1314"/>
      <c r="J1314" s="109"/>
    </row>
    <row r="1315" spans="8:10" x14ac:dyDescent="0.25">
      <c r="H1315"/>
      <c r="I1315"/>
      <c r="J1315" s="109"/>
    </row>
    <row r="1316" spans="8:10" x14ac:dyDescent="0.25">
      <c r="H1316"/>
      <c r="I1316"/>
      <c r="J1316" s="109"/>
    </row>
    <row r="1317" spans="8:10" x14ac:dyDescent="0.25">
      <c r="H1317"/>
      <c r="I1317"/>
      <c r="J1317" s="109"/>
    </row>
    <row r="1318" spans="8:10" x14ac:dyDescent="0.25">
      <c r="H1318"/>
      <c r="I1318"/>
      <c r="J1318" s="109"/>
    </row>
    <row r="1319" spans="8:10" x14ac:dyDescent="0.25">
      <c r="H1319"/>
      <c r="I1319"/>
      <c r="J1319" s="109"/>
    </row>
    <row r="1320" spans="8:10" x14ac:dyDescent="0.25">
      <c r="H1320"/>
      <c r="I1320"/>
      <c r="J1320" s="109"/>
    </row>
    <row r="1321" spans="8:10" x14ac:dyDescent="0.25">
      <c r="H1321"/>
      <c r="I1321"/>
      <c r="J1321" s="109"/>
    </row>
    <row r="1322" spans="8:10" x14ac:dyDescent="0.25">
      <c r="H1322"/>
      <c r="I1322"/>
      <c r="J1322" s="109"/>
    </row>
    <row r="1323" spans="8:10" x14ac:dyDescent="0.25">
      <c r="H1323"/>
      <c r="I1323"/>
      <c r="J1323" s="109"/>
    </row>
    <row r="1324" spans="8:10" x14ac:dyDescent="0.25">
      <c r="H1324"/>
      <c r="I1324"/>
      <c r="J1324" s="109"/>
    </row>
    <row r="1325" spans="8:10" x14ac:dyDescent="0.25">
      <c r="H1325"/>
      <c r="I1325"/>
      <c r="J1325" s="109"/>
    </row>
    <row r="1326" spans="8:10" x14ac:dyDescent="0.25">
      <c r="H1326"/>
      <c r="I1326"/>
      <c r="J1326" s="109"/>
    </row>
    <row r="1327" spans="8:10" x14ac:dyDescent="0.25">
      <c r="H1327"/>
      <c r="I1327"/>
      <c r="J1327" s="109"/>
    </row>
    <row r="1328" spans="8:10" x14ac:dyDescent="0.25">
      <c r="H1328"/>
      <c r="I1328"/>
      <c r="J1328" s="109"/>
    </row>
    <row r="1329" spans="8:10" x14ac:dyDescent="0.25">
      <c r="H1329"/>
      <c r="I1329"/>
      <c r="J1329" s="109"/>
    </row>
    <row r="1330" spans="8:10" x14ac:dyDescent="0.25">
      <c r="H1330"/>
      <c r="I1330"/>
      <c r="J1330" s="109"/>
    </row>
    <row r="1331" spans="8:10" x14ac:dyDescent="0.25">
      <c r="H1331"/>
      <c r="I1331"/>
      <c r="J1331" s="109"/>
    </row>
    <row r="1332" spans="8:10" x14ac:dyDescent="0.25">
      <c r="H1332"/>
      <c r="I1332"/>
      <c r="J1332" s="109"/>
    </row>
    <row r="1333" spans="8:10" x14ac:dyDescent="0.25">
      <c r="H1333"/>
      <c r="I1333"/>
      <c r="J1333" s="109"/>
    </row>
    <row r="1334" spans="8:10" x14ac:dyDescent="0.25">
      <c r="H1334"/>
      <c r="I1334"/>
      <c r="J1334" s="109"/>
    </row>
    <row r="1335" spans="8:10" x14ac:dyDescent="0.25">
      <c r="H1335"/>
      <c r="I1335"/>
      <c r="J1335" s="109"/>
    </row>
    <row r="1336" spans="8:10" x14ac:dyDescent="0.25">
      <c r="H1336"/>
      <c r="I1336"/>
      <c r="J1336" s="109"/>
    </row>
    <row r="1337" spans="8:10" x14ac:dyDescent="0.25">
      <c r="H1337"/>
      <c r="I1337"/>
      <c r="J1337" s="109"/>
    </row>
    <row r="1338" spans="8:10" x14ac:dyDescent="0.25">
      <c r="H1338"/>
      <c r="I1338"/>
      <c r="J1338" s="109"/>
    </row>
    <row r="1339" spans="8:10" x14ac:dyDescent="0.25">
      <c r="H1339"/>
      <c r="I1339"/>
      <c r="J1339" s="109"/>
    </row>
    <row r="1340" spans="8:10" x14ac:dyDescent="0.25">
      <c r="H1340"/>
      <c r="I1340"/>
      <c r="J1340" s="109"/>
    </row>
    <row r="1341" spans="8:10" x14ac:dyDescent="0.25">
      <c r="H1341"/>
      <c r="I1341"/>
      <c r="J1341" s="109"/>
    </row>
    <row r="1342" spans="8:10" x14ac:dyDescent="0.25">
      <c r="H1342"/>
      <c r="I1342"/>
      <c r="J1342" s="109"/>
    </row>
    <row r="1343" spans="8:10" x14ac:dyDescent="0.25">
      <c r="H1343"/>
      <c r="I1343"/>
      <c r="J1343" s="109"/>
    </row>
    <row r="1344" spans="8:10" x14ac:dyDescent="0.25">
      <c r="H1344"/>
      <c r="I1344"/>
      <c r="J1344" s="109"/>
    </row>
    <row r="1345" spans="8:10" x14ac:dyDescent="0.25">
      <c r="H1345"/>
      <c r="I1345"/>
      <c r="J1345" s="109"/>
    </row>
    <row r="1346" spans="8:10" x14ac:dyDescent="0.25">
      <c r="H1346"/>
      <c r="I1346"/>
      <c r="J1346" s="109"/>
    </row>
    <row r="1347" spans="8:10" x14ac:dyDescent="0.25">
      <c r="H1347"/>
      <c r="I1347"/>
      <c r="J1347" s="109"/>
    </row>
    <row r="1348" spans="8:10" x14ac:dyDescent="0.25">
      <c r="H1348"/>
      <c r="I1348"/>
      <c r="J1348" s="109"/>
    </row>
    <row r="1349" spans="8:10" x14ac:dyDescent="0.25">
      <c r="H1349"/>
      <c r="I1349"/>
      <c r="J1349" s="109"/>
    </row>
    <row r="1350" spans="8:10" x14ac:dyDescent="0.25">
      <c r="H1350"/>
      <c r="I1350"/>
      <c r="J1350" s="109"/>
    </row>
    <row r="1351" spans="8:10" x14ac:dyDescent="0.25">
      <c r="H1351"/>
      <c r="I1351"/>
      <c r="J1351" s="109"/>
    </row>
    <row r="1352" spans="8:10" x14ac:dyDescent="0.25">
      <c r="H1352"/>
      <c r="I1352"/>
      <c r="J1352" s="109"/>
    </row>
    <row r="1353" spans="8:10" x14ac:dyDescent="0.25">
      <c r="H1353"/>
      <c r="I1353"/>
      <c r="J1353" s="109"/>
    </row>
    <row r="1354" spans="8:10" x14ac:dyDescent="0.25">
      <c r="H1354"/>
      <c r="I1354"/>
      <c r="J1354" s="109"/>
    </row>
    <row r="1355" spans="8:10" x14ac:dyDescent="0.25">
      <c r="H1355"/>
      <c r="I1355"/>
      <c r="J1355" s="109"/>
    </row>
    <row r="1356" spans="8:10" x14ac:dyDescent="0.25">
      <c r="H1356"/>
      <c r="I1356"/>
      <c r="J1356" s="109"/>
    </row>
    <row r="1357" spans="8:10" x14ac:dyDescent="0.25">
      <c r="H1357"/>
      <c r="I1357"/>
      <c r="J1357" s="109"/>
    </row>
    <row r="1358" spans="8:10" x14ac:dyDescent="0.25">
      <c r="H1358"/>
      <c r="I1358"/>
      <c r="J1358" s="109"/>
    </row>
    <row r="1359" spans="8:10" x14ac:dyDescent="0.25">
      <c r="H1359"/>
      <c r="I1359"/>
      <c r="J1359" s="109"/>
    </row>
    <row r="1360" spans="8:10" x14ac:dyDescent="0.25">
      <c r="H1360"/>
      <c r="I1360"/>
      <c r="J1360" s="109"/>
    </row>
    <row r="1361" spans="8:10" x14ac:dyDescent="0.25">
      <c r="H1361"/>
      <c r="I1361"/>
      <c r="J1361" s="109"/>
    </row>
    <row r="1362" spans="8:10" x14ac:dyDescent="0.25">
      <c r="H1362"/>
      <c r="I1362"/>
      <c r="J1362" s="109"/>
    </row>
    <row r="1363" spans="8:10" x14ac:dyDescent="0.25">
      <c r="H1363"/>
      <c r="I1363"/>
      <c r="J1363" s="109"/>
    </row>
    <row r="1364" spans="8:10" x14ac:dyDescent="0.25">
      <c r="H1364"/>
      <c r="I1364"/>
      <c r="J1364" s="109"/>
    </row>
    <row r="1365" spans="8:10" x14ac:dyDescent="0.25">
      <c r="H1365"/>
      <c r="I1365"/>
      <c r="J1365" s="109"/>
    </row>
    <row r="1366" spans="8:10" x14ac:dyDescent="0.25">
      <c r="H1366"/>
      <c r="I1366"/>
      <c r="J1366" s="109"/>
    </row>
    <row r="1367" spans="8:10" x14ac:dyDescent="0.25">
      <c r="H1367"/>
      <c r="I1367"/>
      <c r="J1367" s="109"/>
    </row>
    <row r="1368" spans="8:10" x14ac:dyDescent="0.25">
      <c r="H1368"/>
      <c r="I1368"/>
      <c r="J1368" s="109"/>
    </row>
    <row r="1369" spans="8:10" x14ac:dyDescent="0.25">
      <c r="H1369"/>
      <c r="I1369"/>
      <c r="J1369" s="109"/>
    </row>
    <row r="1370" spans="8:10" x14ac:dyDescent="0.25">
      <c r="H1370"/>
      <c r="I1370"/>
      <c r="J1370" s="109"/>
    </row>
    <row r="1371" spans="8:10" x14ac:dyDescent="0.25">
      <c r="H1371"/>
      <c r="I1371"/>
      <c r="J1371" s="109"/>
    </row>
    <row r="1372" spans="8:10" x14ac:dyDescent="0.25">
      <c r="H1372"/>
      <c r="I1372"/>
      <c r="J1372" s="109"/>
    </row>
    <row r="1373" spans="8:10" x14ac:dyDescent="0.25">
      <c r="H1373"/>
      <c r="I1373"/>
      <c r="J1373" s="109"/>
    </row>
    <row r="1374" spans="8:10" x14ac:dyDescent="0.25">
      <c r="H1374"/>
      <c r="I1374"/>
      <c r="J1374" s="109"/>
    </row>
    <row r="1375" spans="8:10" x14ac:dyDescent="0.25">
      <c r="H1375"/>
      <c r="I1375"/>
      <c r="J1375" s="109"/>
    </row>
    <row r="1376" spans="8:10" x14ac:dyDescent="0.25">
      <c r="H1376"/>
      <c r="I1376"/>
      <c r="J1376" s="109"/>
    </row>
    <row r="1377" spans="8:10" x14ac:dyDescent="0.25">
      <c r="H1377"/>
      <c r="I1377"/>
      <c r="J1377" s="109"/>
    </row>
    <row r="1378" spans="8:10" x14ac:dyDescent="0.25">
      <c r="H1378"/>
      <c r="I1378"/>
      <c r="J1378" s="109"/>
    </row>
    <row r="1379" spans="8:10" x14ac:dyDescent="0.25">
      <c r="H1379"/>
      <c r="I1379"/>
      <c r="J1379" s="109"/>
    </row>
    <row r="1380" spans="8:10" x14ac:dyDescent="0.25">
      <c r="H1380"/>
      <c r="I1380"/>
      <c r="J1380" s="109"/>
    </row>
    <row r="1381" spans="8:10" x14ac:dyDescent="0.25">
      <c r="H1381"/>
      <c r="I1381"/>
      <c r="J1381" s="109"/>
    </row>
    <row r="1382" spans="8:10" x14ac:dyDescent="0.25">
      <c r="H1382"/>
      <c r="I1382"/>
      <c r="J1382" s="109"/>
    </row>
    <row r="1383" spans="8:10" x14ac:dyDescent="0.25">
      <c r="H1383"/>
      <c r="I1383"/>
      <c r="J1383" s="109"/>
    </row>
    <row r="1384" spans="8:10" x14ac:dyDescent="0.25">
      <c r="H1384"/>
      <c r="I1384"/>
      <c r="J1384" s="109"/>
    </row>
    <row r="1385" spans="8:10" x14ac:dyDescent="0.25">
      <c r="H1385"/>
      <c r="I1385"/>
      <c r="J1385" s="109"/>
    </row>
    <row r="1386" spans="8:10" x14ac:dyDescent="0.25">
      <c r="H1386"/>
      <c r="I1386"/>
      <c r="J1386" s="109"/>
    </row>
    <row r="1387" spans="8:10" x14ac:dyDescent="0.25">
      <c r="H1387"/>
      <c r="I1387"/>
      <c r="J1387" s="109"/>
    </row>
    <row r="1388" spans="8:10" x14ac:dyDescent="0.25">
      <c r="H1388"/>
      <c r="I1388"/>
      <c r="J1388" s="109"/>
    </row>
    <row r="1389" spans="8:10" x14ac:dyDescent="0.25">
      <c r="H1389"/>
      <c r="I1389"/>
      <c r="J1389" s="109"/>
    </row>
    <row r="1390" spans="8:10" x14ac:dyDescent="0.25">
      <c r="H1390"/>
      <c r="I1390"/>
      <c r="J1390" s="109"/>
    </row>
    <row r="1391" spans="8:10" x14ac:dyDescent="0.25">
      <c r="H1391"/>
      <c r="I1391"/>
      <c r="J1391" s="109"/>
    </row>
    <row r="1392" spans="8:10" x14ac:dyDescent="0.25">
      <c r="H1392"/>
      <c r="I1392"/>
      <c r="J1392" s="109"/>
    </row>
    <row r="1393" spans="8:10" x14ac:dyDescent="0.25">
      <c r="H1393"/>
      <c r="I1393"/>
      <c r="J1393" s="109"/>
    </row>
    <row r="1394" spans="8:10" x14ac:dyDescent="0.25">
      <c r="H1394"/>
      <c r="I1394"/>
      <c r="J1394" s="109"/>
    </row>
    <row r="1395" spans="8:10" x14ac:dyDescent="0.25">
      <c r="H1395"/>
      <c r="I1395"/>
      <c r="J1395" s="109"/>
    </row>
    <row r="1396" spans="8:10" x14ac:dyDescent="0.25">
      <c r="H1396"/>
      <c r="I1396"/>
      <c r="J1396" s="109"/>
    </row>
    <row r="1397" spans="8:10" x14ac:dyDescent="0.25">
      <c r="H1397"/>
      <c r="I1397"/>
      <c r="J1397" s="109"/>
    </row>
    <row r="1398" spans="8:10" x14ac:dyDescent="0.25">
      <c r="H1398"/>
      <c r="I1398"/>
      <c r="J1398" s="109"/>
    </row>
    <row r="1399" spans="8:10" x14ac:dyDescent="0.25">
      <c r="H1399"/>
      <c r="I1399"/>
      <c r="J1399" s="109"/>
    </row>
    <row r="1400" spans="8:10" x14ac:dyDescent="0.25">
      <c r="H1400"/>
      <c r="I1400"/>
      <c r="J1400" s="109"/>
    </row>
    <row r="1401" spans="8:10" x14ac:dyDescent="0.25">
      <c r="H1401"/>
      <c r="I1401"/>
      <c r="J1401" s="109"/>
    </row>
    <row r="1402" spans="8:10" x14ac:dyDescent="0.25">
      <c r="H1402"/>
      <c r="I1402"/>
      <c r="J1402" s="109"/>
    </row>
    <row r="1403" spans="8:10" x14ac:dyDescent="0.25">
      <c r="H1403"/>
      <c r="I1403"/>
      <c r="J1403" s="109"/>
    </row>
    <row r="1404" spans="8:10" x14ac:dyDescent="0.25">
      <c r="H1404"/>
      <c r="I1404"/>
      <c r="J1404" s="109"/>
    </row>
    <row r="1405" spans="8:10" x14ac:dyDescent="0.25">
      <c r="H1405"/>
      <c r="I1405"/>
      <c r="J1405" s="109"/>
    </row>
    <row r="1406" spans="8:10" x14ac:dyDescent="0.25">
      <c r="H1406"/>
      <c r="I1406"/>
      <c r="J1406" s="109"/>
    </row>
    <row r="1407" spans="8:10" x14ac:dyDescent="0.25">
      <c r="H1407"/>
      <c r="I1407"/>
      <c r="J1407" s="109"/>
    </row>
    <row r="1408" spans="8:10" x14ac:dyDescent="0.25">
      <c r="H1408"/>
      <c r="I1408"/>
      <c r="J1408" s="109"/>
    </row>
    <row r="1409" spans="8:10" x14ac:dyDescent="0.25">
      <c r="H1409"/>
      <c r="I1409"/>
      <c r="J1409" s="109"/>
    </row>
    <row r="1410" spans="8:10" x14ac:dyDescent="0.25">
      <c r="H1410"/>
      <c r="I1410"/>
      <c r="J1410" s="109"/>
    </row>
    <row r="1411" spans="8:10" x14ac:dyDescent="0.25">
      <c r="H1411"/>
      <c r="I1411"/>
      <c r="J1411" s="109"/>
    </row>
    <row r="1412" spans="8:10" x14ac:dyDescent="0.25">
      <c r="H1412"/>
      <c r="I1412"/>
      <c r="J1412" s="109"/>
    </row>
    <row r="1413" spans="8:10" x14ac:dyDescent="0.25">
      <c r="H1413"/>
      <c r="I1413"/>
      <c r="J1413" s="109"/>
    </row>
    <row r="1414" spans="8:10" x14ac:dyDescent="0.25">
      <c r="H1414"/>
      <c r="I1414"/>
      <c r="J1414" s="109"/>
    </row>
    <row r="1415" spans="8:10" x14ac:dyDescent="0.25">
      <c r="H1415"/>
      <c r="I1415"/>
      <c r="J1415" s="109"/>
    </row>
    <row r="1416" spans="8:10" x14ac:dyDescent="0.25">
      <c r="H1416"/>
      <c r="I1416"/>
      <c r="J1416" s="109"/>
    </row>
    <row r="1417" spans="8:10" x14ac:dyDescent="0.25">
      <c r="H1417"/>
      <c r="I1417"/>
      <c r="J1417" s="109"/>
    </row>
    <row r="1418" spans="8:10" x14ac:dyDescent="0.25">
      <c r="H1418"/>
      <c r="I1418"/>
      <c r="J1418" s="109"/>
    </row>
    <row r="1419" spans="8:10" x14ac:dyDescent="0.25">
      <c r="H1419"/>
      <c r="I1419"/>
      <c r="J1419" s="109"/>
    </row>
    <row r="1420" spans="8:10" x14ac:dyDescent="0.25">
      <c r="H1420"/>
      <c r="I1420"/>
      <c r="J1420" s="109"/>
    </row>
    <row r="1421" spans="8:10" x14ac:dyDescent="0.25">
      <c r="H1421"/>
      <c r="I1421"/>
      <c r="J1421" s="109"/>
    </row>
    <row r="1422" spans="8:10" x14ac:dyDescent="0.25">
      <c r="H1422"/>
      <c r="I1422"/>
      <c r="J1422" s="109"/>
    </row>
    <row r="1423" spans="8:10" x14ac:dyDescent="0.25">
      <c r="H1423"/>
      <c r="I1423"/>
      <c r="J1423" s="109"/>
    </row>
    <row r="1424" spans="8:10" x14ac:dyDescent="0.25">
      <c r="H1424"/>
      <c r="I1424"/>
      <c r="J1424" s="109"/>
    </row>
    <row r="1425" spans="8:10" x14ac:dyDescent="0.25">
      <c r="H1425"/>
      <c r="I1425"/>
      <c r="J1425" s="109"/>
    </row>
    <row r="1426" spans="8:10" x14ac:dyDescent="0.25">
      <c r="H1426"/>
      <c r="I1426"/>
      <c r="J1426" s="109"/>
    </row>
    <row r="1427" spans="8:10" x14ac:dyDescent="0.25">
      <c r="H1427"/>
      <c r="I1427"/>
      <c r="J1427" s="109"/>
    </row>
    <row r="1428" spans="8:10" x14ac:dyDescent="0.25">
      <c r="H1428"/>
      <c r="I1428"/>
      <c r="J1428" s="109"/>
    </row>
    <row r="1429" spans="8:10" x14ac:dyDescent="0.25">
      <c r="H1429"/>
      <c r="I1429"/>
      <c r="J1429" s="109"/>
    </row>
    <row r="1430" spans="8:10" x14ac:dyDescent="0.25">
      <c r="H1430"/>
      <c r="I1430"/>
      <c r="J1430" s="109"/>
    </row>
    <row r="1431" spans="8:10" x14ac:dyDescent="0.25">
      <c r="H1431"/>
      <c r="I1431"/>
      <c r="J1431" s="109"/>
    </row>
    <row r="1432" spans="8:10" x14ac:dyDescent="0.25">
      <c r="H1432"/>
      <c r="I1432"/>
      <c r="J1432" s="109"/>
    </row>
    <row r="1433" spans="8:10" x14ac:dyDescent="0.25">
      <c r="H1433"/>
      <c r="I1433"/>
      <c r="J1433" s="109"/>
    </row>
    <row r="1434" spans="8:10" x14ac:dyDescent="0.25">
      <c r="H1434"/>
      <c r="I1434"/>
      <c r="J1434" s="109"/>
    </row>
    <row r="1435" spans="8:10" x14ac:dyDescent="0.25">
      <c r="H1435"/>
      <c r="I1435"/>
      <c r="J1435" s="109"/>
    </row>
    <row r="1436" spans="8:10" x14ac:dyDescent="0.25">
      <c r="H1436"/>
      <c r="I1436"/>
      <c r="J1436" s="109"/>
    </row>
    <row r="1437" spans="8:10" x14ac:dyDescent="0.25">
      <c r="H1437"/>
      <c r="I1437"/>
      <c r="J1437" s="109"/>
    </row>
    <row r="1438" spans="8:10" x14ac:dyDescent="0.25">
      <c r="H1438"/>
      <c r="I1438"/>
      <c r="J1438" s="109"/>
    </row>
    <row r="1439" spans="8:10" x14ac:dyDescent="0.25">
      <c r="H1439"/>
      <c r="I1439"/>
      <c r="J1439" s="109"/>
    </row>
    <row r="1440" spans="8:10" x14ac:dyDescent="0.25">
      <c r="H1440"/>
      <c r="I1440"/>
      <c r="J1440" s="109"/>
    </row>
    <row r="1441" spans="8:10" x14ac:dyDescent="0.25">
      <c r="H1441"/>
      <c r="I1441"/>
      <c r="J1441" s="109"/>
    </row>
    <row r="1442" spans="8:10" x14ac:dyDescent="0.25">
      <c r="H1442"/>
      <c r="I1442"/>
      <c r="J1442" s="109"/>
    </row>
    <row r="1443" spans="8:10" x14ac:dyDescent="0.25">
      <c r="H1443"/>
      <c r="I1443"/>
      <c r="J1443" s="109"/>
    </row>
    <row r="1444" spans="8:10" x14ac:dyDescent="0.25">
      <c r="H1444"/>
      <c r="I1444"/>
      <c r="J1444" s="109"/>
    </row>
    <row r="1445" spans="8:10" x14ac:dyDescent="0.25">
      <c r="H1445"/>
      <c r="I1445"/>
      <c r="J1445" s="109"/>
    </row>
    <row r="1446" spans="8:10" x14ac:dyDescent="0.25">
      <c r="H1446"/>
      <c r="I1446"/>
      <c r="J1446" s="109"/>
    </row>
    <row r="1447" spans="8:10" x14ac:dyDescent="0.25">
      <c r="H1447"/>
      <c r="I1447"/>
      <c r="J1447" s="109"/>
    </row>
    <row r="1448" spans="8:10" x14ac:dyDescent="0.25">
      <c r="H1448"/>
      <c r="I1448"/>
      <c r="J1448" s="109"/>
    </row>
    <row r="1449" spans="8:10" x14ac:dyDescent="0.25">
      <c r="H1449"/>
      <c r="I1449"/>
      <c r="J1449" s="109"/>
    </row>
    <row r="1450" spans="8:10" x14ac:dyDescent="0.25">
      <c r="H1450"/>
      <c r="I1450"/>
      <c r="J1450" s="109"/>
    </row>
    <row r="1451" spans="8:10" x14ac:dyDescent="0.25">
      <c r="H1451"/>
      <c r="I1451"/>
      <c r="J1451" s="109"/>
    </row>
    <row r="1452" spans="8:10" x14ac:dyDescent="0.25">
      <c r="H1452"/>
      <c r="I1452"/>
      <c r="J1452" s="109"/>
    </row>
    <row r="1453" spans="8:10" x14ac:dyDescent="0.25">
      <c r="H1453"/>
      <c r="I1453"/>
      <c r="J1453" s="109"/>
    </row>
    <row r="1454" spans="8:10" x14ac:dyDescent="0.25">
      <c r="H1454"/>
      <c r="I1454"/>
      <c r="J1454" s="109"/>
    </row>
    <row r="1455" spans="8:10" x14ac:dyDescent="0.25">
      <c r="H1455"/>
      <c r="I1455"/>
      <c r="J1455" s="109"/>
    </row>
    <row r="1456" spans="8:10" x14ac:dyDescent="0.25">
      <c r="H1456"/>
      <c r="I1456"/>
      <c r="J1456" s="109"/>
    </row>
    <row r="1457" spans="8:10" x14ac:dyDescent="0.25">
      <c r="H1457"/>
      <c r="I1457"/>
      <c r="J1457" s="109"/>
    </row>
    <row r="1458" spans="8:10" x14ac:dyDescent="0.25">
      <c r="H1458"/>
      <c r="I1458"/>
      <c r="J1458" s="109"/>
    </row>
    <row r="1459" spans="8:10" x14ac:dyDescent="0.25">
      <c r="H1459"/>
      <c r="I1459"/>
      <c r="J1459" s="109"/>
    </row>
    <row r="1460" spans="8:10" x14ac:dyDescent="0.25">
      <c r="H1460"/>
      <c r="I1460"/>
      <c r="J1460" s="109"/>
    </row>
    <row r="1461" spans="8:10" x14ac:dyDescent="0.25">
      <c r="H1461"/>
      <c r="I1461"/>
      <c r="J1461" s="109"/>
    </row>
    <row r="1462" spans="8:10" x14ac:dyDescent="0.25">
      <c r="H1462"/>
      <c r="I1462"/>
      <c r="J1462" s="109"/>
    </row>
    <row r="1463" spans="8:10" x14ac:dyDescent="0.25">
      <c r="H1463"/>
      <c r="I1463"/>
      <c r="J1463" s="109"/>
    </row>
    <row r="1464" spans="8:10" x14ac:dyDescent="0.25">
      <c r="H1464"/>
      <c r="I1464"/>
      <c r="J1464" s="109"/>
    </row>
    <row r="1465" spans="8:10" x14ac:dyDescent="0.25">
      <c r="H1465"/>
      <c r="I1465"/>
      <c r="J1465" s="109"/>
    </row>
    <row r="1466" spans="8:10" x14ac:dyDescent="0.25">
      <c r="H1466"/>
      <c r="I1466"/>
      <c r="J1466" s="109"/>
    </row>
    <row r="1467" spans="8:10" x14ac:dyDescent="0.25">
      <c r="H1467"/>
      <c r="I1467"/>
      <c r="J1467" s="109"/>
    </row>
    <row r="1468" spans="8:10" x14ac:dyDescent="0.25">
      <c r="H1468"/>
      <c r="I1468"/>
      <c r="J1468" s="109"/>
    </row>
    <row r="1469" spans="8:10" x14ac:dyDescent="0.25">
      <c r="H1469"/>
      <c r="I1469"/>
      <c r="J1469" s="109"/>
    </row>
    <row r="1470" spans="8:10" x14ac:dyDescent="0.25">
      <c r="H1470"/>
      <c r="I1470"/>
      <c r="J1470" s="109"/>
    </row>
    <row r="1471" spans="8:10" x14ac:dyDescent="0.25">
      <c r="H1471"/>
      <c r="I1471"/>
      <c r="J1471" s="109"/>
    </row>
    <row r="1472" spans="8:10" x14ac:dyDescent="0.25">
      <c r="H1472"/>
      <c r="I1472"/>
      <c r="J1472" s="109"/>
    </row>
    <row r="1473" spans="8:10" x14ac:dyDescent="0.25">
      <c r="H1473"/>
      <c r="I1473"/>
      <c r="J1473" s="109"/>
    </row>
    <row r="1474" spans="8:10" x14ac:dyDescent="0.25">
      <c r="H1474"/>
      <c r="I1474"/>
      <c r="J1474" s="109"/>
    </row>
    <row r="1475" spans="8:10" x14ac:dyDescent="0.25">
      <c r="H1475"/>
      <c r="I1475"/>
      <c r="J1475" s="109"/>
    </row>
    <row r="1476" spans="8:10" x14ac:dyDescent="0.25">
      <c r="H1476"/>
      <c r="I1476"/>
      <c r="J1476" s="109"/>
    </row>
    <row r="1477" spans="8:10" x14ac:dyDescent="0.25">
      <c r="H1477"/>
      <c r="I1477"/>
      <c r="J1477" s="109"/>
    </row>
    <row r="1478" spans="8:10" x14ac:dyDescent="0.25">
      <c r="H1478"/>
      <c r="I1478"/>
      <c r="J1478" s="109"/>
    </row>
    <row r="1479" spans="8:10" x14ac:dyDescent="0.25">
      <c r="H1479"/>
      <c r="I1479"/>
      <c r="J1479" s="109"/>
    </row>
    <row r="1480" spans="8:10" x14ac:dyDescent="0.25">
      <c r="H1480"/>
      <c r="I1480"/>
      <c r="J1480" s="109"/>
    </row>
    <row r="1481" spans="8:10" x14ac:dyDescent="0.25">
      <c r="H1481"/>
      <c r="I1481"/>
      <c r="J1481" s="109"/>
    </row>
    <row r="1482" spans="8:10" x14ac:dyDescent="0.25">
      <c r="H1482"/>
      <c r="I1482"/>
      <c r="J1482" s="109"/>
    </row>
    <row r="1483" spans="8:10" x14ac:dyDescent="0.25">
      <c r="H1483"/>
      <c r="I1483"/>
      <c r="J1483" s="109"/>
    </row>
    <row r="1484" spans="8:10" x14ac:dyDescent="0.25">
      <c r="H1484"/>
      <c r="I1484"/>
      <c r="J1484" s="109"/>
    </row>
    <row r="1485" spans="8:10" x14ac:dyDescent="0.25">
      <c r="H1485"/>
      <c r="I1485"/>
      <c r="J1485" s="109"/>
    </row>
    <row r="1486" spans="8:10" x14ac:dyDescent="0.25">
      <c r="H1486"/>
      <c r="I1486"/>
      <c r="J1486" s="109"/>
    </row>
    <row r="1487" spans="8:10" x14ac:dyDescent="0.25">
      <c r="H1487"/>
      <c r="I1487"/>
      <c r="J1487" s="109"/>
    </row>
    <row r="1488" spans="8:10" x14ac:dyDescent="0.25">
      <c r="H1488"/>
      <c r="I1488"/>
      <c r="J1488" s="109"/>
    </row>
    <row r="1489" spans="8:10" x14ac:dyDescent="0.25">
      <c r="H1489"/>
      <c r="I1489"/>
      <c r="J1489" s="109"/>
    </row>
    <row r="1490" spans="8:10" x14ac:dyDescent="0.25">
      <c r="H1490"/>
      <c r="I1490"/>
      <c r="J1490" s="109"/>
    </row>
    <row r="1491" spans="8:10" x14ac:dyDescent="0.25">
      <c r="H1491"/>
      <c r="I1491"/>
      <c r="J1491" s="109"/>
    </row>
    <row r="1492" spans="8:10" x14ac:dyDescent="0.25">
      <c r="H1492"/>
      <c r="I1492"/>
      <c r="J1492" s="109"/>
    </row>
    <row r="1493" spans="8:10" x14ac:dyDescent="0.25">
      <c r="H1493"/>
      <c r="I1493"/>
      <c r="J1493" s="109"/>
    </row>
    <row r="1494" spans="8:10" x14ac:dyDescent="0.25">
      <c r="H1494"/>
      <c r="I1494"/>
      <c r="J1494" s="109"/>
    </row>
    <row r="1495" spans="8:10" x14ac:dyDescent="0.25">
      <c r="H1495"/>
      <c r="I1495"/>
      <c r="J1495" s="109"/>
    </row>
    <row r="1496" spans="8:10" x14ac:dyDescent="0.25">
      <c r="H1496"/>
      <c r="I1496"/>
      <c r="J1496" s="109"/>
    </row>
    <row r="1497" spans="8:10" x14ac:dyDescent="0.25">
      <c r="H1497"/>
      <c r="I1497"/>
      <c r="J1497" s="109"/>
    </row>
    <row r="1498" spans="8:10" x14ac:dyDescent="0.25">
      <c r="H1498"/>
      <c r="I1498"/>
      <c r="J1498" s="109"/>
    </row>
    <row r="1499" spans="8:10" x14ac:dyDescent="0.25">
      <c r="H1499"/>
      <c r="I1499"/>
      <c r="J1499" s="109"/>
    </row>
    <row r="1500" spans="8:10" x14ac:dyDescent="0.25">
      <c r="H1500"/>
      <c r="I1500"/>
      <c r="J1500" s="109"/>
    </row>
    <row r="1501" spans="8:10" x14ac:dyDescent="0.25">
      <c r="H1501"/>
      <c r="I1501"/>
      <c r="J1501" s="109"/>
    </row>
    <row r="1502" spans="8:10" x14ac:dyDescent="0.25">
      <c r="H1502"/>
      <c r="I1502"/>
      <c r="J1502" s="109"/>
    </row>
    <row r="1503" spans="8:10" x14ac:dyDescent="0.25">
      <c r="H1503"/>
      <c r="I1503"/>
      <c r="J1503" s="109"/>
    </row>
    <row r="1504" spans="8:10" x14ac:dyDescent="0.25">
      <c r="H1504"/>
      <c r="I1504"/>
      <c r="J1504" s="109"/>
    </row>
    <row r="1505" spans="8:10" x14ac:dyDescent="0.25">
      <c r="H1505"/>
      <c r="I1505"/>
      <c r="J1505" s="109"/>
    </row>
    <row r="1506" spans="8:10" x14ac:dyDescent="0.25">
      <c r="H1506"/>
      <c r="I1506"/>
      <c r="J1506" s="109"/>
    </row>
    <row r="1507" spans="8:10" x14ac:dyDescent="0.25">
      <c r="H1507"/>
      <c r="I1507"/>
      <c r="J1507" s="109"/>
    </row>
    <row r="1508" spans="8:10" x14ac:dyDescent="0.25">
      <c r="H1508"/>
      <c r="I1508"/>
      <c r="J1508" s="109"/>
    </row>
    <row r="1509" spans="8:10" x14ac:dyDescent="0.25">
      <c r="H1509"/>
      <c r="I1509"/>
      <c r="J1509" s="109"/>
    </row>
    <row r="1510" spans="8:10" x14ac:dyDescent="0.25">
      <c r="H1510"/>
      <c r="I1510"/>
      <c r="J1510" s="109"/>
    </row>
    <row r="1511" spans="8:10" x14ac:dyDescent="0.25">
      <c r="H1511"/>
      <c r="I1511"/>
      <c r="J1511" s="109"/>
    </row>
    <row r="1512" spans="8:10" x14ac:dyDescent="0.25">
      <c r="H1512"/>
      <c r="I1512"/>
      <c r="J1512" s="109"/>
    </row>
    <row r="1513" spans="8:10" x14ac:dyDescent="0.25">
      <c r="H1513"/>
      <c r="I1513"/>
      <c r="J1513" s="109"/>
    </row>
    <row r="1514" spans="8:10" x14ac:dyDescent="0.25">
      <c r="H1514"/>
      <c r="I1514"/>
      <c r="J1514" s="109"/>
    </row>
    <row r="1515" spans="8:10" x14ac:dyDescent="0.25">
      <c r="H1515"/>
      <c r="I1515"/>
      <c r="J1515" s="109"/>
    </row>
    <row r="1516" spans="8:10" x14ac:dyDescent="0.25">
      <c r="H1516"/>
      <c r="I1516"/>
      <c r="J1516" s="109"/>
    </row>
    <row r="1517" spans="8:10" x14ac:dyDescent="0.25">
      <c r="H1517"/>
      <c r="I1517"/>
      <c r="J1517" s="109"/>
    </row>
    <row r="1518" spans="8:10" x14ac:dyDescent="0.25">
      <c r="H1518"/>
      <c r="I1518"/>
      <c r="J1518" s="109"/>
    </row>
    <row r="1519" spans="8:10" x14ac:dyDescent="0.25">
      <c r="H1519"/>
      <c r="I1519"/>
      <c r="J1519" s="109"/>
    </row>
    <row r="1520" spans="8:10" x14ac:dyDescent="0.25">
      <c r="H1520"/>
      <c r="I1520"/>
      <c r="J1520" s="109"/>
    </row>
    <row r="1521" spans="8:10" x14ac:dyDescent="0.25">
      <c r="H1521"/>
      <c r="I1521"/>
      <c r="J1521" s="109"/>
    </row>
    <row r="1522" spans="8:10" x14ac:dyDescent="0.25">
      <c r="H1522"/>
      <c r="I1522"/>
      <c r="J1522" s="109"/>
    </row>
    <row r="1523" spans="8:10" x14ac:dyDescent="0.25">
      <c r="H1523"/>
      <c r="I1523"/>
      <c r="J1523" s="109"/>
    </row>
    <row r="1524" spans="8:10" x14ac:dyDescent="0.25">
      <c r="H1524"/>
      <c r="I1524"/>
      <c r="J1524" s="109"/>
    </row>
    <row r="1525" spans="8:10" x14ac:dyDescent="0.25">
      <c r="H1525"/>
      <c r="I1525"/>
      <c r="J1525" s="109"/>
    </row>
    <row r="1526" spans="8:10" x14ac:dyDescent="0.25">
      <c r="H1526"/>
      <c r="I1526"/>
      <c r="J1526" s="109"/>
    </row>
    <row r="1527" spans="8:10" x14ac:dyDescent="0.25">
      <c r="H1527"/>
      <c r="I1527"/>
      <c r="J1527" s="109"/>
    </row>
    <row r="1528" spans="8:10" x14ac:dyDescent="0.25">
      <c r="H1528"/>
      <c r="I1528"/>
      <c r="J1528" s="109"/>
    </row>
    <row r="1529" spans="8:10" x14ac:dyDescent="0.25">
      <c r="H1529"/>
      <c r="I1529"/>
      <c r="J1529" s="109"/>
    </row>
    <row r="1530" spans="8:10" x14ac:dyDescent="0.25">
      <c r="H1530"/>
      <c r="I1530"/>
      <c r="J1530" s="109"/>
    </row>
    <row r="1531" spans="8:10" x14ac:dyDescent="0.25">
      <c r="H1531"/>
      <c r="I1531"/>
      <c r="J1531" s="109"/>
    </row>
    <row r="1532" spans="8:10" x14ac:dyDescent="0.25">
      <c r="H1532"/>
      <c r="I1532"/>
      <c r="J1532" s="109"/>
    </row>
    <row r="1533" spans="8:10" x14ac:dyDescent="0.25">
      <c r="H1533"/>
      <c r="I1533"/>
      <c r="J1533" s="109"/>
    </row>
    <row r="1534" spans="8:10" x14ac:dyDescent="0.25">
      <c r="H1534"/>
      <c r="I1534"/>
      <c r="J1534" s="109"/>
    </row>
    <row r="1535" spans="8:10" x14ac:dyDescent="0.25">
      <c r="H1535"/>
      <c r="I1535"/>
      <c r="J1535" s="109"/>
    </row>
    <row r="1536" spans="8:10" x14ac:dyDescent="0.25">
      <c r="H1536"/>
      <c r="I1536"/>
      <c r="J1536" s="109"/>
    </row>
    <row r="1537" spans="8:10" x14ac:dyDescent="0.25">
      <c r="H1537"/>
      <c r="I1537"/>
      <c r="J1537" s="109"/>
    </row>
    <row r="1538" spans="8:10" x14ac:dyDescent="0.25">
      <c r="H1538"/>
      <c r="I1538"/>
      <c r="J1538" s="109"/>
    </row>
    <row r="1539" spans="8:10" x14ac:dyDescent="0.25">
      <c r="H1539"/>
      <c r="I1539"/>
      <c r="J1539" s="109"/>
    </row>
    <row r="1540" spans="8:10" x14ac:dyDescent="0.25">
      <c r="H1540"/>
      <c r="I1540"/>
      <c r="J1540" s="109"/>
    </row>
    <row r="1541" spans="8:10" x14ac:dyDescent="0.25">
      <c r="H1541"/>
      <c r="I1541"/>
      <c r="J1541" s="109"/>
    </row>
    <row r="1542" spans="8:10" x14ac:dyDescent="0.25">
      <c r="H1542"/>
      <c r="I1542"/>
      <c r="J1542" s="109"/>
    </row>
    <row r="1543" spans="8:10" x14ac:dyDescent="0.25">
      <c r="H1543"/>
      <c r="I1543"/>
      <c r="J1543" s="109"/>
    </row>
    <row r="1544" spans="8:10" x14ac:dyDescent="0.25">
      <c r="H1544"/>
      <c r="I1544"/>
      <c r="J1544" s="109"/>
    </row>
    <row r="1545" spans="8:10" x14ac:dyDescent="0.25">
      <c r="H1545"/>
      <c r="I1545"/>
      <c r="J1545" s="109"/>
    </row>
    <row r="1546" spans="8:10" x14ac:dyDescent="0.25">
      <c r="H1546"/>
      <c r="I1546"/>
      <c r="J1546" s="109"/>
    </row>
    <row r="1547" spans="8:10" x14ac:dyDescent="0.25">
      <c r="H1547"/>
      <c r="I1547"/>
      <c r="J1547" s="109"/>
    </row>
    <row r="1548" spans="8:10" x14ac:dyDescent="0.25">
      <c r="H1548"/>
      <c r="I1548"/>
      <c r="J1548" s="109"/>
    </row>
    <row r="1549" spans="8:10" x14ac:dyDescent="0.25">
      <c r="H1549"/>
      <c r="I1549"/>
      <c r="J1549" s="109"/>
    </row>
    <row r="1550" spans="8:10" x14ac:dyDescent="0.25">
      <c r="H1550"/>
      <c r="I1550"/>
      <c r="J1550" s="109"/>
    </row>
    <row r="1551" spans="8:10" x14ac:dyDescent="0.25">
      <c r="H1551"/>
      <c r="I1551"/>
      <c r="J1551" s="109"/>
    </row>
    <row r="1552" spans="8:10" x14ac:dyDescent="0.25">
      <c r="H1552"/>
      <c r="I1552"/>
      <c r="J1552" s="109"/>
    </row>
    <row r="1553" spans="8:10" x14ac:dyDescent="0.25">
      <c r="H1553"/>
      <c r="I1553"/>
      <c r="J1553" s="109"/>
    </row>
    <row r="1554" spans="8:10" x14ac:dyDescent="0.25">
      <c r="H1554"/>
      <c r="I1554"/>
      <c r="J1554" s="109"/>
    </row>
    <row r="1555" spans="8:10" x14ac:dyDescent="0.25">
      <c r="H1555"/>
      <c r="I1555"/>
      <c r="J1555" s="109"/>
    </row>
    <row r="1556" spans="8:10" x14ac:dyDescent="0.25">
      <c r="H1556"/>
      <c r="I1556"/>
      <c r="J1556" s="109"/>
    </row>
    <row r="1557" spans="8:10" x14ac:dyDescent="0.25">
      <c r="H1557"/>
      <c r="I1557"/>
      <c r="J1557" s="109"/>
    </row>
    <row r="1558" spans="8:10" x14ac:dyDescent="0.25">
      <c r="H1558"/>
      <c r="I1558"/>
      <c r="J1558" s="109"/>
    </row>
    <row r="1559" spans="8:10" x14ac:dyDescent="0.25">
      <c r="H1559"/>
      <c r="I1559"/>
      <c r="J1559" s="109"/>
    </row>
    <row r="1560" spans="8:10" x14ac:dyDescent="0.25">
      <c r="H1560"/>
      <c r="I1560"/>
      <c r="J1560" s="109"/>
    </row>
    <row r="1561" spans="8:10" x14ac:dyDescent="0.25">
      <c r="H1561"/>
      <c r="I1561"/>
      <c r="J1561" s="109"/>
    </row>
    <row r="1562" spans="8:10" x14ac:dyDescent="0.25">
      <c r="H1562"/>
      <c r="I1562"/>
      <c r="J1562" s="109"/>
    </row>
    <row r="1563" spans="8:10" x14ac:dyDescent="0.25">
      <c r="H1563"/>
      <c r="I1563"/>
      <c r="J1563" s="109"/>
    </row>
    <row r="1564" spans="8:10" x14ac:dyDescent="0.25">
      <c r="H1564"/>
      <c r="I1564"/>
      <c r="J1564" s="109"/>
    </row>
    <row r="1565" spans="8:10" x14ac:dyDescent="0.25">
      <c r="H1565"/>
      <c r="I1565"/>
      <c r="J1565" s="109"/>
    </row>
    <row r="1566" spans="8:10" x14ac:dyDescent="0.25">
      <c r="H1566"/>
      <c r="I1566"/>
      <c r="J1566" s="109"/>
    </row>
    <row r="1567" spans="8:10" x14ac:dyDescent="0.25">
      <c r="H1567"/>
      <c r="I1567"/>
      <c r="J1567" s="109"/>
    </row>
    <row r="1568" spans="8:10" x14ac:dyDescent="0.25">
      <c r="H1568"/>
      <c r="I1568"/>
      <c r="J1568" s="109"/>
    </row>
    <row r="1569" spans="8:10" x14ac:dyDescent="0.25">
      <c r="H1569"/>
      <c r="I1569"/>
      <c r="J1569" s="109"/>
    </row>
    <row r="1570" spans="8:10" x14ac:dyDescent="0.25">
      <c r="H1570"/>
      <c r="I1570"/>
      <c r="J1570" s="109"/>
    </row>
    <row r="1571" spans="8:10" x14ac:dyDescent="0.25">
      <c r="H1571"/>
      <c r="I1571"/>
      <c r="J1571" s="109"/>
    </row>
    <row r="1572" spans="8:10" x14ac:dyDescent="0.25">
      <c r="H1572"/>
      <c r="I1572"/>
      <c r="J1572" s="109"/>
    </row>
    <row r="1573" spans="8:10" x14ac:dyDescent="0.25">
      <c r="H1573"/>
      <c r="I1573"/>
      <c r="J1573" s="109"/>
    </row>
    <row r="1574" spans="8:10" x14ac:dyDescent="0.25">
      <c r="H1574"/>
      <c r="I1574"/>
      <c r="J1574" s="109"/>
    </row>
    <row r="1575" spans="8:10" x14ac:dyDescent="0.25">
      <c r="H1575"/>
      <c r="I1575"/>
      <c r="J1575" s="109"/>
    </row>
    <row r="1576" spans="8:10" x14ac:dyDescent="0.25">
      <c r="H1576"/>
      <c r="I1576"/>
      <c r="J1576" s="109"/>
    </row>
    <row r="1577" spans="8:10" x14ac:dyDescent="0.25">
      <c r="H1577"/>
      <c r="I1577"/>
      <c r="J1577" s="109"/>
    </row>
    <row r="1578" spans="8:10" x14ac:dyDescent="0.25">
      <c r="H1578"/>
      <c r="I1578"/>
      <c r="J1578" s="109"/>
    </row>
    <row r="1579" spans="8:10" x14ac:dyDescent="0.25">
      <c r="H1579"/>
      <c r="I1579"/>
      <c r="J1579" s="109"/>
    </row>
    <row r="1580" spans="8:10" x14ac:dyDescent="0.25">
      <c r="H1580"/>
      <c r="I1580"/>
      <c r="J1580" s="109"/>
    </row>
    <row r="1581" spans="8:10" x14ac:dyDescent="0.25">
      <c r="H1581"/>
      <c r="I1581"/>
      <c r="J1581" s="109"/>
    </row>
    <row r="1582" spans="8:10" x14ac:dyDescent="0.25">
      <c r="H1582"/>
      <c r="I1582"/>
      <c r="J1582" s="109"/>
    </row>
    <row r="1583" spans="8:10" x14ac:dyDescent="0.25">
      <c r="H1583"/>
      <c r="I1583"/>
      <c r="J1583" s="109"/>
    </row>
    <row r="1584" spans="8:10" x14ac:dyDescent="0.25">
      <c r="H1584"/>
      <c r="I1584"/>
      <c r="J1584" s="109"/>
    </row>
    <row r="1585" spans="8:10" x14ac:dyDescent="0.25">
      <c r="H1585"/>
      <c r="I1585"/>
      <c r="J1585" s="109"/>
    </row>
    <row r="1586" spans="8:10" x14ac:dyDescent="0.25">
      <c r="H1586"/>
      <c r="I1586"/>
      <c r="J1586" s="109"/>
    </row>
    <row r="1587" spans="8:10" x14ac:dyDescent="0.25">
      <c r="H1587"/>
      <c r="I1587"/>
      <c r="J1587" s="109"/>
    </row>
    <row r="1588" spans="8:10" x14ac:dyDescent="0.25">
      <c r="H1588"/>
      <c r="I1588"/>
      <c r="J1588" s="109"/>
    </row>
    <row r="1589" spans="8:10" x14ac:dyDescent="0.25">
      <c r="H1589"/>
      <c r="I1589"/>
      <c r="J1589" s="109"/>
    </row>
    <row r="1590" spans="8:10" x14ac:dyDescent="0.25">
      <c r="H1590"/>
      <c r="I1590"/>
      <c r="J1590" s="109"/>
    </row>
    <row r="1591" spans="8:10" x14ac:dyDescent="0.25">
      <c r="H1591"/>
      <c r="I1591"/>
      <c r="J1591" s="109"/>
    </row>
    <row r="1592" spans="8:10" x14ac:dyDescent="0.25">
      <c r="H1592"/>
      <c r="I1592"/>
      <c r="J1592" s="109"/>
    </row>
    <row r="1593" spans="8:10" x14ac:dyDescent="0.25">
      <c r="H1593"/>
      <c r="I1593"/>
      <c r="J1593" s="109"/>
    </row>
    <row r="1594" spans="8:10" x14ac:dyDescent="0.25">
      <c r="H1594"/>
      <c r="I1594"/>
      <c r="J1594" s="109"/>
    </row>
    <row r="1595" spans="8:10" x14ac:dyDescent="0.25">
      <c r="H1595"/>
      <c r="I1595"/>
      <c r="J1595" s="109"/>
    </row>
    <row r="1596" spans="8:10" x14ac:dyDescent="0.25">
      <c r="H1596"/>
      <c r="I1596"/>
      <c r="J1596" s="109"/>
    </row>
    <row r="1597" spans="8:10" x14ac:dyDescent="0.25">
      <c r="H1597"/>
      <c r="I1597"/>
      <c r="J1597" s="109"/>
    </row>
    <row r="1598" spans="8:10" x14ac:dyDescent="0.25">
      <c r="H1598"/>
      <c r="I1598"/>
      <c r="J1598" s="109"/>
    </row>
    <row r="1599" spans="8:10" x14ac:dyDescent="0.25">
      <c r="H1599"/>
      <c r="I1599"/>
      <c r="J1599" s="109"/>
    </row>
    <row r="1600" spans="8:10" x14ac:dyDescent="0.25">
      <c r="H1600"/>
      <c r="I1600"/>
      <c r="J1600" s="109"/>
    </row>
    <row r="1601" spans="8:10" x14ac:dyDescent="0.25">
      <c r="H1601"/>
      <c r="I1601"/>
      <c r="J1601" s="109"/>
    </row>
    <row r="1602" spans="8:10" x14ac:dyDescent="0.25">
      <c r="H1602"/>
      <c r="I1602"/>
      <c r="J1602" s="109"/>
    </row>
    <row r="1603" spans="8:10" x14ac:dyDescent="0.25">
      <c r="H1603"/>
      <c r="I1603"/>
      <c r="J1603" s="109"/>
    </row>
    <row r="1604" spans="8:10" x14ac:dyDescent="0.25">
      <c r="H1604"/>
      <c r="I1604"/>
      <c r="J1604" s="109"/>
    </row>
    <row r="1605" spans="8:10" x14ac:dyDescent="0.25">
      <c r="H1605"/>
      <c r="I1605"/>
      <c r="J1605" s="109"/>
    </row>
    <row r="1606" spans="8:10" x14ac:dyDescent="0.25">
      <c r="H1606"/>
      <c r="I1606"/>
      <c r="J1606" s="109"/>
    </row>
    <row r="1607" spans="8:10" x14ac:dyDescent="0.25">
      <c r="H1607"/>
      <c r="I1607"/>
      <c r="J1607" s="109"/>
    </row>
    <row r="1608" spans="8:10" x14ac:dyDescent="0.25">
      <c r="H1608"/>
      <c r="I1608"/>
      <c r="J1608" s="109"/>
    </row>
    <row r="1609" spans="8:10" x14ac:dyDescent="0.25">
      <c r="H1609"/>
      <c r="I1609"/>
      <c r="J1609" s="109"/>
    </row>
    <row r="1610" spans="8:10" x14ac:dyDescent="0.25">
      <c r="H1610"/>
      <c r="I1610"/>
      <c r="J1610" s="109"/>
    </row>
    <row r="1611" spans="8:10" x14ac:dyDescent="0.25">
      <c r="H1611"/>
      <c r="I1611"/>
      <c r="J1611" s="109"/>
    </row>
    <row r="1612" spans="8:10" x14ac:dyDescent="0.25">
      <c r="H1612"/>
      <c r="I1612"/>
      <c r="J1612" s="109"/>
    </row>
    <row r="1613" spans="8:10" x14ac:dyDescent="0.25">
      <c r="H1613"/>
      <c r="I1613"/>
      <c r="J1613" s="109"/>
    </row>
    <row r="1614" spans="8:10" x14ac:dyDescent="0.25">
      <c r="H1614"/>
      <c r="I1614"/>
      <c r="J1614" s="109"/>
    </row>
    <row r="1615" spans="8:10" x14ac:dyDescent="0.25">
      <c r="H1615"/>
      <c r="I1615"/>
      <c r="J1615" s="109"/>
    </row>
    <row r="1616" spans="8:10" x14ac:dyDescent="0.25">
      <c r="H1616"/>
      <c r="I1616"/>
      <c r="J1616" s="109"/>
    </row>
    <row r="1617" spans="8:10" x14ac:dyDescent="0.25">
      <c r="H1617"/>
      <c r="I1617"/>
      <c r="J1617" s="109"/>
    </row>
    <row r="1618" spans="8:10" x14ac:dyDescent="0.25">
      <c r="H1618"/>
      <c r="I1618"/>
      <c r="J1618" s="109"/>
    </row>
    <row r="1619" spans="8:10" x14ac:dyDescent="0.25">
      <c r="H1619"/>
      <c r="I1619"/>
      <c r="J1619" s="109"/>
    </row>
    <row r="1620" spans="8:10" x14ac:dyDescent="0.25">
      <c r="H1620"/>
      <c r="I1620"/>
      <c r="J1620" s="109"/>
    </row>
    <row r="1621" spans="8:10" x14ac:dyDescent="0.25">
      <c r="H1621"/>
      <c r="I1621"/>
      <c r="J1621" s="109"/>
    </row>
    <row r="1622" spans="8:10" x14ac:dyDescent="0.25">
      <c r="H1622"/>
      <c r="I1622"/>
      <c r="J1622" s="109"/>
    </row>
    <row r="1623" spans="8:10" x14ac:dyDescent="0.25">
      <c r="H1623"/>
      <c r="I1623"/>
      <c r="J1623" s="109"/>
    </row>
    <row r="1624" spans="8:10" x14ac:dyDescent="0.25">
      <c r="H1624"/>
      <c r="I1624"/>
      <c r="J1624" s="109"/>
    </row>
    <row r="1625" spans="8:10" x14ac:dyDescent="0.25">
      <c r="H1625"/>
      <c r="I1625"/>
      <c r="J1625" s="109"/>
    </row>
    <row r="1626" spans="8:10" x14ac:dyDescent="0.25">
      <c r="H1626"/>
      <c r="I1626"/>
      <c r="J1626" s="109"/>
    </row>
    <row r="1627" spans="8:10" x14ac:dyDescent="0.25">
      <c r="H1627"/>
      <c r="I1627"/>
      <c r="J1627" s="109"/>
    </row>
    <row r="1628" spans="8:10" x14ac:dyDescent="0.25">
      <c r="H1628"/>
      <c r="I1628"/>
      <c r="J1628" s="109"/>
    </row>
    <row r="1629" spans="8:10" x14ac:dyDescent="0.25">
      <c r="H1629"/>
      <c r="I1629"/>
      <c r="J1629" s="109"/>
    </row>
    <row r="1630" spans="8:10" x14ac:dyDescent="0.25">
      <c r="H1630"/>
      <c r="I1630"/>
      <c r="J1630" s="109"/>
    </row>
    <row r="1631" spans="8:10" x14ac:dyDescent="0.25">
      <c r="H1631"/>
      <c r="I1631"/>
      <c r="J1631" s="109"/>
    </row>
    <row r="1632" spans="8:10" x14ac:dyDescent="0.25">
      <c r="H1632"/>
      <c r="I1632"/>
      <c r="J1632" s="109"/>
    </row>
    <row r="1633" spans="8:10" x14ac:dyDescent="0.25">
      <c r="H1633"/>
      <c r="I1633"/>
      <c r="J1633" s="109"/>
    </row>
    <row r="1634" spans="8:10" x14ac:dyDescent="0.25">
      <c r="H1634"/>
      <c r="I1634"/>
      <c r="J1634" s="109"/>
    </row>
    <row r="1635" spans="8:10" x14ac:dyDescent="0.25">
      <c r="H1635"/>
      <c r="I1635"/>
      <c r="J1635" s="109"/>
    </row>
    <row r="1636" spans="8:10" x14ac:dyDescent="0.25">
      <c r="H1636"/>
      <c r="I1636"/>
      <c r="J1636" s="109"/>
    </row>
    <row r="1637" spans="8:10" x14ac:dyDescent="0.25">
      <c r="H1637"/>
      <c r="I1637"/>
      <c r="J1637" s="109"/>
    </row>
    <row r="1638" spans="8:10" x14ac:dyDescent="0.25">
      <c r="H1638"/>
      <c r="I1638"/>
      <c r="J1638" s="109"/>
    </row>
    <row r="1639" spans="8:10" x14ac:dyDescent="0.25">
      <c r="H1639"/>
      <c r="I1639"/>
      <c r="J1639" s="109"/>
    </row>
    <row r="1640" spans="8:10" x14ac:dyDescent="0.25">
      <c r="H1640"/>
      <c r="I1640"/>
      <c r="J1640" s="109"/>
    </row>
    <row r="1641" spans="8:10" x14ac:dyDescent="0.25">
      <c r="H1641"/>
      <c r="I1641"/>
      <c r="J1641" s="109"/>
    </row>
    <row r="1642" spans="8:10" x14ac:dyDescent="0.25">
      <c r="H1642"/>
      <c r="I1642"/>
      <c r="J1642" s="109"/>
    </row>
    <row r="1643" spans="8:10" x14ac:dyDescent="0.25">
      <c r="H1643"/>
      <c r="I1643"/>
      <c r="J1643" s="109"/>
    </row>
    <row r="1644" spans="8:10" x14ac:dyDescent="0.25">
      <c r="H1644"/>
      <c r="I1644"/>
      <c r="J1644" s="109"/>
    </row>
    <row r="1645" spans="8:10" x14ac:dyDescent="0.25">
      <c r="H1645"/>
      <c r="I1645"/>
      <c r="J1645" s="109"/>
    </row>
    <row r="1646" spans="8:10" x14ac:dyDescent="0.25">
      <c r="H1646"/>
      <c r="I1646"/>
      <c r="J1646" s="109"/>
    </row>
    <row r="1647" spans="8:10" x14ac:dyDescent="0.25">
      <c r="H1647"/>
      <c r="I1647"/>
      <c r="J1647" s="109"/>
    </row>
    <row r="1648" spans="8:10" x14ac:dyDescent="0.25">
      <c r="H1648"/>
      <c r="I1648"/>
      <c r="J1648" s="109"/>
    </row>
    <row r="1649" spans="8:10" x14ac:dyDescent="0.25">
      <c r="H1649"/>
      <c r="I1649"/>
      <c r="J1649" s="109"/>
    </row>
    <row r="1650" spans="8:10" x14ac:dyDescent="0.25">
      <c r="H1650"/>
      <c r="I1650"/>
      <c r="J1650" s="109"/>
    </row>
    <row r="1651" spans="8:10" x14ac:dyDescent="0.25">
      <c r="H1651"/>
      <c r="I1651"/>
      <c r="J1651" s="109"/>
    </row>
    <row r="1652" spans="8:10" x14ac:dyDescent="0.25">
      <c r="H1652"/>
      <c r="I1652"/>
      <c r="J1652" s="109"/>
    </row>
    <row r="1653" spans="8:10" x14ac:dyDescent="0.25">
      <c r="H1653"/>
      <c r="I1653"/>
      <c r="J1653" s="109"/>
    </row>
    <row r="1654" spans="8:10" x14ac:dyDescent="0.25">
      <c r="H1654"/>
      <c r="I1654"/>
      <c r="J1654" s="109"/>
    </row>
    <row r="1655" spans="8:10" x14ac:dyDescent="0.25">
      <c r="H1655"/>
      <c r="I1655"/>
      <c r="J1655" s="109"/>
    </row>
    <row r="1656" spans="8:10" x14ac:dyDescent="0.25">
      <c r="H1656"/>
      <c r="I1656"/>
      <c r="J1656" s="109"/>
    </row>
    <row r="1657" spans="8:10" x14ac:dyDescent="0.25">
      <c r="H1657"/>
      <c r="I1657"/>
      <c r="J1657" s="109"/>
    </row>
    <row r="1658" spans="8:10" x14ac:dyDescent="0.25">
      <c r="H1658"/>
      <c r="I1658"/>
      <c r="J1658" s="109"/>
    </row>
    <row r="1659" spans="8:10" x14ac:dyDescent="0.25">
      <c r="H1659"/>
      <c r="I1659"/>
      <c r="J1659" s="109"/>
    </row>
    <row r="1660" spans="8:10" x14ac:dyDescent="0.25">
      <c r="H1660"/>
      <c r="I1660"/>
      <c r="J1660" s="109"/>
    </row>
    <row r="1661" spans="8:10" x14ac:dyDescent="0.25">
      <c r="H1661"/>
      <c r="I1661"/>
      <c r="J1661" s="109"/>
    </row>
    <row r="1662" spans="8:10" x14ac:dyDescent="0.25">
      <c r="H1662"/>
      <c r="I1662"/>
      <c r="J1662" s="109"/>
    </row>
    <row r="1663" spans="8:10" x14ac:dyDescent="0.25">
      <c r="H1663"/>
      <c r="I1663"/>
      <c r="J1663" s="109"/>
    </row>
    <row r="1664" spans="8:10" x14ac:dyDescent="0.25">
      <c r="H1664"/>
      <c r="I1664"/>
      <c r="J1664" s="109"/>
    </row>
    <row r="1665" spans="8:10" x14ac:dyDescent="0.25">
      <c r="H1665"/>
      <c r="I1665"/>
      <c r="J1665" s="109"/>
    </row>
    <row r="1666" spans="8:10" x14ac:dyDescent="0.25">
      <c r="H1666"/>
      <c r="I1666"/>
      <c r="J1666" s="109"/>
    </row>
    <row r="1667" spans="8:10" x14ac:dyDescent="0.25">
      <c r="H1667"/>
      <c r="I1667"/>
      <c r="J1667" s="109"/>
    </row>
    <row r="1668" spans="8:10" x14ac:dyDescent="0.25">
      <c r="H1668"/>
      <c r="I1668"/>
      <c r="J1668" s="109"/>
    </row>
    <row r="1669" spans="8:10" x14ac:dyDescent="0.25">
      <c r="H1669"/>
      <c r="I1669"/>
      <c r="J1669" s="109"/>
    </row>
    <row r="1670" spans="8:10" x14ac:dyDescent="0.25">
      <c r="H1670"/>
      <c r="I1670"/>
      <c r="J1670" s="109"/>
    </row>
    <row r="1671" spans="8:10" x14ac:dyDescent="0.25">
      <c r="H1671"/>
      <c r="I1671"/>
      <c r="J1671" s="109"/>
    </row>
    <row r="1672" spans="8:10" x14ac:dyDescent="0.25">
      <c r="H1672"/>
      <c r="I1672"/>
      <c r="J1672" s="109"/>
    </row>
    <row r="1673" spans="8:10" x14ac:dyDescent="0.25">
      <c r="H1673"/>
      <c r="I1673"/>
      <c r="J1673" s="109"/>
    </row>
    <row r="1674" spans="8:10" x14ac:dyDescent="0.25">
      <c r="H1674"/>
      <c r="I1674"/>
      <c r="J1674" s="109"/>
    </row>
    <row r="1675" spans="8:10" x14ac:dyDescent="0.25">
      <c r="H1675"/>
      <c r="I1675"/>
      <c r="J1675" s="109"/>
    </row>
    <row r="1676" spans="8:10" x14ac:dyDescent="0.25">
      <c r="H1676"/>
      <c r="I1676"/>
      <c r="J1676" s="109"/>
    </row>
    <row r="1677" spans="8:10" x14ac:dyDescent="0.25">
      <c r="H1677"/>
      <c r="I1677"/>
      <c r="J1677" s="109"/>
    </row>
    <row r="1678" spans="8:10" x14ac:dyDescent="0.25">
      <c r="H1678"/>
      <c r="I1678"/>
      <c r="J1678" s="109"/>
    </row>
    <row r="1679" spans="8:10" x14ac:dyDescent="0.25">
      <c r="H1679"/>
      <c r="I1679"/>
      <c r="J1679" s="109"/>
    </row>
    <row r="1680" spans="8:10" x14ac:dyDescent="0.25">
      <c r="H1680"/>
      <c r="I1680"/>
      <c r="J1680" s="109"/>
    </row>
    <row r="1681" spans="8:10" x14ac:dyDescent="0.25">
      <c r="H1681"/>
      <c r="I1681"/>
      <c r="J1681" s="109"/>
    </row>
    <row r="1682" spans="8:10" x14ac:dyDescent="0.25">
      <c r="H1682"/>
      <c r="I1682"/>
      <c r="J1682" s="109"/>
    </row>
    <row r="1683" spans="8:10" x14ac:dyDescent="0.25">
      <c r="H1683"/>
      <c r="I1683"/>
      <c r="J1683" s="109"/>
    </row>
    <row r="1684" spans="8:10" x14ac:dyDescent="0.25">
      <c r="H1684"/>
      <c r="I1684"/>
      <c r="J1684" s="109"/>
    </row>
    <row r="1685" spans="8:10" x14ac:dyDescent="0.25">
      <c r="H1685"/>
      <c r="I1685"/>
      <c r="J1685" s="109"/>
    </row>
    <row r="1686" spans="8:10" x14ac:dyDescent="0.25">
      <c r="H1686"/>
      <c r="I1686"/>
      <c r="J1686" s="109"/>
    </row>
    <row r="1687" spans="8:10" x14ac:dyDescent="0.25">
      <c r="H1687"/>
      <c r="I1687"/>
      <c r="J1687" s="109"/>
    </row>
    <row r="1688" spans="8:10" x14ac:dyDescent="0.25">
      <c r="H1688"/>
      <c r="I1688"/>
      <c r="J1688" s="109"/>
    </row>
    <row r="1689" spans="8:10" x14ac:dyDescent="0.25">
      <c r="H1689"/>
      <c r="I1689"/>
      <c r="J1689" s="109"/>
    </row>
    <row r="1690" spans="8:10" x14ac:dyDescent="0.25">
      <c r="H1690"/>
      <c r="I1690"/>
      <c r="J1690" s="109"/>
    </row>
    <row r="1691" spans="8:10" x14ac:dyDescent="0.25">
      <c r="H1691"/>
      <c r="I1691"/>
      <c r="J1691" s="109"/>
    </row>
    <row r="1692" spans="8:10" x14ac:dyDescent="0.25">
      <c r="H1692"/>
      <c r="I1692"/>
      <c r="J1692" s="109"/>
    </row>
    <row r="1693" spans="8:10" x14ac:dyDescent="0.25">
      <c r="H1693"/>
      <c r="I1693"/>
      <c r="J1693" s="109"/>
    </row>
    <row r="1694" spans="8:10" x14ac:dyDescent="0.25">
      <c r="H1694"/>
      <c r="I1694"/>
      <c r="J1694" s="109"/>
    </row>
    <row r="1695" spans="8:10" x14ac:dyDescent="0.25">
      <c r="H1695"/>
      <c r="I1695"/>
      <c r="J1695" s="109"/>
    </row>
    <row r="1696" spans="8:10" x14ac:dyDescent="0.25">
      <c r="H1696"/>
      <c r="I1696"/>
      <c r="J1696" s="109"/>
    </row>
    <row r="1697" spans="8:10" x14ac:dyDescent="0.25">
      <c r="H1697"/>
      <c r="I1697"/>
      <c r="J1697" s="109"/>
    </row>
    <row r="1698" spans="8:10" x14ac:dyDescent="0.25">
      <c r="H1698"/>
      <c r="I1698"/>
      <c r="J1698" s="109"/>
    </row>
    <row r="1699" spans="8:10" x14ac:dyDescent="0.25">
      <c r="H1699"/>
      <c r="I1699"/>
      <c r="J1699" s="109"/>
    </row>
    <row r="1700" spans="8:10" x14ac:dyDescent="0.25">
      <c r="H1700"/>
      <c r="I1700"/>
      <c r="J1700" s="109"/>
    </row>
    <row r="1701" spans="8:10" x14ac:dyDescent="0.25">
      <c r="H1701"/>
      <c r="I1701"/>
      <c r="J1701" s="109"/>
    </row>
    <row r="1702" spans="8:10" x14ac:dyDescent="0.25">
      <c r="H1702"/>
      <c r="I1702"/>
      <c r="J1702" s="109"/>
    </row>
    <row r="1703" spans="8:10" x14ac:dyDescent="0.25">
      <c r="H1703"/>
      <c r="I1703"/>
      <c r="J1703" s="109"/>
    </row>
    <row r="1704" spans="8:10" x14ac:dyDescent="0.25">
      <c r="H1704"/>
      <c r="I1704"/>
      <c r="J1704" s="109"/>
    </row>
    <row r="1705" spans="8:10" x14ac:dyDescent="0.25">
      <c r="H1705"/>
      <c r="I1705"/>
      <c r="J1705" s="109"/>
    </row>
    <row r="1706" spans="8:10" x14ac:dyDescent="0.25">
      <c r="H1706"/>
      <c r="I1706"/>
      <c r="J1706" s="109"/>
    </row>
    <row r="1707" spans="8:10" x14ac:dyDescent="0.25">
      <c r="H1707"/>
      <c r="I1707"/>
      <c r="J1707" s="109"/>
    </row>
    <row r="1708" spans="8:10" x14ac:dyDescent="0.25">
      <c r="H1708"/>
      <c r="I1708"/>
      <c r="J1708" s="109"/>
    </row>
    <row r="1709" spans="8:10" x14ac:dyDescent="0.25">
      <c r="H1709"/>
      <c r="I1709"/>
      <c r="J1709" s="109"/>
    </row>
    <row r="1710" spans="8:10" x14ac:dyDescent="0.25">
      <c r="H1710"/>
      <c r="I1710"/>
      <c r="J1710" s="109"/>
    </row>
    <row r="1711" spans="8:10" x14ac:dyDescent="0.25">
      <c r="H1711"/>
      <c r="I1711"/>
      <c r="J1711" s="109"/>
    </row>
    <row r="1712" spans="8:10" x14ac:dyDescent="0.25">
      <c r="H1712"/>
      <c r="I1712"/>
      <c r="J1712" s="109"/>
    </row>
    <row r="1713" spans="8:10" x14ac:dyDescent="0.25">
      <c r="H1713"/>
      <c r="I1713"/>
      <c r="J1713" s="109"/>
    </row>
    <row r="1714" spans="8:10" x14ac:dyDescent="0.25">
      <c r="H1714"/>
      <c r="I1714"/>
      <c r="J1714" s="109"/>
    </row>
    <row r="1715" spans="8:10" x14ac:dyDescent="0.25">
      <c r="H1715"/>
      <c r="I1715"/>
      <c r="J1715" s="109"/>
    </row>
    <row r="1716" spans="8:10" x14ac:dyDescent="0.25">
      <c r="H1716"/>
      <c r="I1716"/>
      <c r="J1716" s="109"/>
    </row>
    <row r="1717" spans="8:10" x14ac:dyDescent="0.25">
      <c r="H1717"/>
      <c r="I1717"/>
      <c r="J1717" s="109"/>
    </row>
    <row r="1718" spans="8:10" x14ac:dyDescent="0.25">
      <c r="H1718"/>
      <c r="I1718"/>
      <c r="J1718" s="109"/>
    </row>
    <row r="1719" spans="8:10" x14ac:dyDescent="0.25">
      <c r="H1719"/>
      <c r="I1719"/>
      <c r="J1719" s="109"/>
    </row>
    <row r="1720" spans="8:10" x14ac:dyDescent="0.25">
      <c r="H1720"/>
      <c r="I1720"/>
      <c r="J1720" s="109"/>
    </row>
    <row r="1721" spans="8:10" x14ac:dyDescent="0.25">
      <c r="H1721"/>
      <c r="I1721"/>
      <c r="J1721" s="109"/>
    </row>
    <row r="1722" spans="8:10" x14ac:dyDescent="0.25">
      <c r="H1722"/>
      <c r="I1722"/>
      <c r="J1722" s="109"/>
    </row>
    <row r="1723" spans="8:10" x14ac:dyDescent="0.25">
      <c r="H1723"/>
      <c r="I1723"/>
      <c r="J1723" s="109"/>
    </row>
    <row r="1724" spans="8:10" x14ac:dyDescent="0.25">
      <c r="H1724"/>
      <c r="I1724"/>
      <c r="J1724" s="109"/>
    </row>
    <row r="1725" spans="8:10" x14ac:dyDescent="0.25">
      <c r="H1725"/>
      <c r="I1725"/>
      <c r="J1725" s="109"/>
    </row>
    <row r="1726" spans="8:10" x14ac:dyDescent="0.25">
      <c r="H1726"/>
      <c r="I1726"/>
      <c r="J1726" s="109"/>
    </row>
    <row r="1727" spans="8:10" x14ac:dyDescent="0.25">
      <c r="H1727"/>
      <c r="I1727"/>
      <c r="J1727" s="109"/>
    </row>
    <row r="1728" spans="8:10" x14ac:dyDescent="0.25">
      <c r="H1728"/>
      <c r="I1728"/>
      <c r="J1728" s="109"/>
    </row>
    <row r="1729" spans="8:10" x14ac:dyDescent="0.25">
      <c r="H1729"/>
      <c r="I1729"/>
      <c r="J1729" s="109"/>
    </row>
    <row r="1730" spans="8:10" x14ac:dyDescent="0.25">
      <c r="H1730"/>
      <c r="I1730"/>
      <c r="J1730" s="109"/>
    </row>
    <row r="1731" spans="8:10" x14ac:dyDescent="0.25">
      <c r="H1731"/>
      <c r="I1731"/>
      <c r="J1731" s="109"/>
    </row>
    <row r="1732" spans="8:10" x14ac:dyDescent="0.25">
      <c r="H1732"/>
      <c r="I1732"/>
      <c r="J1732" s="109"/>
    </row>
    <row r="1733" spans="8:10" x14ac:dyDescent="0.25">
      <c r="H1733"/>
      <c r="I1733"/>
      <c r="J1733" s="109"/>
    </row>
    <row r="1734" spans="8:10" x14ac:dyDescent="0.25">
      <c r="H1734"/>
      <c r="I1734"/>
      <c r="J1734" s="109"/>
    </row>
    <row r="1735" spans="8:10" x14ac:dyDescent="0.25">
      <c r="H1735"/>
      <c r="I1735"/>
      <c r="J1735" s="109"/>
    </row>
    <row r="1736" spans="8:10" x14ac:dyDescent="0.25">
      <c r="H1736"/>
      <c r="I1736"/>
      <c r="J1736" s="109"/>
    </row>
    <row r="1737" spans="8:10" x14ac:dyDescent="0.25">
      <c r="H1737"/>
      <c r="I1737"/>
      <c r="J1737" s="109"/>
    </row>
    <row r="1738" spans="8:10" x14ac:dyDescent="0.25">
      <c r="H1738"/>
      <c r="I1738"/>
      <c r="J1738" s="109"/>
    </row>
    <row r="1739" spans="8:10" x14ac:dyDescent="0.25">
      <c r="H1739"/>
      <c r="I1739"/>
      <c r="J1739" s="109"/>
    </row>
    <row r="1740" spans="8:10" x14ac:dyDescent="0.25">
      <c r="H1740"/>
      <c r="I1740"/>
      <c r="J1740" s="109"/>
    </row>
    <row r="1741" spans="8:10" x14ac:dyDescent="0.25">
      <c r="H1741"/>
      <c r="I1741"/>
      <c r="J1741" s="109"/>
    </row>
    <row r="1742" spans="8:10" x14ac:dyDescent="0.25">
      <c r="H1742"/>
      <c r="I1742"/>
      <c r="J1742" s="109"/>
    </row>
    <row r="1743" spans="8:10" x14ac:dyDescent="0.25">
      <c r="H1743"/>
      <c r="I1743"/>
      <c r="J1743" s="109"/>
    </row>
    <row r="1744" spans="8:10" x14ac:dyDescent="0.25">
      <c r="H1744"/>
      <c r="I1744"/>
      <c r="J1744" s="109"/>
    </row>
    <row r="1745" spans="8:10" x14ac:dyDescent="0.25">
      <c r="H1745"/>
      <c r="I1745"/>
      <c r="J1745" s="109"/>
    </row>
    <row r="1746" spans="8:10" x14ac:dyDescent="0.25">
      <c r="H1746"/>
      <c r="I1746"/>
      <c r="J1746" s="109"/>
    </row>
    <row r="1747" spans="8:10" x14ac:dyDescent="0.25">
      <c r="H1747"/>
      <c r="I1747"/>
      <c r="J1747" s="109"/>
    </row>
    <row r="1748" spans="8:10" x14ac:dyDescent="0.25">
      <c r="H1748"/>
      <c r="I1748"/>
      <c r="J1748" s="109"/>
    </row>
    <row r="1749" spans="8:10" x14ac:dyDescent="0.25">
      <c r="H1749"/>
      <c r="I1749"/>
      <c r="J1749" s="109"/>
    </row>
    <row r="1750" spans="8:10" x14ac:dyDescent="0.25">
      <c r="H1750"/>
      <c r="I1750"/>
      <c r="J1750" s="109"/>
    </row>
    <row r="1751" spans="8:10" x14ac:dyDescent="0.25">
      <c r="H1751"/>
      <c r="I1751"/>
      <c r="J1751" s="109"/>
    </row>
    <row r="1752" spans="8:10" x14ac:dyDescent="0.25">
      <c r="H1752"/>
      <c r="I1752"/>
      <c r="J1752" s="109"/>
    </row>
    <row r="1753" spans="8:10" x14ac:dyDescent="0.25">
      <c r="H1753"/>
      <c r="I1753"/>
      <c r="J1753" s="109"/>
    </row>
    <row r="1754" spans="8:10" x14ac:dyDescent="0.25">
      <c r="H1754"/>
      <c r="I1754"/>
      <c r="J1754" s="109"/>
    </row>
    <row r="1755" spans="8:10" x14ac:dyDescent="0.25">
      <c r="H1755"/>
      <c r="I1755"/>
      <c r="J1755" s="109"/>
    </row>
    <row r="1756" spans="8:10" x14ac:dyDescent="0.25">
      <c r="H1756"/>
      <c r="I1756"/>
      <c r="J1756" s="109"/>
    </row>
    <row r="1757" spans="8:10" x14ac:dyDescent="0.25">
      <c r="H1757"/>
      <c r="I1757"/>
      <c r="J1757" s="109"/>
    </row>
    <row r="1758" spans="8:10" x14ac:dyDescent="0.25">
      <c r="H1758"/>
      <c r="I1758"/>
      <c r="J1758" s="109"/>
    </row>
    <row r="1759" spans="8:10" x14ac:dyDescent="0.25">
      <c r="H1759"/>
      <c r="I1759"/>
      <c r="J1759" s="109"/>
    </row>
    <row r="1760" spans="8:10" x14ac:dyDescent="0.25">
      <c r="H1760"/>
      <c r="I1760"/>
      <c r="J1760" s="109"/>
    </row>
    <row r="1761" spans="8:10" x14ac:dyDescent="0.25">
      <c r="H1761"/>
      <c r="I1761"/>
      <c r="J1761" s="109"/>
    </row>
    <row r="1762" spans="8:10" x14ac:dyDescent="0.25">
      <c r="H1762"/>
      <c r="I1762"/>
      <c r="J1762" s="109"/>
    </row>
    <row r="1763" spans="8:10" x14ac:dyDescent="0.25">
      <c r="H1763"/>
      <c r="I1763"/>
      <c r="J1763" s="109"/>
    </row>
    <row r="1764" spans="8:10" x14ac:dyDescent="0.25">
      <c r="H1764"/>
      <c r="I1764"/>
      <c r="J1764" s="109"/>
    </row>
    <row r="1765" spans="8:10" x14ac:dyDescent="0.25">
      <c r="H1765"/>
      <c r="I1765"/>
      <c r="J1765" s="109"/>
    </row>
    <row r="1766" spans="8:10" x14ac:dyDescent="0.25">
      <c r="H1766"/>
      <c r="I1766"/>
      <c r="J1766" s="109"/>
    </row>
    <row r="1767" spans="8:10" x14ac:dyDescent="0.25">
      <c r="H1767"/>
      <c r="I1767"/>
      <c r="J1767" s="109"/>
    </row>
    <row r="1768" spans="8:10" x14ac:dyDescent="0.25">
      <c r="H1768"/>
      <c r="I1768"/>
      <c r="J1768" s="109"/>
    </row>
    <row r="1769" spans="8:10" x14ac:dyDescent="0.25">
      <c r="H1769"/>
      <c r="I1769"/>
      <c r="J1769" s="109"/>
    </row>
    <row r="1770" spans="8:10" x14ac:dyDescent="0.25">
      <c r="H1770"/>
      <c r="I1770"/>
      <c r="J1770" s="109"/>
    </row>
    <row r="1771" spans="8:10" x14ac:dyDescent="0.25">
      <c r="H1771"/>
      <c r="I1771"/>
      <c r="J1771" s="109"/>
    </row>
    <row r="1772" spans="8:10" x14ac:dyDescent="0.25">
      <c r="H1772"/>
      <c r="I1772"/>
      <c r="J1772" s="109"/>
    </row>
    <row r="1773" spans="8:10" x14ac:dyDescent="0.25">
      <c r="H1773"/>
      <c r="I1773"/>
      <c r="J1773" s="109"/>
    </row>
    <row r="1774" spans="8:10" x14ac:dyDescent="0.25">
      <c r="H1774"/>
      <c r="I1774"/>
      <c r="J1774" s="109"/>
    </row>
    <row r="1775" spans="8:10" x14ac:dyDescent="0.25">
      <c r="H1775"/>
      <c r="I1775"/>
      <c r="J1775" s="109"/>
    </row>
    <row r="1776" spans="8:10" x14ac:dyDescent="0.25">
      <c r="H1776"/>
      <c r="I1776"/>
      <c r="J1776" s="109"/>
    </row>
    <row r="1777" spans="8:10" x14ac:dyDescent="0.25">
      <c r="H1777"/>
      <c r="I1777"/>
      <c r="J1777" s="109"/>
    </row>
    <row r="1778" spans="8:10" x14ac:dyDescent="0.25">
      <c r="H1778"/>
      <c r="I1778"/>
      <c r="J1778" s="109"/>
    </row>
    <row r="1779" spans="8:10" x14ac:dyDescent="0.25">
      <c r="H1779"/>
      <c r="I1779"/>
      <c r="J1779" s="109"/>
    </row>
    <row r="1780" spans="8:10" x14ac:dyDescent="0.25">
      <c r="H1780"/>
      <c r="I1780"/>
      <c r="J1780" s="109"/>
    </row>
    <row r="1781" spans="8:10" x14ac:dyDescent="0.25">
      <c r="H1781"/>
      <c r="I1781"/>
      <c r="J1781" s="109"/>
    </row>
    <row r="1782" spans="8:10" x14ac:dyDescent="0.25">
      <c r="H1782"/>
      <c r="I1782"/>
      <c r="J1782" s="109"/>
    </row>
    <row r="1783" spans="8:10" x14ac:dyDescent="0.25">
      <c r="H1783"/>
      <c r="I1783"/>
      <c r="J1783" s="109"/>
    </row>
    <row r="1784" spans="8:10" x14ac:dyDescent="0.25">
      <c r="H1784"/>
      <c r="I1784"/>
      <c r="J1784" s="109"/>
    </row>
    <row r="1785" spans="8:10" x14ac:dyDescent="0.25">
      <c r="H1785"/>
      <c r="I1785"/>
      <c r="J1785" s="109"/>
    </row>
    <row r="1786" spans="8:10" x14ac:dyDescent="0.25">
      <c r="H1786"/>
      <c r="I1786"/>
      <c r="J1786" s="109"/>
    </row>
    <row r="1787" spans="8:10" x14ac:dyDescent="0.25">
      <c r="H1787"/>
      <c r="I1787"/>
      <c r="J1787" s="109"/>
    </row>
    <row r="1788" spans="8:10" x14ac:dyDescent="0.25">
      <c r="H1788"/>
      <c r="I1788"/>
      <c r="J1788" s="109"/>
    </row>
    <row r="1789" spans="8:10" x14ac:dyDescent="0.25">
      <c r="H1789"/>
      <c r="I1789"/>
      <c r="J1789" s="109"/>
    </row>
    <row r="1790" spans="8:10" x14ac:dyDescent="0.25">
      <c r="H1790"/>
      <c r="I1790"/>
      <c r="J1790" s="109"/>
    </row>
    <row r="1791" spans="8:10" x14ac:dyDescent="0.25">
      <c r="H1791"/>
      <c r="I1791"/>
      <c r="J1791" s="109"/>
    </row>
    <row r="1792" spans="8:10" x14ac:dyDescent="0.25">
      <c r="H1792"/>
      <c r="I1792"/>
      <c r="J1792" s="109"/>
    </row>
    <row r="1793" spans="8:10" x14ac:dyDescent="0.25">
      <c r="H1793"/>
      <c r="I1793"/>
      <c r="J1793" s="10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T _ s a m l a _ s y s s e l s a t t e _ 2 9 e a 0 3 9 f - 0 3 9 d - 4 9 6 2 - 8 7 2 4 - 7 3 6 b 4 5 b f c 6 3 8 " > < C u s t o m C o n t e n t > < ! [ C D A T A [ < T a b l e W i d g e t G r i d S e r i a l i z a t i o n   x m l n s : x s d = " h t t p : / / w w w . w 3 . o r g / 2 0 0 1 / X M L S c h e m a "   x m l n s : x s i = " h t t p : / / w w w . w 3 . o r g / 2 0 0 1 / X M L S c h e m a - i n s t a n c e " > < C o l u m n S u g g e s t e d T y p e   / > < C o l u m n F o r m a t   / > < C o l u m n A c c u r a c y   / > < C o l u m n C u r r e n c y S y m b o l   / > < C o l u m n P o s i t i v e P a t t e r n   / > < C o l u m n N e g a t i v e P a t t e r n   / > < C o l u m n W i d t h s > < i t e m > < k e y > < s t r i n g > r e g i o n < / s t r i n g > < / k e y > < v a l u e > < i n t > 7 6 < / i n t > < / v a l u e > < / i t e m > < i t e m > < k e y > < s t r i n g > n � r i n g   ( S N 2 0 0 7 ) < / s t r i n g > < / k e y > < v a l u e > < i n t > 1 3 8 < / i n t > < / v a l u e > < / i t e m > < i t e m > < k e y > < s t r i n g > a a r < / s t r i n g > < / k e y > < v a l u e > < i n t > 5 5 < / i n t > < / v a l u e > < / i t e m > < i t e m > < k e y > < s t r i n g > V e r d i < / s t r i n g > < / k e y > < v a l u e > < i n t > 6 9 < / i n t > < / v a l u e > < / i t e m > < / C o l u m n W i d t h s > < C o l u m n D i s p l a y I n d e x > < i t e m > < k e y > < s t r i n g > r e g i o n < / s t r i n g > < / k e y > < v a l u e > < i n t > 0 < / i n t > < / v a l u e > < / i t e m > < i t e m > < k e y > < s t r i n g > n � r i n g   ( S N 2 0 0 7 ) < / s t r i n g > < / k e y > < v a l u e > < i n t > 1 < / i n t > < / v a l u e > < / i t e m > < i t e m > < k e y > < s t r i n g > a a r < / s t r i n g > < / k e y > < v a l u e > < i n t > 2 < / i n t > < / v a l u e > < / i t e m > < i t e m > < k e y > < s t r i n g > V e r d i < / s t r i n g > < / k e y > < v a l u e > < i n t > 3 < / 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T a b l e X M L _ B a r e _ f y l k e _ 1 7 3 2 e b b 4 - 6 8 e d - 4 b e b - b 5 f b - c 5 0 3 5 3 6 1 d 0 1 6 " > < C u s t o m C o n t e n t > < ! [ C D A T A [ < T a b l e W i d g e t G r i d S e r i a l i z a t i o n   x m l n s : x s d = " h t t p : / / w w w . w 3 . o r g / 2 0 0 1 / X M L S c h e m a "   x m l n s : x s i = " h t t p : / / w w w . w 3 . o r g / 2 0 0 1 / X M L S c h e m a - i n s t a n c e " > < C o l u m n S u g g e s t e d T y p e   / > < C o l u m n F o r m a t   / > < C o l u m n A c c u r a c y   / > < C o l u m n C u r r e n c y S y m b o l   / > < C o l u m n P o s i t i v e P a t t e r n   / > < C o l u m n N e g a t i v e P a t t e r n   / > < C o l u m n W i d t h s > < i t e m > < k e y > < s t r i n g > f y l k e < / s t r i n g > < / k e y > < v a l u e > < i n t > 6 7 < / i n t > < / v a l u e > < / i t e m > < / C o l u m n W i d t h s > < C o l u m n D i s p l a y I n d e x > < i t e m > < k e y > < s t r i n g > f y l k e < / s t r i n g > < / k e y > < v a l u e > < i n t > 0 < / i n t > < / v a l u e > < / i t e m > < / C o l u m n D i s p l a y I n d e x > < C o l u m n F r o z e n   / > < C o l u m n C h e c k e d   / > < C o l u m n F i l t e r   / > < S e l e c t i o n F i l t e r   / > < F i l t e r P a r a m e t e r s   / > < I s S o r t D e s c e n d i n g > f a l s e < / I s S o r t D e s c e n d i n g > < / T a b l e W i d g e t G r i d S e r i a l i z a t i o n > ] ] > < / C u s t o m C o n t e n t > < / G e m i n i > 
</file>

<file path=customXml/item11.xml>��< ? x m l   v e r s i o n = " 1 . 0 "   e n c o d i n g = " U T F - 1 6 " ? > < G e m i n i   x m l n s = " h t t p : / / g e m i n i / p i v o t c u s t o m i z a t i o n / I s S a n d b o x E m b e d d e d " > < C u s t o m C o n t e n t > < ! [ C D A T A [ y e s ] ] > < / C u s t o m C o n t e n t > < / G e m i n i > 
</file>

<file path=customXml/item12.xml>��< ? x m l   v e r s i o n = " 1 . 0 "   e n c o d i n g = " U T F - 1 6 " ? > < G e m i n i   x m l n s = " h t t p : / / g e m i n i / p i v o t c u s t o m i z a t i o n / 6 1 d f 0 9 c 5 - 2 b 9 d - 4 3 0 1 - 9 3 c 1 - 5 a f 4 4 6 6 a 4 5 d 6 " > < C u s t o m C o n t e n t > < ! [ C D A T A [ < ? x m l   v e r s i o n = " 1 . 0 "   e n c o d i n g = " u t f - 1 6 " ? > < S e t t i n g s > < C a l c u l a t e d F i e l d s > < i t e m > < M e a s u r e N a m e > s y s s e l s a t t e < / M e a s u r e N a m e > < D i s p l a y N a m e > s y s s e l s a t t e < / D i s p l a y N a m e > < V i s i b l e > F a l s e < / V i s i b l e > < / i t e m > < i t e m > < M e a s u r e N a m e > g j . s n i t t   s y s s e l s e t t i n g < / M e a s u r e N a m e > < D i s p l a y N a m e > g j . s n i t t   s y s s e l s e t t i n g < / D i s p l a y N a m e > < V i s i b l e > F a l s e < / V i s i b l e > < / i t e m > < / C a l c u l a t e d F i e l d s > < S A H o s t H a s h > 0 < / S A H o s t H a s h > < G e m i n i F i e l d L i s t V i s i b l e > T r u e < / G e m i n i F i e l d L i s t V i s i b l e > < / S e t t i n g s > ] ] > < / C u s t o m C o n t e n t > < / G e m i n i > 
</file>

<file path=customXml/item13.xml>��< ? x m l   v e r s i o n = " 1 . 0 "   e n c o d i n g = " U T F - 1 6 " ? > < G e m i n i   x m l n s = " h t t p : / / g e m i n i / p i v o t c u s t o m i z a t i o n / S h o w H i d d e n " > < C u s t o m C o n t e n t > < ! [ C D A T A [ T r u e ] ] > < / C u s t o m C o n t e n t > < / G e m i n i > 
</file>

<file path=customXml/item14.xml>��< ? x m l   v e r s i o n = " 1 . 0 "   e n c o d i n g = " u t f - 1 6 " ? > < D a t a M a s h u p   s q m i d = " c 7 e e 4 3 9 3 - 3 5 f 0 - 4 d b 9 - 8 a 3 8 - 9 9 4 a 4 8 4 c c d 2 b "   x m l n s = " h t t p : / / s c h e m a s . m i c r o s o f t . c o m / D a t a M a s h u p " > A A A A A O Y H A A B Q S w M E F A A C A A g A l 2 1 0 V C V r o / 6 k A A A A 9 w A A A B I A H A B D b 2 5 m a W c v U G F j a 2 F n Z S 5 4 b W w g o h g A K K A U A A A A A A A A A A A A A A A A A A A A A A A A A A A A h Y + x D o I w G I R 3 E 9 + B d K c t d S M / Z X A V N T E x r h U a a Y S / B o r l 3 R x 8 J F 9 B i K J u j n f 3 J X f 3 u N 0 h 7 e s q u O q m N R Y T E l F O g t Y p L F R l U S c E L U n l f A Z b l Z / V S Q c D j W 3 c t 0 V C S u c u M W P e e + o X 1 D Y n J j i P 2 C F b 7 f J S 1 4 p 8 Y P M f D g 2 O t b k m E v a v N V L Q i A s q + D A K 2 G R C Z v A L i C E b 0 x 8 T l l 3 l u k Z L P I b r D b B J A n t / k E 9 Q S w M E F A A C A A g A l 2 1 0 V 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J d t d F T k h U H M 6 Q Q A A E w a A A A T A B w A R m 9 y b X V s Y X M v U 2 V j d G l v b j E u b S C i G A A o o B Q A A A A A A A A A A A A A A A A A A A A A A A A A A A D t V 8 F u G k k Q v V v y P 7 Q m F y y N E T N 2 4 m y y r G R j W 4 n Z t X e N n R z A Q g 0 U 0 J 6 e 7 l F 3 D x u E + I / 9 g e w 3 7 N 0 / t j U D m I F p M E E + 5 I A P d v K 6 u 6 p e 1 e u q H g 1 t w 6 Q g t c l f 7 + P + 3 v 6 e 7 l M F H V I b a g 1 c U 2 O g 6 T c F G z x 9 b / q l 0 n v 8 5 X t N j 5 Q J B 7 O / R / C n y n g H E K j o Q f F c t u M Q h C l c M g 7 F i h Q G / 6 M L T u V D 4 1 6 D 0 o 0 r 2 a e i c S P g X L E B N G q G G q Y N C 4 J G r X b W m H o F Y 5 j o N W W v K X S n k X h s n F E 8 n j p v v B B a s a 0 H z o F b P w f O Q m Z A l Z 2 P j k s q k s e h 0 G X v x C U X o i 0 7 6 K H s + W 9 9 l / w V S w M 1 M + R Q n v + z e C 0 F P B y 4 E 4 5 v n E u p u g r C E J C r H C C V Q L E u W n e Q + R 1 t 4 Y E / l Q z x 9 C e g H V w u p G l x S X 0 K n 3 J e a 1 N O l S 4 b F W c t X 4 i O A k P M M I K 5 s T t F h e 5 K F U 7 i v s N F X V g T h T s a O d 7 R 8 U n p Q 7 Z 0 J A J F j o s k G F B l K H c J Z h Y R / Z x 1 x B l t A a 4 o 6 K E G X C K e / l W Y G l K o X W N S T w 6 I 7 J G n 7 + g g D Z A Y + G b G L h k 5 O a D p 5 S E f o c / C v D s u J g Q m 2 J E F O 7 Z g b y 3 Y O w t 2 Y s H e W 7 B f L J h X s o G e D b R R 8 W x c P B s Z b 4 n N e F 7 + p 3 + S O m K t V K I b 0 n 0 E J c D M l V A L W F R Y V I n r v a x L b 6 U w V 7 r 8 Q b F 6 W 6 v V S + W a V 2 F O Q B N R 5 u B l j e Y 2 J O 0 g X w V E L S L w S z Y V I G q R A a I W H S B q E Q K i F i U g a h E 2 o h Z p I 2 o R N 6 J W b p 6 V m 2 / l 5 n v L c t z f Y 8 J a 4 8 2 H g v / z D g V / N x R 2 Q 2 E 3 F H Z D Y T c U X n 0 o 3 D U 1 D T l t 6 k y H s Q y C i S Y q M m w x A Y X R C 4 9 4 9 6 V Z k 7 k r l 6 l S 0 U k g u R Q i 2 3 1 v I U S J T b v 8 t P l a N Z Y x d x N F f R g g 1 Y g N U P W p p l D F h C Y J s P i 4 F + n G G 9 M H N f N k C 2 p B u n m 1 Y h G c U 2 M U a 8 U m u X X O F 1 A d 5 s z j q k 4 N E b w 5 R A y B C D o Q W a q C h j A P Y E M a y Z 1 b c E u p c r K d C G e 2 U a B m f S H T g o D j d + O t / D v x Z g 8 O R w t t 9 0 m h P u H 9 Q H 7 9 j T j V Q 9 8 7 9 H 1 S G 1 D e o q q T z J I r K s g f d A j I B + M j y / u P S B U f D a g b g f N K y y B A 1 / a t t 6 A N w S F v E o p h G C c h o f 1 Y R l G P I c G D O b G a R F I 2 X o g X 8 r y T R D 2 X 7 0 Y h V D z V b R D J k 2 F N v r w V C V v y P s 1 U 0 l c X b l 3 O 2 s L N o 6 3 m l K X t x l 1 8 a w M v V m K l M G 9 f p Q p a U g a F g 1 H 9 G o V S d j K n n Y d x f f o s e 9 j i B T K 9 V y O n + m x w u f d W h V q 5 t u Z M D u s O e b C 4 c 7 x x R R e G 5 V K 0 k 4 K e g 7 W i s 6 v c B c a X e 0 t S z q / M 9 C + U k s p a 2 K y j x Z a 6 a H i 5 s t M O g Q L e r r b P 5 1 + r u p + Q b q e n 4 i i C f G H u B b J N F 2 2 r 1 7 e H Z O 3 x 6 + d g F 2 u 7 Y g J Z B 1 C k W I h m Z p 1 1 N 4 N 2 M + j n n E H p o U L 9 T b 4 A D 8 j M K X n k S q p O S 8 V B c s 4 w 3 n / 6 D + 8 5 F t I 8 g k D r o F z y S A P 8 H s B k r r a D / A L Z W 2 v n B Q t H 5 J L p A D 9 Y u 1 T 0 k B W a o S j Y I O Y m V t l h e q E S Q R s s 9 S C V T E Y S E a d t + E J 5 D L a p + i N s X W e 2 0 3 G n d t X M w R 3 2 C 9 f y E T B e G a O 3 M s h l M u 5 m q X S d 2 Z 7 X C M / f N D w v i W 9 9 o V w n X V 1 G t w h y w 9 d N j s t W 7 5 t 0 2 G 8 5 / o D z o 9 c a f E k 7 y n 0 v 5 V 8 i C f o 7 X u 2 J A i Y L I g 5 b o D Y c Z G f 4 u 5 n a 3 Y L z / P B r 0 b a 9 t V b S + B 9 Q S w E C L Q A U A A I A C A C X b X R U J W u j / q Q A A A D 3 A A A A E g A A A A A A A A A A A A A A A A A A A A A A Q 2 9 u Z m l n L 1 B h Y 2 t h Z 2 U u e G 1 s U E s B A i 0 A F A A C A A g A l 2 1 0 V F N y O C y b A A A A 4 Q A A A B M A A A A A A A A A A A A A A A A A 8 A A A A F t D b 2 5 0 Z W 5 0 X 1 R 5 c G V z X S 5 4 b W x Q S w E C L Q A U A A I A C A C X b X R U 5 I V B z O k E A A B M G g A A E w A A A A A A A A A A A A A A A A D Y A Q A A R m 9 y b X V s Y X M v U 2 V j d G l v b j E u b V B L B Q Y A A A A A A w A D A M I A A A A O B 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u U A A A A A A A A M x Q 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T e X N z Z W x z Y X R 0 Z V 8 y X 2 5 p d i V D M y V B N V 8 y M D A 4 X z I w M j F f M 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T G F z d F V w Z G F 0 Z W Q i I F Z h b H V l P S J k M j A y M i 0 w M y 0 x N V Q x M j o 1 O D o 1 O C 4 z M D Y 1 O D Q 2 W i I g L z 4 8 R W 5 0 c n k g V H l w Z T 0 i R m l s b G V k Q 2 9 t c G x l d G V S Z X N 1 b H R U b 1 d v c m t z a G V l d C I g V m F s d W U 9 I m w w I i A v P j x F b n R y e S B U e X B l P S J G a W x s U 3 R h d H V z I i B W Y W x 1 Z T 0 i c 0 N v b X B s Z X R l I i A v P j x F b n R y e S B U e X B l P S J G a W x s V G 9 E Y X R h T W 9 k Z W x F b m F i b G V k I i B W Y W x 1 Z T 0 i b D A i I C 8 + P E V u d H J 5 I F R 5 c G U 9 I k l z U H J p d m F 0 Z S I g V m F s d W U 9 I m w w I i A v P j x F b n R y e S B U e X B l P S J S Z X N 1 b H R U e X B l I i B W Y W x 1 Z T 0 i c 1 R h Y m x l I i A v P j x F b n R y e S B U e X B l P S J O Y X Z p Z 2 F 0 a W 9 u U 3 R l c E 5 h b W U i I F Z h b H V l P S J z T m F 2 a W d h c 2 p v b i I g L z 4 8 R W 5 0 c n k g V H l w Z T 0 i R m l s b E 9 i a m V j d F R 5 c G U i I F Z h b H V l P S J z Q 2 9 u b m V j d G l v b k 9 u b H k i I C 8 + P C 9 T d G F i b G V F b n R y a W V z P j w v S X R l b T 4 8 S X R l b T 4 8 S X R l b U x v Y 2 F 0 a W 9 u P j x J d G V t V H l w Z T 5 G b 3 J t d W x h P C 9 J d G V t V H l w Z T 4 8 S X R l b V B h d G g + U 2 V j d G l v b j E v U 3 l z c 2 V s c 2 F 0 d G V f M l 9 u a X Y l Q z M l Q T V f M j A w O F 8 y M D I x X z I 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I t M D M t M T V U M T M 6 M D A 6 M z M u N T c 2 M z Y 0 M 1 o i I C 8 + P E V u d H J 5 I F R 5 c G U 9 I k Z p b G x l Z E N v b X B s Z X R l U m V z d W x 0 V G 9 X b 3 J r c 2 h l Z X Q i I F Z h b H V l P S J s M C I g L z 4 8 R W 5 0 c n k g V H l w Z T 0 i R m l s b F N 0 Y X R 1 c y I g V m F s d W U 9 I n N D b 2 1 w b G V 0 Z S I g L z 4 8 R W 5 0 c n k g V H l w Z T 0 i R m l s b F R v R G F 0 Y U 1 v Z G V s R W 5 h Y m x l Z C I g V m F s d W U 9 I m w w I i A v P j x F b n R y e S B U e X B l P S J J c 1 B y a X Z h d G U i I F Z h b H V l P S J s M C I g L z 4 8 R W 5 0 c n k g V H l w Z T 0 i U m V z d W x 0 V H l w Z S I g V m F s d W U 9 I n N U Y W J s Z S I g L z 4 8 R W 5 0 c n k g V H l w Z T 0 i T m F 2 a W d h d G l v b l N 0 Z X B O Y W 1 l I i B W Y W x 1 Z T 0 i c 0 5 h d m l n Y X N q b 2 4 i I C 8 + P E V u d H J 5 I F R 5 c G U 9 I k Z p b G x P Y m p l Y 3 R U e X B l I i B W Y W x 1 Z T 0 i c 0 N v b m 5 l Y 3 R p b 2 5 P b m x 5 I i A v P j w v U 3 R h Y m x l R W 5 0 c m l l c z 4 8 L 0 l 0 Z W 0 + P E l 0 Z W 0 + P E l 0 Z W 1 M b 2 N h d G l v b j 4 8 S X R l b V R 5 c G U + R m 9 y b X V s Y T w v S X R l b V R 5 c G U + P E l 0 Z W 1 Q Y X R o P l N l Y 3 R p b 2 4 x L 1 R f c 2 F t b G F f c 3 l z c 2 V s c 2 F 0 d G U 8 L 0 l 0 Z W 1 Q Y X R o P j w v S X R l b U x v Y 2 F 0 a W 9 u P j x T d G F i b G V F b n R y a W V z P j x F b n R y e S B U e X B l P S J G a W x s Q 2 9 s d W 1 u T m F t Z X M i I F Z h b H V l P S J z W y Z x d W 9 0 O 3 J l Z 2 l v b i Z x d W 9 0 O y w m c X V v d D t u w 6 Z y a W 5 n I C h T T j I w M D c p J n F 1 b 3 Q 7 L C Z x d W 9 0 O 2 F h c i Z x d W 9 0 O y w m c X V v d D t W Z X J k a S Z x d W 9 0 O 1 0 i I C 8 + P E V u d H J 5 I F R 5 c G U 9 I k J 1 Z m Z l c k 5 l e H R S Z W Z y Z X N o I i B W Y W x 1 Z T 0 i b D E i I C 8 + P E V u d H J 5 I F R 5 c G U 9 I k Z p b G x D b 2 x 1 b W 5 U e X B l c y I g V m F s d W U 9 I n N C Z 1 l H Q X c 9 P S I g L z 4 8 R W 5 0 c n k g V H l w Z T 0 i R m l s b E V u Y W J s Z W Q i I F Z h b H V l P S J s M C I g L z 4 8 R W 5 0 c n k g V H l w Z T 0 i R m l s b E x h c 3 R V c G R h d G V k I i B W Y W x 1 Z T 0 i Z D I w M j I t M D M t M T d U M T M 6 M z Y 6 N D M u M D Y 1 N T A 3 N V o i I C 8 + P E V u d H J 5 I F R 5 c G U 9 I k Z p b G x F c n J v c k N v d W 5 0 I i B W Y W x 1 Z T 0 i b D A i I C 8 + P E V u d H J 5 I F R 5 c G U 9 I k Z p b G x F c n J v c k N v Z G U i I F Z h b H V l P S J z V W 5 r b m 9 3 b i I g L z 4 8 R W 5 0 c n k g V H l w Z T 0 i R m l s b G V k Q 2 9 t c G x l d G V S Z X N 1 b H R U b 1 d v c m t z a G V l d C I g V m F s d W U 9 I m w w I i A v P j x F b n R y e S B U e X B l P S J G a W x s Q 2 9 1 b n Q i I F Z h b H V l P S J s N D M 4 N T k y I i A v P j x F b n R y e S B U e X B l P S J G a W x s V G 9 E Y X R h T W 9 k Z W x F b m F i b G V k I i B W Y W x 1 Z T 0 i b D E i I C 8 + P E V u d H J 5 I F R 5 c G U 9 I k l z U H J p d m F 0 Z S I g V m F s d W U 9 I m w w I i A v P j x F b n R y e S B U e X B l P S J R d W V y e U l E I i B W Y W x 1 Z T 0 i c 2 V k N m U 0 N z J h L T k 2 N D M t N D c 2 N y 0 5 M D R h L T E 0 N z I z M T h k N W E w Z S I g L z 4 8 R W 5 0 c n k g V H l w Z T 0 i Q W R k Z W R U b 0 R h d G F N b 2 R l b C I g V m F s d W U 9 I m w x I i A v P j x F b n R y e S B U e X B l P S J S Z X N 1 b H R U e X B l I i B W Y W x 1 Z T 0 i c 1 R h Y m x l I i A v P j x F b n R y e S B U e X B l P S J O Y X Z p Z 2 F 0 a W 9 u U 3 R l c E 5 h b W U i I F Z h b H V l P S J z T m F 2 a W d h c 2 p v b i I g L z 4 8 R W 5 0 c n k g V H l w Z T 0 i R m l s b E 9 i a m V j d F R 5 c G U i I F Z h b H V l P S J z U G l 2 b 3 R U Y W J s Z S I g L z 4 8 R W 5 0 c n k g V H l w Z T 0 i T m F t Z V V w Z G F 0 Z W R B Z n R l c k Z p b G w i I F Z h b H V l P S J s M C I g L z 4 8 R W 5 0 c n k g V H l w Z T 0 i U G l 2 b 3 R P Y m p l Y 3 R O Y W 1 l I i B W Y W x 1 Z T 0 i c 1 B f Y W x s X 2 d y d X B w I V B p d m 9 0 d G F i Z W x s M T c 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1 R f c 2 F t b G F f c 3 l z c 2 V s c 2 F 0 d G U v T 3 B w a G V 2 Z X Q g c G l 2 b 3 R l c m l u Z y B m b 3 I g Y W 5 k c m U g a 2 9 s b 2 5 u Z X I u e 3 J l Z 2 l v b i w w f S Z x d W 9 0 O y w m c X V v d D t T Z W N 0 a W 9 u M S 9 U X 3 N h b W x h X 3 N 5 c 3 N l b H N h d H R l L 0 9 w c G h l d m V 0 I H B p d m 9 0 Z X J p b m c g Z m 9 y I G F u Z H J l I G t v b G 9 u b m V y L n t u w 6 Z y a W 5 n I C h T T j I w M D c p L D F 9 J n F 1 b 3 Q 7 L C Z x d W 9 0 O 1 N l Y 3 R p b 2 4 x L 1 R f c 2 F t b G F f c 3 l z c 2 V s c 2 F 0 d G U v T 3 B w a G V 2 Z X Q g c G l 2 b 3 R l c m l u Z y B m b 3 I g Y W 5 k c m U g a 2 9 s b 2 5 u Z X I u e 0 F 0 d H J p Y n V 0 d C w y f S Z x d W 9 0 O y w m c X V v d D t T Z W N 0 a W 9 u M S 9 U X 3 N h b W x h X 3 N 5 c 3 N l b H N h d H R l L 0 9 w c G h l d m V 0 I H B p d m 9 0 Z X J p b m c g Z m 9 y I G F u Z H J l I G t v b G 9 u b m V y L n t W Z X J k a S w z f S Z x d W 9 0 O 1 0 s J n F 1 b 3 Q 7 Q 2 9 s d W 1 u Q 2 9 1 b n Q m c X V v d D s 6 N C w m c X V v d D t L Z X l D b 2 x 1 b W 5 O Y W 1 l c y Z x d W 9 0 O z p b X S w m c X V v d D t D b 2 x 1 b W 5 J Z G V u d G l 0 a W V z J n F 1 b 3 Q 7 O l s m c X V v d D t T Z W N 0 a W 9 u M S 9 U X 3 N h b W x h X 3 N 5 c 3 N l b H N h d H R l L 0 9 w c G h l d m V 0 I H B p d m 9 0 Z X J p b m c g Z m 9 y I G F u Z H J l I G t v b G 9 u b m V y L n t y Z W d p b 2 4 s M H 0 m c X V v d D s s J n F 1 b 3 Q 7 U 2 V j d G l v b j E v V F 9 z Y W 1 s Y V 9 z e X N z Z W x z Y X R 0 Z S 9 P c H B o Z X Z l d C B w a X Z v d G V y a W 5 n I G Z v c i B h b m R y Z S B r b 2 x v b m 5 l c i 5 7 b s O m c m l u Z y A o U 0 4 y M D A 3 K S w x f S Z x d W 9 0 O y w m c X V v d D t T Z W N 0 a W 9 u M S 9 U X 3 N h b W x h X 3 N 5 c 3 N l b H N h d H R l L 0 9 w c G h l d m V 0 I H B p d m 9 0 Z X J p b m c g Z m 9 y I G F u Z H J l I G t v b G 9 u b m V y L n t B d H R y a W J 1 d H Q s M n 0 m c X V v d D s s J n F 1 b 3 Q 7 U 2 V j d G l v b j E v V F 9 z Y W 1 s Y V 9 z e X N z Z W x z Y X R 0 Z S 9 P c H B o Z X Z l d C B w a X Z v d G V y a W 5 n I G Z v c i B h b m R y Z S B r b 2 x v b m 5 l c i 5 7 V m V y Z G k s M 3 0 m c X V v d D t d L C Z x d W 9 0 O 1 J l b G F 0 a W 9 u c 2 h p c E l u Z m 8 m c X V v d D s 6 W 1 1 9 I i A v P j w v U 3 R h Y m x l R W 5 0 c m l l c z 4 8 L 0 l 0 Z W 0 + P E l 0 Z W 0 + P E l 0 Z W 1 M b 2 N h d G l v b j 4 8 S X R l b V R 5 c G U + R m 9 y b X V s Y T w v S X R l b V R 5 c G U + P E l 0 Z W 1 Q Y X R o P l N l Y 3 R p b 2 4 x L 1 R h Y l 9 r b 2 1 t d W 5 l P C 9 J d G V t U G F 0 a D 4 8 L 0 l 0 Z W 1 M b 2 N h d G l v b j 4 8 U 3 R h Y m x l R W 5 0 c m l l c z 4 8 R W 5 0 c n k g V H l w Z T 0 i R m l s b E V y c m 9 y Q 2 9 k Z S I g V m F s d W U 9 I n N V b m t u b 3 d u I i A v P j x F b n R y e S B U e X B l P S J C d W Z m Z X J O Z X h 0 U m V m c m V z a C I g V m F s d W U 9 I m w x I i A v P j x F b n R y e S B U e X B l P S J G a W x s R X J y b 3 J D b 3 V u d C I g V m F s d W U 9 I m w w I i A v P j x F b n R y e S B U e X B l P S J G a W x s R W 5 h Y m x l Z C I g V m F s d W U 9 I m w w I i A v P j x F b n R y e S B U e X B l P S J G a W x s T G F z d F V w Z G F 0 Z W Q i I F Z h b H V l P S J k M j A y M i 0 w M y 0 x N 1 Q x M z o z N j o 0 M y 4 w N z A y M j U 5 W i I g L z 4 8 R W 5 0 c n k g V H l w Z T 0 i R m l s b E N v b H V t b l R 5 c G V z I i B W Y W x 1 Z T 0 i c 0 J n W U d C Z 1 l B Q U F B P S I g L z 4 8 R W 5 0 c n k g V H l w Z T 0 i R m l s b E N v b H V t b k 5 h b W V z I i B W Y W x 1 Z T 0 i c 1 s m c X V v d D t L X 2 t v b W 1 1 b m U m c X V v d D s s J n F 1 b 3 Q 7 S 2 5 y X 2 t v b W 1 1 b m U m c X V v d D s s J n F 1 b 3 Q 7 a 2 9 t b X V u Z S Z x d W 9 0 O y w m c X V v d D t L b n I m c X V v d D s s J n F 1 b 3 Q 7 Z n l s a 2 U m c X V v d D s s J n F 1 b 3 Q 7 U m V n a W 9 u J n F 1 b 3 Q 7 L C Z x d W 9 0 O 1 B s d X N z J n F 1 b 3 Q 7 L C Z x d W 9 0 O 0 V r c 3 R y Y S Z x d W 9 0 O 1 0 i I C 8 + P E V u d H J 5 I F R 5 c G U 9 I k Z p b G x l Z E N v b X B s Z X R l U m V z d W x 0 V G 9 X b 3 J r c 2 h l Z X Q i I F Z h b H V l P S J s M C I g L z 4 8 R W 5 0 c n k g V H l w Z T 0 i R m l s b F N 0 Y X R 1 c y I g V m F s d W U 9 I n N D b 2 1 w b G V 0 Z S I g L z 4 8 R W 5 0 c n k g V H l w Z T 0 i R m l s b F R v R G F 0 Y U 1 v Z G V s R W 5 h Y m x l Z C I g V m F s d W U 9 I m w x I i A v P j x F b n R y e S B U e X B l P S J J c 1 B y a X Z h d G U i I F Z h b H V l P S J s M C I g L z 4 8 R W 5 0 c n k g V H l w Z T 0 i U X V l c n l J R C I g V m F s d W U 9 I n N l N j M 2 N m Y x Z S 0 1 M j Y 3 L T Q x O G E t O G M x Z C 0 1 Z W V k M G Q z Z m I y M D k i I C 8 + P E V u d H J 5 I F R 5 c G U 9 I l J l b G F 0 a W 9 u c 2 h p c E l u Z m 9 D b 2 5 0 Y W l u Z X I i I F Z h b H V l P S J z e y Z x d W 9 0 O 2 N v b H V t b k N v d W 5 0 J n F 1 b 3 Q 7 O j g s J n F 1 b 3 Q 7 a 2 V 5 Q 2 9 s d W 1 u T m F t Z X M m c X V v d D s 6 W 1 0 s J n F 1 b 3 Q 7 c X V l c n l S Z W x h d G l v b n N o a X B z J n F 1 b 3 Q 7 O l t d L C Z x d W 9 0 O 2 N v b H V t b k l k Z W 5 0 a X R p Z X M m c X V v d D s 6 W y Z x d W 9 0 O 1 N l Y 3 R p b 2 4 x L 1 R h Y l 9 r b 2 1 t d W 5 l L 0 Z q Z X J u Z W R l I G Z l a W w u e 0 t f a 2 9 t b X V u Z S w w f S Z x d W 9 0 O y w m c X V v d D t T Z W N 0 a W 9 u M S 9 U Y W J f a 2 9 t b X V u Z S 9 G a m V y b m V k Z S B m Z W l s L n t L b n J f a 2 9 t b X V u Z S w x f S Z x d W 9 0 O y w m c X V v d D t T Z W N 0 a W 9 u M S 9 U Y W J f a 2 9 t b X V u Z S 9 G a m V y b m V k Z S B m Z W l s L n t r b 2 1 t d W 5 l L D J 9 J n F 1 b 3 Q 7 L C Z x d W 9 0 O 1 N l Y 3 R p b 2 4 x L 1 R h Y l 9 r b 2 1 t d W 5 l L 0 Z q Z X J u Z W R l I G Z l a W w u e 0 t u c i w z f S Z x d W 9 0 O y w m c X V v d D t T Z W N 0 a W 9 u M S 9 U Y W J f a 2 9 t b X V u Z S 9 G a m V y b m V k Z S B m Z W l s L n t m e W x r Z S w 0 f S Z x d W 9 0 O y w m c X V v d D t T Z W N 0 a W 9 u M S 9 U Y W J f a 2 9 t b X V u Z S 9 G a m V y b m V k Z S B m Z W l s L n t S Z W d p b 2 4 s N X 0 m c X V v d D s s J n F 1 b 3 Q 7 U 2 V j d G l v b j E v V G F i X 2 t v b W 1 1 b m U v R m p l c m 5 l Z G U g Z m V p b C 5 7 U G x 1 c 3 M s N n 0 m c X V v d D s s J n F 1 b 3 Q 7 U 2 V j d G l v b j E v V G F i X 2 t v b W 1 1 b m U v R m p l c m 5 l Z G U g Z m V p b C 5 7 R W t z d H J h L D d 9 J n F 1 b 3 Q 7 X S w m c X V v d D t D b 2 x 1 b W 5 D b 3 V u d C Z x d W 9 0 O z o 4 L C Z x d W 9 0 O 0 t l e U N v b H V t b k 5 h b W V z J n F 1 b 3 Q 7 O l t d L C Z x d W 9 0 O 0 N v b H V t b k l k Z W 5 0 a X R p Z X M m c X V v d D s 6 W y Z x d W 9 0 O 1 N l Y 3 R p b 2 4 x L 1 R h Y l 9 r b 2 1 t d W 5 l L 0 Z q Z X J u Z W R l I G Z l a W w u e 0 t f a 2 9 t b X V u Z S w w f S Z x d W 9 0 O y w m c X V v d D t T Z W N 0 a W 9 u M S 9 U Y W J f a 2 9 t b X V u Z S 9 G a m V y b m V k Z S B m Z W l s L n t L b n J f a 2 9 t b X V u Z S w x f S Z x d W 9 0 O y w m c X V v d D t T Z W N 0 a W 9 u M S 9 U Y W J f a 2 9 t b X V u Z S 9 G a m V y b m V k Z S B m Z W l s L n t r b 2 1 t d W 5 l L D J 9 J n F 1 b 3 Q 7 L C Z x d W 9 0 O 1 N l Y 3 R p b 2 4 x L 1 R h Y l 9 r b 2 1 t d W 5 l L 0 Z q Z X J u Z W R l I G Z l a W w u e 0 t u c i w z f S Z x d W 9 0 O y w m c X V v d D t T Z W N 0 a W 9 u M S 9 U Y W J f a 2 9 t b X V u Z S 9 G a m V y b m V k Z S B m Z W l s L n t m e W x r Z S w 0 f S Z x d W 9 0 O y w m c X V v d D t T Z W N 0 a W 9 u M S 9 U Y W J f a 2 9 t b X V u Z S 9 G a m V y b m V k Z S B m Z W l s L n t S Z W d p b 2 4 s N X 0 m c X V v d D s s J n F 1 b 3 Q 7 U 2 V j d G l v b j E v V G F i X 2 t v b W 1 1 b m U v R m p l c m 5 l Z G U g Z m V p b C 5 7 U G x 1 c 3 M s N n 0 m c X V v d D s s J n F 1 b 3 Q 7 U 2 V j d G l v b j E v V G F i X 2 t v b W 1 1 b m U v R m p l c m 5 l Z G U g Z m V p b C 5 7 R W t z d H J h L D d 9 J n F 1 b 3 Q 7 X S w m c X V v d D t S Z W x h d G l v b n N o a X B J b m Z v J n F 1 b 3 Q 7 O l t d f S I g L z 4 8 R W 5 0 c n k g V H l w Z T 0 i U m V z d W x 0 V H l w Z S I g V m F s d W U 9 I n N U Y W J s Z S I g L z 4 8 R W 5 0 c n k g V H l w Z T 0 i T m F 2 a W d h d G l v b l N 0 Z X B O Y W 1 l I i B W Y W x 1 Z T 0 i c 0 5 h d m l n Y X N q b 2 4 i I C 8 + P E V u d H J 5 I F R 5 c G U 9 I k Z p b G x P Y m p l Y 3 R U e X B l I i B W Y W x 1 Z T 0 i c 1 B p d m 9 0 V G F i b G U i I C 8 + P E V u d H J 5 I F R 5 c G U 9 I k 5 h b W V V c G R h d G V k Q W Z 0 Z X J G a W x s I i B W Y W x 1 Z T 0 i b D A i I C 8 + P E V u d H J 5 I F R 5 c G U 9 I l B p d m 9 0 T 2 J q Z W N 0 T m F t Z S I g V m F s d W U 9 I n N Q X 2 F s b F 9 n c n V w c C F Q a X Z v d H R h Y m V s b D E 3 I i A v P j x F b n R y e S B U e X B l P S J G a W x s Q 2 9 1 b n Q i I F Z h b H V l P S J s M z U 2 I i A v P j x F b n R y e S B U e X B l P S J B Z G R l Z F R v R G F 0 Y U 1 v Z G V s I i B W Y W x 1 Z T 0 i b D E i I C 8 + P C 9 T d G F i b G V F b n R y a W V z P j w v S X R l b T 4 8 S X R l b T 4 8 S X R l b U x v Y 2 F 0 a W 9 u P j x J d G V t V H l w Z T 5 G b 3 J t d W x h P C 9 J d G V t V H l w Z T 4 8 S X R l b V B h d G g + U 2 V j d G l v b j E v V G F i X 2 4 l Q z M l Q T Z y a W 5 n Z X I 8 L 0 l 0 Z W 1 Q Y X R o P j w v S X R l b U x v Y 2 F 0 a W 9 u P j x T d G F i b G V F b n R y a W V z P j x F b n R y e S B U e X B l P S J G a W x s R X J y b 3 J D b 2 R l I i B W Y W x 1 Z T 0 i c 1 V u a 2 5 v d 2 4 i I C 8 + P E V u d H J 5 I F R 5 c G U 9 I k J 1 Z m Z l c k 5 l e H R S Z W Z y Z X N o I i B W Y W x 1 Z T 0 i b D E i I C 8 + P E V u d H J 5 I F R 5 c G U 9 I k Z p b G x F c n J v c k N v d W 5 0 I i B W Y W x 1 Z T 0 i b D A i I C 8 + P E V u d H J 5 I F R 5 c G U 9 I k Z p b G x F b m F i b G V k I i B W Y W x 1 Z T 0 i b D A i I C 8 + P E V u d H J 5 I F R 5 c G U 9 I k Z p b G x M Y X N 0 V X B k Y X R l Z C I g V m F s d W U 9 I m Q y M D I y L T A z L T E 3 V D E z O j M 2 O j Q z L j A 3 N D k 0 N D h a I i A v P j x F b n R y e S B U e X B l P S J G a W x s Q 2 9 s d W 1 u V H l w Z X M i I F Z h b H V l P S J z Q m d B Q U F B W U d C Z 0 F B I i A v P j x F b n R y e S B U e X B l P S J G a W x s Q 2 9 s d W 1 u T m F t Z X M i I F Z h b H V l P S J z W y Z x d W 9 0 O 0 h v d m V k Z 3 J 1 c H B l c i Z x d W 9 0 O y w m c X V v d D t M Y W 5 k Y n J 1 a y Z x d W 9 0 O y w m c X V v d D t K b 3 J k Y l 9 z a 2 9 n J n F 1 b 3 Q 7 L C Z x d W 9 0 O 0 p v c m R f c 2 t v Z 1 9 m a X N r Z S Z x d W 9 0 O y w m c X V v d D t V b m R l c m d y d X B w c G V y J n F 1 b 3 Q 7 L C Z x d W 9 0 O 0 5 S L S B I b 3 Z l Z G d y d X B w Z X I m c X V v d D s s J n F 1 b 3 Q 7 T s O m c m l u Z 2 V y J n F 1 b 3 Q 7 L C Z x d W 9 0 O 0 V r c 3 R y Y V 8 x J n F 1 b 3 Q 7 L C Z x d W 9 0 O 0 V r c 3 R y Y V 8 y J n F 1 b 3 Q 7 X S I g L z 4 8 R W 5 0 c n k g V H l w Z T 0 i R m l s b G V k Q 2 9 t c G x l d G V S Z X N 1 b H R U b 1 d v c m t z a G V l d C I g V m F s d W U 9 I m w w I i A v P j x F b n R y e S B U e X B l P S J G a W x s U 3 R h d H V z I i B W Y W x 1 Z T 0 i c 0 N v b X B s Z X R l I i A v P j x F b n R y e S B U e X B l P S J G a W x s V G 9 E Y X R h T W 9 k Z W x F b m F i b G V k I i B W Y W x 1 Z T 0 i b D E i I C 8 + P E V u d H J 5 I F R 5 c G U 9 I k l z U H J p d m F 0 Z S I g V m F s d W U 9 I m w w I i A v P j x F b n R y e S B U e X B l P S J R d W V y e U l E I i B W Y W x 1 Z T 0 i c z N h M 2 I 1 Z T J m L W M y Z D M t N G F l Y S 1 h O G Z j L T I w Z j Q 4 Y 2 F l M z Y y O S I g L z 4 8 R W 5 0 c n k g V H l w Z T 0 i U m V s Y X R p b 2 5 z a G l w S W 5 m b 0 N v b n R h a W 5 l c i I g V m F s d W U 9 I n N 7 J n F 1 b 3 Q 7 Y 2 9 s d W 1 u Q 2 9 1 b n Q m c X V v d D s 6 O S w m c X V v d D t r Z X l D b 2 x 1 b W 5 O Y W 1 l c y Z x d W 9 0 O z p b X S w m c X V v d D t x d W V y e V J l b G F 0 a W 9 u c 2 h p c H M m c X V v d D s 6 W 1 0 s J n F 1 b 3 Q 7 Y 2 9 s d W 1 u S W R l b n R p d G l l c y Z x d W 9 0 O z p b J n F 1 b 3 Q 7 U 2 V j d G l v b j E v V G F i X 2 7 D p n J p b m d l c i 9 F b m R y Z X Q g d H l w Z S 5 7 S G 9 2 Z W R n c n V w c G V y L D B 9 J n F 1 b 3 Q 7 L C Z x d W 9 0 O 1 N l Y 3 R p b 2 4 x L 1 R h Y l 9 u w 6 Z y a W 5 n Z X I v S 2 l s Z G U u e 0 x h b m R i c n V r L D F 9 J n F 1 b 3 Q 7 L C Z x d W 9 0 O 1 N l Y 3 R p b 2 4 x L 1 R h Y l 9 u w 6 Z y a W 5 n Z X I v S 2 l s Z G U u e 0 p v c m R i X 3 N r b 2 c s M n 0 m c X V v d D s s J n F 1 b 3 Q 7 U 2 V j d G l v b j E v V G F i X 2 7 D p n J p b m d l c i 9 L a W x k Z S 5 7 S m 9 y Z F 9 z a 2 9 n X 2 Z p c 2 t l L D N 9 J n F 1 b 3 Q 7 L C Z x d W 9 0 O 1 N l Y 3 R p b 2 4 x L 1 R h Y l 9 u w 6 Z y a W 5 n Z X I v R W 5 k c m V 0 I H R 5 c G U u e 1 V u Z G V y Z 3 J 1 c H B w Z X I s N H 0 m c X V v d D s s J n F 1 b 3 Q 7 U 2 V j d G l v b j E v V G F i X 2 7 D p n J p b m d l c i 9 F b m R y Z X Q g d H l w Z S 5 7 T l I t I E h v d m V k Z 3 J 1 c H B l c i w 1 f S Z x d W 9 0 O y w m c X V v d D t T Z W N 0 a W 9 u M S 9 U Y W J f b s O m c m l u Z 2 V y L 0 V u Z H J l d C B 0 e X B l L n t O w 6 Z y a W 5 n Z X I s N n 0 m c X V v d D s s J n F 1 b 3 Q 7 U 2 V j d G l v b j E v V G F i X 2 7 D p n J p b m d l c i 9 L a W x k Z S 5 7 R W t z d H J h X z E s N 3 0 m c X V v d D s s J n F 1 b 3 Q 7 U 2 V j d G l v b j E v V G F i X 2 7 D p n J p b m d l c i 9 L a W x k Z S 5 7 R W t z d H J h X z I s O H 0 m c X V v d D t d L C Z x d W 9 0 O 0 N v b H V t b k N v d W 5 0 J n F 1 b 3 Q 7 O j k s J n F 1 b 3 Q 7 S 2 V 5 Q 2 9 s d W 1 u T m F t Z X M m c X V v d D s 6 W 1 0 s J n F 1 b 3 Q 7 Q 2 9 s d W 1 u S W R l b n R p d G l l c y Z x d W 9 0 O z p b J n F 1 b 3 Q 7 U 2 V j d G l v b j E v V G F i X 2 7 D p n J p b m d l c i 9 F b m R y Z X Q g d H l w Z S 5 7 S G 9 2 Z W R n c n V w c G V y L D B 9 J n F 1 b 3 Q 7 L C Z x d W 9 0 O 1 N l Y 3 R p b 2 4 x L 1 R h Y l 9 u w 6 Z y a W 5 n Z X I v S 2 l s Z G U u e 0 x h b m R i c n V r L D F 9 J n F 1 b 3 Q 7 L C Z x d W 9 0 O 1 N l Y 3 R p b 2 4 x L 1 R h Y l 9 u w 6 Z y a W 5 n Z X I v S 2 l s Z G U u e 0 p v c m R i X 3 N r b 2 c s M n 0 m c X V v d D s s J n F 1 b 3 Q 7 U 2 V j d G l v b j E v V G F i X 2 7 D p n J p b m d l c i 9 L a W x k Z S 5 7 S m 9 y Z F 9 z a 2 9 n X 2 Z p c 2 t l L D N 9 J n F 1 b 3 Q 7 L C Z x d W 9 0 O 1 N l Y 3 R p b 2 4 x L 1 R h Y l 9 u w 6 Z y a W 5 n Z X I v R W 5 k c m V 0 I H R 5 c G U u e 1 V u Z G V y Z 3 J 1 c H B w Z X I s N H 0 m c X V v d D s s J n F 1 b 3 Q 7 U 2 V j d G l v b j E v V G F i X 2 7 D p n J p b m d l c i 9 F b m R y Z X Q g d H l w Z S 5 7 T l I t I E h v d m V k Z 3 J 1 c H B l c i w 1 f S Z x d W 9 0 O y w m c X V v d D t T Z W N 0 a W 9 u M S 9 U Y W J f b s O m c m l u Z 2 V y L 0 V u Z H J l d C B 0 e X B l L n t O w 6 Z y a W 5 n Z X I s N n 0 m c X V v d D s s J n F 1 b 3 Q 7 U 2 V j d G l v b j E v V G F i X 2 7 D p n J p b m d l c i 9 L a W x k Z S 5 7 R W t z d H J h X z E s N 3 0 m c X V v d D s s J n F 1 b 3 Q 7 U 2 V j d G l v b j E v V G F i X 2 7 D p n J p b m d l c i 9 L a W x k Z S 5 7 R W t z d H J h X z I s O H 0 m c X V v d D t d L C Z x d W 9 0 O 1 J l b G F 0 a W 9 u c 2 h p c E l u Z m 8 m c X V v d D s 6 W 1 1 9 I i A v P j x F b n R y e S B U e X B l P S J S Z X N 1 b H R U e X B l I i B W Y W x 1 Z T 0 i c 1 R h Y m x l I i A v P j x F b n R y e S B U e X B l P S J O Y X Z p Z 2 F 0 a W 9 u U 3 R l c E 5 h b W U i I F Z h b H V l P S J z T m F 2 a W d h c 2 p v b i I g L z 4 8 R W 5 0 c n k g V H l w Z T 0 i R m l s b E 9 i a m V j d F R 5 c G U i I F Z h b H V l P S J z U G l 2 b 3 R U Y W J s Z S I g L z 4 8 R W 5 0 c n k g V H l w Z T 0 i T m F t Z V V w Z G F 0 Z W R B Z n R l c k Z p b G w i I F Z h b H V l P S J s M C I g L z 4 8 R W 5 0 c n k g V H l w Z T 0 i U G l 2 b 3 R P Y m p l Y 3 R O Y W 1 l I i B W Y W x 1 Z T 0 i c 1 B f Y W x s X 2 d y d X B w I V B p d m 9 0 d G F i Z W x s M T c i I C 8 + P E V u d H J 5 I F R 5 c G U 9 I k Z p b G x D b 3 V u d C I g V m F s d W U 9 I m w 4 O C I g L z 4 8 R W 5 0 c n k g V H l w Z T 0 i Q W R k Z W R U b 0 R h d G F N b 2 R l b C I g V m F s d W U 9 I m w x I i A v P j w v U 3 R h Y m x l R W 5 0 c m l l c z 4 8 L 0 l 0 Z W 0 + P E l 0 Z W 0 + P E l 0 Z W 1 M b 2 N h d G l v b j 4 8 S X R l b V R 5 c G U + R m 9 y b X V s Y T w v S X R l b V R 5 c G U + P E l 0 Z W 1 Q Y X R o P l N l Y 3 R p b 2 4 x L 1 N 5 c 3 N l b H N h d H R l X z J f b m l 2 J U M z J U E 1 X z I w M D h f M j A y M V 8 x L 0 t p b G R l P C 9 J d G V t U G F 0 a D 4 8 L 0 l 0 Z W 1 M b 2 N h d G l v b j 4 8 U 3 R h Y m x l R W 5 0 c m l l c y A v P j w v S X R l b T 4 8 S X R l b T 4 8 S X R l b U x v Y 2 F 0 a W 9 u P j x J d G V t V H l w Z T 5 G b 3 J t d W x h P C 9 J d G V t V H l w Z T 4 8 S X R l b V B h d G g + U 2 V j d G l v b j E v U 3 l z c 2 V s c 2 F 0 d G V f M l 9 u a X Y l Q z M l Q T V f M j A w O F 8 y M D I x X z E v R m 9 y Z n J l b W 1 l Z G U l M j B v d m V y c 2 t y a W Z 0 Z X I 8 L 0 l 0 Z W 1 Q Y X R o P j w v S X R l b U x v Y 2 F 0 a W 9 u P j x T d G F i b G V F b n R y a W V z I C 8 + P C 9 J d G V t P j x J d G V t P j x J d G V t T G 9 j Y X R p b 2 4 + P E l 0 Z W 1 U e X B l P k Z v c m 1 1 b G E 8 L 0 l 0 Z W 1 U e X B l P j x J d G V t U G F 0 a D 5 T Z W N 0 a W 9 u M S 9 T e X N z Z W x z Y X R 0 Z V 8 y X 2 5 p d i V D M y V B N V 8 y M D A 4 X z I w M j F f M S 9 F b m R y Z X Q l M j B 0 e X B l P C 9 J d G V t U G F 0 a D 4 8 L 0 l 0 Z W 1 M b 2 N h d G l v b j 4 8 U 3 R h Y m x l R W 5 0 c m l l c y A v P j w v S X R l b T 4 8 S X R l b T 4 8 S X R l b U x v Y 2 F 0 a W 9 u P j x J d G V t V H l w Z T 5 G b 3 J t d W x h P C 9 J d G V t V H l w Z T 4 8 S X R l b V B h d G g + U 2 V j d G l v b j E v U 3 l z c 2 V s c 2 F 0 d G V f M l 9 u a X Y l Q z M l Q T V f M j A w O F 8 y M D I x X z E v J U M z J T k 4 d m V y c 3 R l J T I w c m F k Z X I l M j B m a m V y b m V 0 P C 9 J d G V t U G F 0 a D 4 8 L 0 l 0 Z W 1 M b 2 N h d G l v b j 4 8 U 3 R h Y m x l R W 5 0 c m l l c y A v P j w v S X R l b T 4 8 S X R l b T 4 8 S X R l b U x v Y 2 F 0 a W 9 u P j x J d G V t V H l w Z T 5 G b 3 J t d W x h P C 9 J d G V t V H l w Z T 4 8 S X R l b V B h d G g + U 2 V j d G l v b j E v U 3 l z c 2 V s c 2 F 0 d G V f M l 9 u a X Y l Q z M l Q T V f M j A w O F 8 y M D I x X z E v R m 9 y Z n J l b W 1 l Z G U l M j B v d m V y c 2 t y a W Z 0 Z X I x P C 9 J d G V t U G F 0 a D 4 8 L 0 l 0 Z W 1 M b 2 N h d G l v b j 4 8 U 3 R h Y m x l R W 5 0 c m l l c y A v P j w v S X R l b T 4 8 S X R l b T 4 8 S X R l b U x v Y 2 F 0 a W 9 u P j x J d G V t V H l w Z T 5 G b 3 J t d W x h P C 9 J d G V t V H l w Z T 4 8 S X R l b V B h d G g + U 2 V j d G l v b j E v U 3 l z c 2 V s c 2 F 0 d G V f M l 9 u a X Y l Q z M l Q T V f M j A w O F 8 y M D I x X z E v R W 5 k c m V 0 J T I w d H l w Z T E 8 L 0 l 0 Z W 1 Q Y X R o P j w v S X R l b U x v Y 2 F 0 a W 9 u P j x T d G F i b G V F b n R y a W V z I C 8 + P C 9 J d G V t P j x J d G V t P j x J d G V t T G 9 j Y X R p b 2 4 + P E l 0 Z W 1 U e X B l P k Z v c m 1 1 b G E 8 L 0 l 0 Z W 1 U e X B l P j x J d G V t U G F 0 a D 5 T Z W N 0 a W 9 u M S 9 T e X N z Z W x z Y X R 0 Z V 8 y X 2 5 p d i V D M y V B N V 8 y M D A 4 X z I w M j F f M i 9 L a W x k Z T w v S X R l b V B h d G g + P C 9 J d G V t T G 9 j Y X R p b 2 4 + P F N 0 Y W J s Z U V u d H J p Z X M g L z 4 8 L 0 l 0 Z W 0 + P E l 0 Z W 0 + P E l 0 Z W 1 M b 2 N h d G l v b j 4 8 S X R l b V R 5 c G U + R m 9 y b X V s Y T w v S X R l b V R 5 c G U + P E l 0 Z W 1 Q Y X R o P l N l Y 3 R p b 2 4 x L 1 N 5 c 3 N l b H N h d H R l X z J f b m l 2 J U M z J U E 1 X z I w M D h f M j A y M V 8 y L 0 Z v c m Z y Z W 1 t Z W R l J T I w b 3 Z l c n N r c m l m d G V y P C 9 J d G V t U G F 0 a D 4 8 L 0 l 0 Z W 1 M b 2 N h d G l v b j 4 8 U 3 R h Y m x l R W 5 0 c m l l c y A v P j w v S X R l b T 4 8 S X R l b T 4 8 S X R l b U x v Y 2 F 0 a W 9 u P j x J d G V t V H l w Z T 5 G b 3 J t d W x h P C 9 J d G V t V H l w Z T 4 8 S X R l b V B h d G g + U 2 V j d G l v b j E v U 3 l z c 2 V s c 2 F 0 d G V f M l 9 u a X Y l Q z M l Q T V f M j A w O F 8 y M D I x X z I v R W 5 k c m V 0 J T I w d H l w Z T w v S X R l b V B h d G g + P C 9 J d G V t T G 9 j Y X R p b 2 4 + P F N 0 Y W J s Z U V u d H J p Z X M g L z 4 8 L 0 l 0 Z W 0 + P E l 0 Z W 0 + P E l 0 Z W 1 M b 2 N h d G l v b j 4 8 S X R l b V R 5 c G U + R m 9 y b X V s Y T w v S X R l b V R 5 c G U + P E l 0 Z W 1 Q Y X R o P l N l Y 3 R p b 2 4 x L 1 N 5 c 3 N l b H N h d H R l X z J f b m l 2 J U M z J U E 1 X z I w M D h f M j A y M V 8 y L y V D M y U 5 O H Z l c n N 0 Z S U y M H J h Z G V y J T I w Z m p l c m 5 l d D w v S X R l b V B h d G g + P C 9 J d G V t T G 9 j Y X R p b 2 4 + P F N 0 Y W J s Z U V u d H J p Z X M g L z 4 8 L 0 l 0 Z W 0 + P E l 0 Z W 0 + P E l 0 Z W 1 M b 2 N h d G l v b j 4 8 S X R l b V R 5 c G U + R m 9 y b X V s Y T w v S X R l b V R 5 c G U + P E l 0 Z W 1 Q Y X R o P l N l Y 3 R p b 2 4 x L 1 N 5 c 3 N l b H N h d H R l X z J f b m l 2 J U M z J U E 1 X z I w M D h f M j A y M V 8 y L 0 Z v c m Z y Z W 1 t Z W R l J T I w b 3 Z l c n N r c m l m d G V y M T w v S X R l b V B h d G g + P C 9 J d G V t T G 9 j Y X R p b 2 4 + P F N 0 Y W J s Z U V u d H J p Z X M g L z 4 8 L 0 l 0 Z W 0 + P E l 0 Z W 0 + P E l 0 Z W 1 M b 2 N h d G l v b j 4 8 S X R l b V R 5 c G U + R m 9 y b X V s Y T w v S X R l b V R 5 c G U + P E l 0 Z W 1 Q Y X R o P l N l Y 3 R p b 2 4 x L 1 N 5 c 3 N l b H N h d H R l X z J f b m l 2 J U M z J U E 1 X z I w M D h f M j A y M V 8 y L 0 V u Z H J l d C U y M H R 5 c G U x P C 9 J d G V t U G F 0 a D 4 8 L 0 l 0 Z W 1 M b 2 N h d G l v b j 4 8 U 3 R h Y m x l R W 5 0 c m l l c y A v P j w v S X R l b T 4 8 S X R l b T 4 8 S X R l b U x v Y 2 F 0 a W 9 u P j x J d G V t V H l w Z T 5 G b 3 J t d W x h P C 9 J d G V t V H l w Z T 4 8 S X R l b V B h d G g + U 2 V j d G l v b j E v V F 9 z Y W 1 s Y V 9 z e X N z Z W x z Y X R 0 Z S 9 L a W x k Z T w v S X R l b V B h d G g + P C 9 J d G V t T G 9 j Y X R p b 2 4 + P F N 0 Y W J s Z U V u d H J p Z X M g L z 4 8 L 0 l 0 Z W 0 + P E l 0 Z W 0 + P E l 0 Z W 1 M b 2 N h d G l v b j 4 8 S X R l b V R 5 c G U + R m 9 y b X V s Y T w v S X R l b V R 5 c G U + P E l 0 Z W 1 Q Y X R o P l N l Y 3 R p b 2 4 x L 1 R f c 2 F t b G F f c 3 l z c 2 V s c 2 F 0 d G U v R m p l c m 5 l Z G U l M j B r b 2 x v b m 5 l c j w v S X R l b V B h d G g + P C 9 J d G V t T G 9 j Y X R p b 2 4 + P F N 0 Y W J s Z U V u d H J p Z X M g L z 4 8 L 0 l 0 Z W 0 + P E l 0 Z W 0 + P E l 0 Z W 1 M b 2 N h d G l v b j 4 8 S X R l b V R 5 c G U + R m 9 y b X V s Y T w v S X R l b V R 5 c G U + P E l 0 Z W 1 Q Y X R o P l N l Y 3 R p b 2 4 x L 1 R f c 2 F t b G F f c 3 l z c 2 V s c 2 F 0 d G U v T 3 B w a G V 2 Z X Q l M j B w a X Z v d G V y a W 5 n J T I w Z m 9 y J T I w Y W 5 k c m U l M j B r b 2 x v b m 5 l c j w v S X R l b V B h d G g + P C 9 J d G V t T G 9 j Y X R p b 2 4 + P F N 0 Y W J s Z U V u d H J p Z X M g L z 4 8 L 0 l 0 Z W 0 + P E l 0 Z W 0 + P E l 0 Z W 1 M b 2 N h d G l v b j 4 8 S X R l b V R 5 c G U + R m 9 y b X V s Y T w v S X R l b V R 5 c G U + P E l 0 Z W 1 Q Y X R o P l N l Y 3 R p b 2 4 x L 1 R f c 2 F t b G F f c 3 l z c 2 V s c 2 F 0 d G U v S 2 9 s b 2 5 u Z X I l M j B t Z W Q l M j B u e W U l M j B u Y X Z u P C 9 J d G V t U G F 0 a D 4 8 L 0 l 0 Z W 1 M b 2 N h d G l v b j 4 8 U 3 R h Y m x l R W 5 0 c m l l c y A v P j w v S X R l b T 4 8 S X R l b T 4 8 S X R l b U x v Y 2 F 0 a W 9 u P j x J d G V t V H l w Z T 5 G b 3 J t d W x h P C 9 J d G V t V H l w Z T 4 8 S X R l b V B h d G g + U 2 V j d G l v b j E v V F 9 z Y W 1 s Y V 9 z e X N z Z W x z Y X R 0 Z S 9 G a W x 0 c m V y d G U l M j B y Y W R l c j w v S X R l b V B h d G g + P C 9 J d G V t T G 9 j Y X R p b 2 4 + P F N 0 Y W J s Z U V u d H J p Z X M g L z 4 8 L 0 l 0 Z W 0 + P E l 0 Z W 0 + P E l 0 Z W 1 M b 2 N h d G l v b j 4 8 S X R l b V R 5 c G U + R m 9 y b X V s Y T w v S X R l b V R 5 c G U + P E l 0 Z W 1 Q Y X R o P l N l Y 3 R p b 2 4 x L 1 R h Y l 9 r b 2 1 t d W 5 l L 0 t p b G R l P C 9 J d G V t U G F 0 a D 4 8 L 0 l 0 Z W 1 M b 2 N h d G l v b j 4 8 U 3 R h Y m x l R W 5 0 c m l l c y A v P j w v S X R l b T 4 8 S X R l b T 4 8 S X R l b U x v Y 2 F 0 a W 9 u P j x J d G V t V H l w Z T 5 G b 3 J t d W x h P C 9 J d G V t V H l w Z T 4 8 S X R l b V B h d G g + U 2 V j d G l v b j E v V G F i X 2 t v b W 1 1 b m U v R W 5 k c m V 0 J T I w d H l w Z T w v S X R l b V B h d G g + P C 9 J d G V t T G 9 j Y X R p b 2 4 + P F N 0 Y W J s Z U V u d H J p Z X M g L z 4 8 L 0 l 0 Z W 0 + P E l 0 Z W 0 + P E l 0 Z W 1 M b 2 N h d G l v b j 4 8 S X R l b V R 5 c G U + R m 9 y b X V s Y T w v S X R l b V R 5 c G U + P E l 0 Z W 1 Q Y X R o P l N l Y 3 R p b 2 4 x L 1 R h Y l 9 u J U M z J U E 2 c m l u Z 2 V y L 0 t p b G R l P C 9 J d G V t U G F 0 a D 4 8 L 0 l 0 Z W 1 M b 2 N h d G l v b j 4 8 U 3 R h Y m x l R W 5 0 c m l l c y A v P j w v S X R l b T 4 8 S X R l b T 4 8 S X R l b U x v Y 2 F 0 a W 9 u P j x J d G V t V H l w Z T 5 G b 3 J t d W x h P C 9 J d G V t V H l w Z T 4 8 S X R l b V B h d G g + U 2 V j d G l v b j E v V G F i X 2 4 l Q z M l Q T Z y a W 5 n Z X I v R W 5 k c m V 0 J T I w d H l w Z T 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x J d G V t P j x J d G V t T G 9 j Y X R p b 2 4 + P E l 0 Z W 1 U e X B l P k Z v c m 1 1 b G E 8 L 0 l 0 Z W 1 U e X B l P j x J d G V t U G F 0 a D 5 T Z W N 0 a W 9 u M S 9 U X 3 N h b W x h X 3 B y a W 0 l Q z M l Q T Z y b i V D M y V B N n J p b m c 8 L 0 l 0 Z W 1 Q Y X R o P j w v S X R l b U x v Y 2 F 0 a W 9 u P j x T d G F i b G V F b n R y a W V z P j x F b n R y e S B U e X B l P S J G a W x s Q 2 9 s d W 1 u V H l w Z X M i I F Z h b H V l P S J z Q m d Z R 0 F 3 P T 0 i I C 8 + P E V u d H J 5 I F R 5 c G U 9 I k 5 h d m l n Y X R p b 2 5 T d G V w T m F t Z S I g V m F s d W U 9 I n N O Y X Z p Z 2 F z a m 9 u I i A v P j x F b n R y e S B U e X B l P S J G a W x s T G F z d F V w Z G F 0 Z W Q i I F Z h b H V l P S J k M j A y M i 0 w M y 0 x N 1 Q x M z o z N j o 0 M y 4 w O D M x M z U 1 W i I g L z 4 8 R W 5 0 c n k g V H l w Z T 0 i R m l s b E V u Y W J s Z W Q i I F Z h b H V l P S J s M C I g L z 4 8 R W 5 0 c n k g V H l w Z T 0 i R m l s b E V y c m 9 y Q 2 9 1 b n Q i I F Z h b H V l P S J s M C I g L z 4 8 R W 5 0 c n k g V H l w Z T 0 i R m l s b E V y c m 9 y Q 2 9 k Z S I g V m F s d W U 9 I n N V b m t u b 3 d u I i A v P j x F b n R y e S B U e X B l P S J G a W x s Q 2 9 1 b n Q i I F Z h b H V l P S J s M T Q 5 N T I i I C 8 + P E V u d H J 5 I F R 5 c G U 9 I k Z p b G x l Z E N v b X B s Z X R l U m V z d W x 0 V G 9 X b 3 J r c 2 h l Z X Q i I F Z h b H V l P S J s M C I g L z 4 8 R W 5 0 c n k g V H l w Z T 0 i R m l s b E N v b H V t b k 5 h b W V z I i B W Y W x 1 Z T 0 i c 1 s m c X V v d D t y Z W d p b 2 4 m c X V v d D s s J n F 1 b 3 Q 7 b s O m c m l u Z y A o U 0 4 y M D A 3 K S Z x d W 9 0 O y w m c X V v d D t h Y X I m c X V v d D s s J n F 1 b 3 Q 7 V m V y Z G k m c X V v d D t d I i A v P j x F b n R y e S B U e X B l P S J G a W x s V G 9 E Y X R h T W 9 k Z W x F b m F i b G V k I i B W Y W x 1 Z T 0 i b D E i I C 8 + P E V u d H J 5 I F R 5 c G U 9 I k l z U H J p d m F 0 Z S I g V m F s d W U 9 I m w w I i A v P j x F b n R y e S B U e X B l P S J R d W V y e U l E I i B W Y W x 1 Z T 0 i c 2 Y 5 M G E x N T c w L W F j N j Y t N D U z Z S 0 5 M T Y z L W V k M 2 I 4 O W N i N D k 1 O S I g L z 4 8 R W 5 0 c n k g V H l w Z T 0 i Q W R k Z W R U b 0 R h d G F N b 2 R l b C I g V m F s d W U 9 I m w x I i A v P j x F b n R y e S B U e X B l P S J O Y W 1 l V X B k Y X R l Z E F m d G V y R m l s b C I g V m F s d W U 9 I m w w I i A v P j x F b n R y e S B U e X B l P S J C d W Z m Z X J O Z X h 0 U m V m c m V z a C I g V m F s d W U 9 I m w x I i A v P j x F b n R y e S B U e X B l P S J G a W x s T 2 J q Z W N 0 V H l w Z S I g V m F s d W U 9 I n N D b 2 5 u Z W N 0 a W 9 u T 2 5 s e S I g L z 4 8 R W 5 0 c n k g V H l w Z T 0 i U m V z d W x 0 V H l w Z S I g V m F s d W U 9 I n N U Y W J s Z S I g L z 4 8 R W 5 0 c n k g V H l w Z T 0 i T G 9 h Z G V k V G 9 B b m F s e X N p c 1 N l c n Z p Y 2 V z I i B W Y W x 1 Z T 0 i b D A 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1 R f c 2 F t b G F f c H J p b c O m c m 7 D p n J p b m c v T 3 B w a G V 2 Z X Q g c G l 2 b 3 R l c m l u Z y B m b 3 I g Y W 5 k c m U g a 2 9 s b 2 5 u Z X I u e 3 J l Z 2 l v b i w w f S Z x d W 9 0 O y w m c X V v d D t T Z W N 0 a W 9 u M S 9 U X 3 N h b W x h X 3 B y a W 3 D p n J u w 6 Z y a W 5 n L 0 V y c 3 R h d H R l d C B 2 Z X J k a T I u e 2 7 D p n J p b m c g K F N O M j A w N y k s M X 0 m c X V v d D s s J n F 1 b 3 Q 7 U 2 V j d G l v b j E v V F 9 z Y W 1 s Y V 9 w c m l t w 6 Z y b s O m c m l u Z y 9 P c H B o Z X Z l d C B w a X Z v d G V y a W 5 n I G Z v c i B h b m R y Z S B r b 2 x v b m 5 l c i 5 7 Q X R 0 c m l i d X R 0 L D J 9 J n F 1 b 3 Q 7 L C Z x d W 9 0 O 1 N l Y 3 R p b 2 4 x L 1 R f c 2 F t b G F f c H J p b c O m c m 7 D p n J p b m c v T 3 B w a G V 2 Z X Q g c G l 2 b 3 R l c m l u Z y B m b 3 I g Y W 5 k c m U g a 2 9 s b 2 5 u Z X I u e 1 Z l c m R p L D N 9 J n F 1 b 3 Q 7 X S w m c X V v d D t D b 2 x 1 b W 5 D b 3 V u d C Z x d W 9 0 O z o 0 L C Z x d W 9 0 O 0 t l e U N v b H V t b k 5 h b W V z J n F 1 b 3 Q 7 O l t d L C Z x d W 9 0 O 0 N v b H V t b k l k Z W 5 0 a X R p Z X M m c X V v d D s 6 W y Z x d W 9 0 O 1 N l Y 3 R p b 2 4 x L 1 R f c 2 F t b G F f c H J p b c O m c m 7 D p n J p b m c v T 3 B w a G V 2 Z X Q g c G l 2 b 3 R l c m l u Z y B m b 3 I g Y W 5 k c m U g a 2 9 s b 2 5 u Z X I u e 3 J l Z 2 l v b i w w f S Z x d W 9 0 O y w m c X V v d D t T Z W N 0 a W 9 u M S 9 U X 3 N h b W x h X 3 B y a W 3 D p n J u w 6 Z y a W 5 n L 0 V y c 3 R h d H R l d C B 2 Z X J k a T I u e 2 7 D p n J p b m c g K F N O M j A w N y k s M X 0 m c X V v d D s s J n F 1 b 3 Q 7 U 2 V j d G l v b j E v V F 9 z Y W 1 s Y V 9 w c m l t w 6 Z y b s O m c m l u Z y 9 P c H B o Z X Z l d C B w a X Z v d G V y a W 5 n I G Z v c i B h b m R y Z S B r b 2 x v b m 5 l c i 5 7 Q X R 0 c m l i d X R 0 L D J 9 J n F 1 b 3 Q 7 L C Z x d W 9 0 O 1 N l Y 3 R p b 2 4 x L 1 R f c 2 F t b G F f c H J p b c O m c m 7 D p n J p b m c v T 3 B w a G V 2 Z X Q g c G l 2 b 3 R l c m l u Z y B m b 3 I g Y W 5 k c m U g a 2 9 s b 2 5 u Z X I u e 1 Z l c m R p L D N 9 J n F 1 b 3 Q 7 X S w m c X V v d D t S Z W x h d G l v b n N o a X B J b m Z v J n F 1 b 3 Q 7 O l t d f S I g L z 4 8 L 1 N 0 Y W J s Z U V u d H J p Z X M + P C 9 J d G V t P j x J d G V t P j x J d G V t T G 9 j Y X R p b 2 4 + P E l 0 Z W 1 U e X B l P k Z v c m 1 1 b G E 8 L 0 l 0 Z W 1 U e X B l P j x J d G V t U G F 0 a D 5 T Z W N 0 a W 9 u M S 9 U X 3 N h b W x h X 3 B y a W 0 l Q z M l Q T Z y b i V D M y V B N n J p b m c v S 2 l s Z G U 8 L 0 l 0 Z W 1 Q Y X R o P j w v S X R l b U x v Y 2 F 0 a W 9 u P j x T d G F i b G V F b n R y a W V z I C 8 + P C 9 J d G V t P j x J d G V t P j x J d G V t T G 9 j Y X R p b 2 4 + P E l 0 Z W 1 U e X B l P k Z v c m 1 1 b G E 8 L 0 l 0 Z W 1 U e X B l P j x J d G V t U G F 0 a D 5 T Z W N 0 a W 9 u M S 9 U X 3 N h b W x h X 3 B y a W 0 l Q z M l Q T Z y b i V D M y V B N n J p b m c v R m p l c m 5 l Z G U l M j B r b 2 x v b m 5 l c j w v S X R l b V B h d G g + P C 9 J d G V t T G 9 j Y X R p b 2 4 + P F N 0 Y W J s Z U V u d H J p Z X M g L z 4 8 L 0 l 0 Z W 0 + P E l 0 Z W 0 + P E l 0 Z W 1 M b 2 N h d G l v b j 4 8 S X R l b V R 5 c G U + R m 9 y b X V s Y T w v S X R l b V R 5 c G U + P E l 0 Z W 1 Q Y X R o P l N l Y 3 R p b 2 4 x L 1 R f c 2 F t b G F f c H J p b S V D M y V B N n J u J U M z J U E 2 c m l u Z y 9 P c H B o Z X Z l d C U y M H B p d m 9 0 Z X J p b m c l M j B m b 3 I l M j B h b m R y Z S U y M G t v b G 9 u b m V y P C 9 J d G V t U G F 0 a D 4 8 L 0 l 0 Z W 1 M b 2 N h d G l v b j 4 8 U 3 R h Y m x l R W 5 0 c m l l c y A v P j w v S X R l b T 4 8 S X R l b T 4 8 S X R l b U x v Y 2 F 0 a W 9 u P j x J d G V t V H l w Z T 5 G b 3 J t d W x h P C 9 J d G V t V H l w Z T 4 8 S X R l b V B h d G g + U 2 V j d G l v b j E v V F 9 z Y W 1 s Y V 9 w c m l t J U M z J U E 2 c m 4 l Q z M l Q T Z y a W 5 n L 0 t v b G 9 u b m V y J T I w b W V k J T I w b n l l J T I w b m F 2 b j w v S X R l b V B h d G g + P C 9 J d G V t T G 9 j Y X R p b 2 4 + P F N 0 Y W J s Z U V u d H J p Z X M g L z 4 8 L 0 l 0 Z W 0 + P E l 0 Z W 0 + P E l 0 Z W 1 M b 2 N h d G l v b j 4 8 S X R l b V R 5 c G U + R m 9 y b X V s Y T w v S X R l b V R 5 c G U + P E l 0 Z W 1 Q Y X R o P l N l Y 3 R p b 2 4 x L 1 R f c 2 F t b G F f c H J p b S V D M y V B N n J u J U M z J U E 2 c m l u Z y 9 G a W x 0 c m V y d G U l M j B y Y W R l c j w v S X R l b V B h d G g + P C 9 J d G V t T G 9 j Y X R p b 2 4 + P F N 0 Y W J s Z U V u d H J p Z X M g L z 4 8 L 0 l 0 Z W 0 + P E l 0 Z W 0 + P E l 0 Z W 1 M b 2 N h d G l v b j 4 8 S X R l b V R 5 c G U + R m 9 y b X V s Y T w v S X R l b V R 5 c G U + P E l 0 Z W 1 Q Y X R o P l N l Y 3 R p b 2 4 x L 1 R f c 2 F t b G F f c H J p b S V D M y V B N n J u J U M z J U E 2 c m l u Z y 9 F c n N 0 Y X R 0 Z X Q l M j B 2 Z X J k a T w v S X R l b V B h d G g + P C 9 J d G V t T G 9 j Y X R p b 2 4 + P F N 0 Y W J s Z U V u d H J p Z X M g L z 4 8 L 0 l 0 Z W 0 + P E l 0 Z W 0 + P E l 0 Z W 1 M b 2 N h d G l v b j 4 8 S X R l b V R 5 c G U + R m 9 y b X V s Y T w v S X R l b V R 5 c G U + P E l 0 Z W 1 Q Y X R o P l N l Y 3 R p b 2 4 x L 1 R f c 2 F t b G F f c H J p b S V D M y V B N n J u J U M z J U E 2 c m l u Z y 9 F c n N 0 Y X R 0 Z X Q l M j B 2 Z X J k a T E 8 L 0 l 0 Z W 1 Q Y X R o P j w v S X R l b U x v Y 2 F 0 a W 9 u P j x T d G F i b G V F b n R y a W V z I C 8 + P C 9 J d G V t P j x J d G V t P j x J d G V t T G 9 j Y X R p b 2 4 + P E l 0 Z W 1 U e X B l P k Z v c m 1 1 b G E 8 L 0 l 0 Z W 1 U e X B l P j x J d G V t U G F 0 a D 5 T Z W N 0 a W 9 u M S 9 U X 3 N h b W x h X 3 B y a W 0 l Q z M l Q T Z y b i V D M y V B N n J p b m c v R X J z d G F 0 d G V 0 J T I w d m V y Z G k y P C 9 J d G V t U G F 0 a D 4 8 L 0 l 0 Z W 1 M b 2 N h d G l v b j 4 8 U 3 R h Y m x l R W 5 0 c m l l c y A v P j w v S X R l b T 4 8 S X R l b T 4 8 S X R l b U x v Y 2 F 0 a W 9 u P j x J d G V t V H l w Z T 5 G b 3 J t d W x h P C 9 J d G V t V H l w Z T 4 8 S X R l b V B h d G g + U 2 V j d G l v b j E v V F 9 z Y W 1 s Y V 9 z e X N z Z W x z Y X R 0 Z S 9 T b 3 J 0 Z X J 0 Z S U y M H J h Z G V y P C 9 J d G V t U G F 0 a D 4 8 L 0 l 0 Z W 1 M b 2 N h d G l v b j 4 8 U 3 R h Y m x l R W 5 0 c m l l c y A v P j w v S X R l b T 4 8 S X R l b T 4 8 S X R l b U x v Y 2 F 0 a W 9 u P j x J d G V t V H l w Z T 5 G b 3 J t d W x h P C 9 J d G V t V H l w Z T 4 8 S X R l b V B h d G g + U 2 V j d G l v b j E v V G F i X 2 t v b W 1 1 b m U v U 2 9 y d G V y d G U l M j B y Y W R l c j w v S X R l b V B h d G g + P C 9 J d G V t T G 9 j Y X R p b 2 4 + P F N 0 Y W J s Z U V u d H J p Z X M g L z 4 8 L 0 l 0 Z W 0 + P E l 0 Z W 0 + P E l 0 Z W 1 M b 2 N h d G l v b j 4 8 S X R l b V R 5 c G U + R m 9 y b X V s Y T w v S X R l b V R 5 c G U + P E l 0 Z W 1 Q Y X R o P l N l Y 3 R p b 2 4 x L 1 R h Y l 9 r b 2 1 t d W 5 l L 0 Z q Z X J u Z W R l J T I w Z m V p b D w v S X R l b V B h d G g + P C 9 J d G V t T G 9 j Y X R p b 2 4 + P F N 0 Y W J s Z U V u d H J p Z X M g L z 4 8 L 0 l 0 Z W 0 + P E l 0 Z W 0 + P E l 0 Z W 1 M b 2 N h d G l v b j 4 8 S X R l b V R 5 c G U + R m 9 y b X V s Y T w v S X R l b V R 5 c G U + P E l 0 Z W 1 Q Y X R o P l N l Y 3 R p b 2 4 x L 1 R f c 2 F t b G F f c H J p b S V D M y V B N n J u J U M z J U E 2 c m l u Z y 9 G a W x 0 c m V y d G U l M j B y Y W R l c j E 8 L 0 l 0 Z W 1 Q Y X R o P j w v S X R l b U x v Y 2 F 0 a W 9 u P j x T d G F i b G V F b n R y a W V z I C 8 + P C 9 J d G V t P j x J d G V t P j x J d G V t T G 9 j Y X R p b 2 4 + P E l 0 Z W 1 U e X B l P k Z v c m 1 1 b G E 8 L 0 l 0 Z W 1 U e X B l P j x J d G V t U G F 0 a D 5 T Z W N 0 a W 9 u M S 9 U X 3 N h b W x h X 3 N 5 c 3 N l b H N h d H R l L 0 Z p b H R y Z X J 0 Z S U y M H J h Z G V y M T w v S X R l b V B h d G g + P C 9 J d G V t T G 9 j Y X R p b 2 4 + P F N 0 Y W J s Z U V u d H J p Z X M g L z 4 8 L 0 l 0 Z W 0 + P E l 0 Z W 0 + P E l 0 Z W 1 M b 2 N h d G l v b j 4 8 S X R l b V R 5 c G U + R m 9 y b X V s Y T w v S X R l b V R 5 c G U + P E l 0 Z W 1 Q Y X R o P l N l Y 3 R p b 2 4 x L 2 Z 5 b G t l c 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1 R h Y m x l I i A v P j x F b n R y e S B U e X B l P S J O Y W 1 l V X B k Y X R l Z E F m d G V y R m l s b C I g V m F s d W U 9 I m w w I i A v P j x F b n R y e S B U e X B l P S J O Y X Z p Z 2 F 0 a W 9 u U 3 R l c E 5 h b W U i I F Z h b H V l P S J z T m F 2 a W d h c 2 p v b i I g L z 4 8 R W 5 0 c n k g V H l w Z T 0 i R m l s b G V k Q 2 9 t c G x l d G V S Z X N 1 b H R U b 1 d v c m t z a G V l d C I g V m F s d W U 9 I m w w I i A v P j x F b n R y e S B U e X B l P S J S Z W x h d G l v b n N o a X B J b m Z v Q 2 9 u d G F p b m V y I i B W Y W x 1 Z T 0 i c 3 s m c X V v d D t j b 2 x 1 b W 5 D b 3 V u d C Z x d W 9 0 O z o z L C Z x d W 9 0 O 2 t l e U N v b H V t b k 5 h b W V z J n F 1 b 3 Q 7 O l t d L C Z x d W 9 0 O 3 F 1 Z X J 5 U m V s Y X R p b 2 5 z a G l w c y Z x d W 9 0 O z p b X S w m c X V v d D t j b 2 x 1 b W 5 J Z G V u d G l 0 a W V z J n F 1 b 3 Q 7 O l s m c X V v d D t T Z W N 0 a W 9 u M S 9 m e W x r Z X I v R W 5 k c m V 0 I H R 5 c G U u e 2 F h c i w w f S Z x d W 9 0 O y w m c X V v d D t T Z W N 0 a W 9 u M S 9 m e W x r Z X I v R W 5 k c m V 0 I H R 5 c G U u e 2 Z 5 b G t l L D F 9 J n F 1 b 3 Q 7 L C Z x d W 9 0 O 1 N l Y 3 R p b 2 4 x L 2 Z 5 b G t l c i 9 F b m R y Z X Q g d H l w Z S 5 7 T G F u Z G J y d W s s M n 0 m c X V v d D t d L C Z x d W 9 0 O 0 N v b H V t b k N v d W 5 0 J n F 1 b 3 Q 7 O j M s J n F 1 b 3 Q 7 S 2 V 5 Q 2 9 s d W 1 u T m F t Z X M m c X V v d D s 6 W 1 0 s J n F 1 b 3 Q 7 Q 2 9 s d W 1 u S W R l b n R p d G l l c y Z x d W 9 0 O z p b J n F 1 b 3 Q 7 U 2 V j d G l v b j E v Z n l s a 2 V y L 0 V u Z H J l d C B 0 e X B l L n t h Y X I s M H 0 m c X V v d D s s J n F 1 b 3 Q 7 U 2 V j d G l v b j E v Z n l s a 2 V y L 0 V u Z H J l d C B 0 e X B l L n t m e W x r Z S w x f S Z x d W 9 0 O y w m c X V v d D t T Z W N 0 a W 9 u M S 9 m e W x r Z X I v R W 5 k c m V 0 I H R 5 c G U u e 0 x h b m R i c n V r L D J 9 J n F 1 b 3 Q 7 X S w m c X V v d D t S Z W x h d G l v b n N o a X B J b m Z v J n F 1 b 3 Q 7 O l t d f S I g L z 4 8 R W 5 0 c n k g V H l w Z T 0 i R m l s b F N 0 Y X R 1 c y I g V m F s d W U 9 I n N D b 2 1 w b G V 0 Z S I g L z 4 8 R W 5 0 c n k g V H l w Z T 0 i R m l s b E N v b H V t b k 5 h b W V z I i B W Y W x 1 Z T 0 i c 1 s m c X V v d D t h Y X I m c X V v d D s s J n F 1 b 3 Q 7 Z n l s a 2 U m c X V v d D s s J n F 1 b 3 Q 7 T G F u Z G J y d W s m c X V v d D t d I i A v P j x F b n R y e S B U e X B l P S J G a W x s Q 2 9 s d W 1 u V H l w Z X M i I F Z h b H V l P S J z Q X d Z R i I g L z 4 8 R W 5 0 c n k g V H l w Z T 0 i R m l s b E x h c 3 R V c G R h d G V k I i B W Y W x 1 Z T 0 i Z D I w M j I t M D M t M T l U M j E 6 M D A 6 M j E u M D Y w N D M 4 M 1 o i I C 8 + P E V u d H J 5 I F R 5 c G U 9 I k Z p b G x F c n J v c k N v d W 5 0 I i B W Y W x 1 Z T 0 i b D A i I C 8 + P E V u d H J 5 I F R 5 c G U 9 I k Z p b G x F c n J v c k N v Z G U i I F Z h b H V l P S J z V W 5 r b m 9 3 b i I g L z 4 8 R W 5 0 c n k g V H l w Z T 0 i R m l s b E N v d W 5 0 I i B W Y W x 1 Z T 0 i b D E 1 N C I g L z 4 8 R W 5 0 c n k g V H l w Z T 0 i Q W R k Z W R U b 0 R h d G F N b 2 R l b C I g V m F s d W U 9 I m w x I i A v P j x F b n R y e S B U e X B l P S J R d W V y e U l E I i B W Y W x 1 Z T 0 i c z U 1 Y T A 4 M W J h L W J k Y 2 E t N G J h O C 0 4 O D Y 1 L W I 2 M G F h M z I 5 Y z U 5 Z S I g L z 4 8 L 1 N 0 Y W J s Z U V u d H J p Z X M + P C 9 J d G V t P j x J d G V t P j x J d G V t T G 9 j Y X R p b 2 4 + P E l 0 Z W 1 U e X B l P k Z v c m 1 1 b G E 8 L 0 l 0 Z W 1 U e X B l P j x J d G V t U G F 0 a D 5 T Z W N 0 a W 9 u M S 9 m e W x r Z X I v S 2 l s Z G U 8 L 0 l 0 Z W 1 Q Y X R o P j w v S X R l b U x v Y 2 F 0 a W 9 u P j x T d G F i b G V F b n R y a W V z I C 8 + P C 9 J d G V t P j x J d G V t P j x J d G V t T G 9 j Y X R p b 2 4 + P E l 0 Z W 1 U e X B l P k Z v c m 1 1 b G E 8 L 0 l 0 Z W 1 U e X B l P j x J d G V t U G F 0 a D 5 T Z W N 0 a W 9 u M S 9 m e W x r Z X I v R W 5 k c m V 0 J T I w d H l w Z T w v S X R l b V B h d G g + P C 9 J d G V t T G 9 j Y X R p b 2 4 + P F N 0 Y W J s Z U V u d H J p Z X M g L z 4 8 L 0 l 0 Z W 0 + P E l 0 Z W 0 + P E l 0 Z W 1 M b 2 N h d G l v b j 4 8 S X R l b V R 5 c G U + R m 9 y b X V s Y T w v S X R l b V R 5 c G U + P E l 0 Z W 1 Q Y X R o P l N l Y 3 R p b 2 4 x L 0 J h c m V f Z n l s a 2 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T m F 2 a W d h d G l v b l N 0 Z X B O Y W 1 l I i B W Y W x 1 Z T 0 i c 0 5 h d m l n Y X N q b 2 4 i I C 8 + P E V u d H J 5 I F R 5 c G U 9 I k Z p b G x l Z E N v b X B s Z X R l U m V z d W x 0 V G 9 X b 3 J r c 2 h l Z X Q i I F Z h b H V l P S J s M C I g L z 4 8 R W 5 0 c n k g V H l w Z T 0 i U m V s Y X R p b 2 5 z a G l w S W 5 m b 0 N v b n R h a W 5 l c i I g V m F s d W U 9 I n N 7 J n F 1 b 3 Q 7 Y 2 9 s d W 1 u Q 2 9 1 b n Q m c X V v d D s 6 M S w m c X V v d D t r Z X l D b 2 x 1 b W 5 O Y W 1 l c y Z x d W 9 0 O z p b X S w m c X V v d D t x d W V y e V J l b G F 0 a W 9 u c 2 h p c H M m c X V v d D s 6 W 1 0 s J n F 1 b 3 Q 7 Y 2 9 s d W 1 u S W R l b n R p d G l l c y Z x d W 9 0 O z p b J n F 1 b 3 Q 7 U 2 V j d G l v b j E v Q m F y Z V 9 m e W x r Z S 9 F b m R y Z X Q g d H l w Z S 5 7 Z n l s a 2 U s M H 0 m c X V v d D t d L C Z x d W 9 0 O 0 N v b H V t b k N v d W 5 0 J n F 1 b 3 Q 7 O j E s J n F 1 b 3 Q 7 S 2 V 5 Q 2 9 s d W 1 u T m F t Z X M m c X V v d D s 6 W 1 0 s J n F 1 b 3 Q 7 Q 2 9 s d W 1 u S W R l b n R p d G l l c y Z x d W 9 0 O z p b J n F 1 b 3 Q 7 U 2 V j d G l v b j E v Q m F y Z V 9 m e W x r Z S 9 F b m R y Z X Q g d H l w Z S 5 7 Z n l s a 2 U s M H 0 m c X V v d D t d L C Z x d W 9 0 O 1 J l b G F 0 a W 9 u c 2 h p c E l u Z m 8 m c X V v d D s 6 W 1 1 9 I i A v P j x F b n R y e S B U e X B l P S J G a W x s U 3 R h d H V z I i B W Y W x 1 Z T 0 i c 0 N v b X B s Z X R l I i A v P j x F b n R y e S B U e X B l P S J G a W x s Q 2 9 s d W 1 u T m F t Z X M i I F Z h b H V l P S J z W y Z x d W 9 0 O 2 Z 5 b G t l J n F 1 b 3 Q 7 X S I g L z 4 8 R W 5 0 c n k g V H l w Z T 0 i R m l s b E N v b H V t b l R 5 c G V z I i B W Y W x 1 Z T 0 i c 0 J n P T 0 i I C 8 + P E V u d H J 5 I F R 5 c G U 9 I k Z p b G x M Y X N 0 V X B k Y X R l Z C I g V m F s d W U 9 I m Q y M D I y L T A z L T E 5 V D I x O j A w O j I x L j A 3 M z Y 5 N D N a I i A v P j x F b n R y e S B U e X B l P S J G a W x s R X J y b 3 J D b 3 V u d C I g V m F s d W U 9 I m w w I i A v P j x F b n R y e S B U e X B l P S J G a W x s R X J y b 3 J D b 2 R l I i B W Y W x 1 Z T 0 i c 1 V u a 2 5 v d 2 4 i I C 8 + P E V u d H J 5 I F R 5 c G U 9 I k Z p b G x D b 3 V u d C I g V m F s d W U 9 I m w x M S I g L z 4 8 R W 5 0 c n k g V H l w Z T 0 i Q W R k Z W R U b 0 R h d G F N b 2 R l b C I g V m F s d W U 9 I m w x I i A v P j x F b n R y e S B U e X B l P S J R d W V y e U l E I i B W Y W x 1 Z T 0 i c z B k N m M 4 O W Q 5 L T c 1 Z D k t N G N m Y S 0 4 O D Y y L T l k M T J l Z T J i M G U 5 Y y I g L z 4 8 L 1 N 0 Y W J s Z U V u d H J p Z X M + P C 9 J d G V t P j x J d G V t P j x J d G V t T G 9 j Y X R p b 2 4 + P E l 0 Z W 1 U e X B l P k Z v c m 1 1 b G E 8 L 0 l 0 Z W 1 U e X B l P j x J d G V t U G F 0 a D 5 T Z W N 0 a W 9 u M S 9 C Y X J l X 2 Z 5 b G t l L 0 t p b G R l P C 9 J d G V t U G F 0 a D 4 8 L 0 l 0 Z W 1 M b 2 N h d G l v b j 4 8 U 3 R h Y m x l R W 5 0 c m l l c y A v P j w v S X R l b T 4 8 S X R l b T 4 8 S X R l b U x v Y 2 F 0 a W 9 u P j x J d G V t V H l w Z T 5 G b 3 J t d W x h P C 9 J d G V t V H l w Z T 4 8 S X R l b V B h d G g + U 2 V j d G l v b j E v Q m F y Z V 9 m e W x r Z S 9 F b m R y Z X Q l M j B 0 e X B l P C 9 J d G V t U G F 0 a D 4 8 L 0 l 0 Z W 1 M b 2 N h d G l v b j 4 8 U 3 R h Y m x l R W 5 0 c m l l c y A v P j w v S X R l b T 4 8 L 0 l 0 Z W 1 z P j w v T G 9 j Y W x Q Y W N r Y W d l T W V 0 Y W R h d G F G a W x l P h Y A A A B Q S w U G A A A A A A A A A A A A A A A A A A A A A A A A J g E A A A E A A A D Q j J 3 f A R X R E Y x 6 A M B P w p f r A Q A A A A P C z O t s y + 5 C t x H u 1 z + h z B E A A A A A A g A A A A A A E G Y A A A A B A A A g A A A A x R i 4 2 N Y 1 v 4 X 5 O v O P H G a s K O I L G 2 O w y O N u U I 2 h l B Z + G T Y A A A A A D o A A A A A C A A A g A A A A M l O I g D o l d C I y 3 X y u G Z U T + y g I 5 y n G C p x k u L v f d n F 2 5 n Z Q A A A A 8 7 d m 7 B 5 p F Y x 1 9 E k 1 6 9 y Y / V u 9 j R W 0 8 / B 7 L t 8 N q r l S z T L c z O 9 b w X + F Z E g i n q P 1 y D 0 m 7 Q j S i 4 L j 0 g e M D V C l Z k b k 0 2 O N D l k m n S f j i 1 I F f 9 t n h r l A A A A A y J / w R u 8 8 4 X N r a d h r B i Q 2 i e k f c I D 5 j R a D K l 2 V 9 E u i s T r r j B A w R v / T v v s y i C J 6 P H c w c b h J 8 z N 9 C t 9 e b f D B G W 4 y d w = = < / D a t a M a s h u p > 
</file>

<file path=customXml/item15.xml>��< ? x m l   v e r s i o n = " 1 . 0 "   e n c o d i n g = " U T F - 1 6 " ? > < G e m i n i   x m l n s = " h t t p : / / g e m i n i / p i v o t c u s t o m i z a t i o n / e f 7 e a 5 2 d - 3 b 5 6 - 4 e e a - a 7 6 8 - 7 d 8 6 f e 0 f f 1 4 8 " > < C u s t o m C o n t e n t > < ! [ C D A T A [ < ? x m l   v e r s i o n = " 1 . 0 "   e n c o d i n g = " u t f - 1 6 " ? > < S e t t i n g s > < C a l c u l a t e d F i e l d s > < i t e m > < M e a s u r e N a m e > s y s s e l s a t t e < / M e a s u r e N a m e > < D i s p l a y N a m e > s y s s e l s a t t e < / D i s p l a y N a m e > < V i s i b l e > F a l s e < / V i s i b l e > < / i t e m > < i t e m > < M e a s u r e N a m e > g j . s n i t t   s y s s e l s e t t i n g < / M e a s u r e N a m e > < D i s p l a y N a m e > g j . s n i t t   s y s s e l s e t t i n g < / D i s p l a y N a m e > < V i s i b l e > F a l s e < / V i s i b l e > < / i t e m > < / C a l c u l a t e d F i e l d s > < S A H o s t H a s h > 0 < / S A H o s t H a s h > < G e m i n i F i e l d L i s t V i s i b l e > T r u e < / G e m i n i F i e l d L i s t V i s i b l e > < / S e t t i n g s > ] ] > < / C u s t o m C o n t e n t > < / G e m i n i > 
</file>

<file path=customXml/item16.xml>��< ? x m l   v e r s i o n = " 1 . 0 "   e n c o d i n g = " U T F - 1 6 " ? > < G e m i n i   x m l n s = " h t t p : / / g e m i n i / p i v o t c u s t o m i z a t i o n / a a 9 8 f 8 0 5 - 2 f 6 1 - 4 1 9 8 - 9 9 5 1 - 8 b 0 2 e 6 a e 3 d 8 9 " > < C u s t o m C o n t e n t > < ! [ C D A T A [ < ? x m l   v e r s i o n = " 1 . 0 "   e n c o d i n g = " u t f - 1 6 " ? > < S e t t i n g s > < C a l c u l a t e d F i e l d s > < i t e m > < M e a s u r e N a m e > s y s s e l s a t t e < / M e a s u r e N a m e > < D i s p l a y N a m e > s y s s e l s a t t e < / D i s p l a y N a m e > < V i s i b l e > F a l s e < / V i s i b l e > < / i t e m > < i t e m > < M e a s u r e N a m e > g j . s n i t t   s y s s e l s e t t i n g < / M e a s u r e N a m e > < D i s p l a y N a m e > g j . s n i t t   s y s s e l s e t t i n g < / D i s p l a y N a m e > < V i s i b l e > F a l s e < / V i s i b l e > < / i t e m > < i t e m > < M e a s u r e N a m e > S y s s e l s a t t e   p r i m < / M e a s u r e N a m e > < D i s p l a y N a m e > S y s s e l s a t t e   p r i m < / D i s p l a y N a m e > < V i s i b l e > F a l s e < / V i s i b l e > < / i t e m > < / C a l c u l a t e d F i e l d s > < S A H o s t H a s h > 0 < / S A H o s t H a s h > < G e m i n i F i e l d L i s t V i s i b l e > T r u e < / G e m i n i F i e l d L i s t V i s i b l e > < / S e t t i n g s > ] ] > < / C u s t o m C o n t e n t > < / G e m i n i > 
</file>

<file path=customXml/item17.xml>��< ? x m l   v e r s i o n = " 1 . 0 "   e n c o d i n g = " U T F - 1 6 " ? > < G e m i n i   x m l n s = " h t t p : / / g e m i n i / p i v o t c u s t o m i z a t i o n / T a b l e X M L _ T a b _ k o m m u n e _ 9 b 0 1 b b b 0 - c 4 3 f - 4 b b 2 - a f 0 7 - 0 d 6 a a 7 8 5 5 d 8 6 " > < C u s t o m C o n t e n t > < ! [ C D A T A [ < T a b l e W i d g e t G r i d S e r i a l i z a t i o n   x m l n s : x s d = " h t t p : / / w w w . w 3 . o r g / 2 0 0 1 / X M L S c h e m a "   x m l n s : x s i = " h t t p : / / w w w . w 3 . o r g / 2 0 0 1 / X M L S c h e m a - i n s t a n c e " > < C o l u m n S u g g e s t e d T y p e   / > < C o l u m n F o r m a t   / > < C o l u m n A c c u r a c y   / > < C o l u m n C u r r e n c y S y m b o l   / > < C o l u m n P o s i t i v e P a t t e r n   / > < C o l u m n N e g a t i v e P a t t e r n   / > < C o l u m n W i d t h s > < i t e m > < k e y > < s t r i n g > K _ k o m m u n e < / s t r i n g > < / k e y > < v a l u e > < i n t > 1 1 3 < / i n t > < / v a l u e > < / i t e m > < i t e m > < k e y > < s t r i n g > K n r _ k o m m u n e < / s t r i n g > < / k e y > < v a l u e > < i n t > 1 2 6 < / i n t > < / v a l u e > < / i t e m > < i t e m > < k e y > < s t r i n g > k o m m u n e < / s t r i n g > < / k e y > < v a l u e > < i n t > 9 8 < / i n t > < / v a l u e > < / i t e m > < i t e m > < k e y > < s t r i n g > K n r < / s t r i n g > < / k e y > < v a l u e > < i n t > 5 7 < / i n t > < / v a l u e > < / i t e m > < i t e m > < k e y > < s t r i n g > f y l k e < / s t r i n g > < / k e y > < v a l u e > < i n t > 6 7 < / i n t > < / v a l u e > < / i t e m > < i t e m > < k e y > < s t r i n g > R e g i o n < / s t r i n g > < / k e y > < v a l u e > < i n t > 7 9 < / i n t > < / v a l u e > < / i t e m > < i t e m > < k e y > < s t r i n g > P l u s s < / s t r i n g > < / k e y > < v a l u e > < i n t > 6 8 < / i n t > < / v a l u e > < / i t e m > < i t e m > < k e y > < s t r i n g > E k s t r a < / s t r i n g > < / k e y > < v a l u e > < i n t > 7 3 < / i n t > < / v a l u e > < / i t e m > < / C o l u m n W i d t h s > < C o l u m n D i s p l a y I n d e x > < i t e m > < k e y > < s t r i n g > K _ k o m m u n e < / s t r i n g > < / k e y > < v a l u e > < i n t > 0 < / i n t > < / v a l u e > < / i t e m > < i t e m > < k e y > < s t r i n g > K n r _ k o m m u n e < / s t r i n g > < / k e y > < v a l u e > < i n t > 1 < / i n t > < / v a l u e > < / i t e m > < i t e m > < k e y > < s t r i n g > k o m m u n e < / s t r i n g > < / k e y > < v a l u e > < i n t > 2 < / i n t > < / v a l u e > < / i t e m > < i t e m > < k e y > < s t r i n g > K n r < / s t r i n g > < / k e y > < v a l u e > < i n t > 3 < / i n t > < / v a l u e > < / i t e m > < i t e m > < k e y > < s t r i n g > f y l k e < / s t r i n g > < / k e y > < v a l u e > < i n t > 4 < / i n t > < / v a l u e > < / i t e m > < i t e m > < k e y > < s t r i n g > R e g i o n < / s t r i n g > < / k e y > < v a l u e > < i n t > 5 < / i n t > < / v a l u e > < / i t e m > < i t e m > < k e y > < s t r i n g > P l u s s < / s t r i n g > < / k e y > < v a l u e > < i n t > 6 < / i n t > < / v a l u e > < / i t e m > < i t e m > < k e y > < s t r i n g > E k s t r a < / s t r i n g > < / k e y > < v a l u e > < i n t > 7 < / i n t > < / v a l u e > < / i t e m > < / C o l u m n D i s p l a y I n d e x > < C o l u m n F r o z e n   / > < C o l u m n C h e c k e d   / > < C o l u m n F i l t e r   / > < S e l e c t i o n F i l t e r   / > < F i l t e r P a r a m e t e r s   / > < I s S o r t D e s c e n d i n g > f a l s e < / I s S o r t D e s c e n d i n g > < / T a b l e W i d g e t G r i d S e r i a l i z a t i o n > ] ] > < / C u s t o m C o n t e n t > < / G e m i n i > 
</file>

<file path=customXml/item1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 2 0 2 2 - 0 3 - 1 9 T 2 2 : 5 8 : 0 6 . 4 9 9 8 9 5 1 + 0 1 : 0 0 < / L a s t P r o c e s s e d T i m e > < / D a t a M o d e l i n g S a n d b o x . S e r i a l i z e d S a n d b o x E r r o r C a c h e > ] ] > < / C u s t o m C o n t e n t > < / G e m i n i > 
</file>

<file path=customXml/item19.xml>��< ? x m l   v e r s i o n = " 1 . 0 "   e n c o d i n g = " U T F - 1 6 " ? > < G e m i n i   x m l n s = " h t t p : / / g e m i n i / p i v o t c u s t o m i z a t i o n / 0 9 5 d f 8 0 c - e 6 d 7 - 4 6 a d - a b 7 4 - f e d 6 3 d 2 7 e e 8 2 " > < C u s t o m C o n t e n t > < ! [ C D A T A [ < ? x m l   v e r s i o n = " 1 . 0 "   e n c o d i n g = " u t f - 1 6 " ? > < S e t t i n g s > < C a l c u l a t e d F i e l d s > < i t e m > < M e a s u r e N a m e > s y s s e l s a t t e < / M e a s u r e N a m e > < D i s p l a y N a m e > s y s s e l s a t t e < / D i s p l a y N a m e > < V i s i b l e > F a l s e < / V i s i b l e > < / i t e m > < / C a l c u l a t e d F i e l d s > < S A H o s t H a s h > 0 < / S A H o s t H a s h > < G e m i n i F i e l d L i s t V i s i b l e > T r u e < / G e m i n i F i e l d L i s t V i s i b l e > < / S e t t i n g s > ] ] > < / C u s t o m C o n t e n t > < / G e m i n i > 
</file>

<file path=customXml/item2.xml>��< ? x m l   v e r s i o n = " 1 . 0 "   e n c o d i n g = " U T F - 1 6 " ? > < G e m i n i   x m l n s = " h t t p : / / g e m i n i / p i v o t c u s t o m i z a t i o n / C l i e n t W i n d o w X M L " > < C u s t o m C o n t e n t > < ! [ C D A T A [ B a r e _ f y l k e _ 1 7 3 2 e b b 4 - 6 8 e d - 4 b e b - b 5 f b - c 5 0 3 5 3 6 1 d 0 1 6 ] ] > < / C u s t o m C o n t e n t > < / G e m i n i > 
</file>

<file path=customXml/item20.xml>��< ? x m l   v e r s i o n = " 1 . 0 "   e n c o d i n g = " U T F - 1 6 " ? > < G e m i n i   x m l n s = " h t t p : / / g e m i n i / p i v o t c u s t o m i z a t i o n / b 1 c 2 b 8 c 5 - 5 2 6 b - 4 0 7 5 - 9 9 7 4 - c 9 3 1 5 9 f 6 c 6 a c " > < C u s t o m C o n t e n t > < ! [ C D A T A [ < ? x m l   v e r s i o n = " 1 . 0 "   e n c o d i n g = " u t f - 1 6 " ? > < S e t t i n g s > < C a l c u l a t e d F i e l d s > < i t e m > < M e a s u r e N a m e > s y s s e l s a t t e < / M e a s u r e N a m e > < D i s p l a y N a m e > s y s s e l s a t t e < / D i s p l a y N a m e > < V i s i b l e > F a l s e < / V i s i b l e > < / i t e m > < i t e m > < M e a s u r e N a m e > g j . s n i t t   s y s s e l s e t t i n g < / M e a s u r e N a m e > < D i s p l a y N a m e > g j . s n i t t   s y s s e l s e t t i n g < / D i s p l a y N a m e > < V i s i b l e > F a l s e < / V i s i b l e > < / i t e m > < i t e m > < M e a s u r e N a m e > S y s s e l s a t t e   p r i m < / M e a s u r e N a m e > < D i s p l a y N a m e > S y s s e l s a t t e   p r i m < / D i s p l a y N a m e > < V i s i b l e > F a l s e < / V i s i b l e > < / i t e m > < / C a l c u l a t e d F i e l d s > < S A H o s t H a s h > 0 < / S A H o s t H a s h > < G e m i n i F i e l d L i s t V i s i b l e > T r u e < / G e m i n i F i e l d L i s t V i s i b l e > < / S e t t i n g s > ] ] > < / C u s t o m C o n t e n t > < / G e m i n i > 
</file>

<file path=customXml/item21.xml>��< ? x m l   v e r s i o n = " 1 . 0 "   e n c o d i n g = " U T F - 1 6 " ? > < G e m i n i   x m l n s = " h t t p : / / g e m i n i / p i v o t c u s t o m i z a t i o n / 4 2 c e 7 1 6 d - 4 9 7 0 - 4 e 3 4 - b 4 5 0 - 8 8 7 6 0 1 7 b 7 e 6 d " > < C u s t o m C o n t e n t > < ! [ C D A T A [ < ? x m l   v e r s i o n = " 1 . 0 "   e n c o d i n g = " u t f - 1 6 " ? > < S e t t i n g s > < C a l c u l a t e d F i e l d s > < i t e m > < M e a s u r e N a m e > s y s s e l s a t t e < / M e a s u r e N a m e > < D i s p l a y N a m e > s y s s e l s a t t e < / D i s p l a y N a m e > < V i s i b l e > F a l s e < / V i s i b l e > < / i t e m > < / C a l c u l a t e d F i e l d s > < S A H o s t H a s h > 0 < / S A H o s t H a s h > < G e m i n i F i e l d L i s t V i s i b l e > T r u e < / G e m i n i F i e l d L i s t V i s i b l e > < / S e t t i n g s > ] ] > < / C u s t o m C o n t e n t > < / G e m i n i > 
</file>

<file path=customXml/item22.xml>��< ? x m l   v e r s i o n = " 1 . 0 "   e n c o d i n g = " U T F - 1 6 " ? > < G e m i n i   x m l n s = " h t t p : / / g e m i n i / p i v o t c u s t o m i z a t i o n / 4 5 f 5 4 7 6 8 - 9 9 0 7 - 4 e 6 d - b 0 5 5 - 5 7 6 6 a 0 4 9 8 e 5 3 " > < C u s t o m C o n t e n t > < ! [ C D A T A [ < ? x m l   v e r s i o n = " 1 . 0 "   e n c o d i n g = " u t f - 1 6 " ? > < S e t t i n g s > < C a l c u l a t e d F i e l d s > < i t e m > < M e a s u r e N a m e > s y s s e l s a t t e < / M e a s u r e N a m e > < D i s p l a y N a m e > s y s s e l s a t t e < / D i s p l a y N a m e > < V i s i b l e > F a l s e < / V i s i b l e > < / i t e m > < i t e m > < M e a s u r e N a m e > g j . s n i t t   s y s s e l s e t t i n g < / M e a s u r e N a m e > < D i s p l a y N a m e > g j . s n i t t   s y s s e l s e t t i n g < / D i s p l a y N a m e > < V i s i b l e > F a l s e < / V i s i b l e > < / i t e m > < / C a l c u l a t e d F i e l d s > < S A H o s t H a s h > 0 < / S A H o s t H a s h > < G e m i n i F i e l d L i s t V i s i b l e > T r u e < / G e m i n i F i e l d L i s t V i s i b l e > < / S e t t i n g s > ] ] > < / C u s t o m C o n t e n t > < / G e m i n i > 
</file>

<file path=customXml/item23.xml>��< ? x m l   v e r s i o n = " 1 . 0 "   e n c o d i n g = " U T F - 1 6 " ? > < G e m i n i   x m l n s = " h t t p : / / g e m i n i / p i v o t c u s t o m i z a t i o n / T a b l e O r d e r " > < C u s t o m C o n t e n t > < ! [ C D A T A [ T _ s a m l a _ s y s s e l s a t t e _ 2 9 e a 0 3 9 f - 0 3 9 d - 4 9 6 2 - 8 7 2 4 - 7 3 6 b 4 5 b f c 6 3 8 , T a b _ k o m m u n e _ 9 b 0 1 b b b 0 - c 4 3 f - 4 b b 2 - a f 0 7 - 0 d 6 a a 7 8 5 5 d 8 6 , T a b _ n � r i n g e r _ 6 5 4 4 3 4 9 4 - 8 d 4 a - 4 4 e c - 9 5 a 5 - 0 7 3 7 2 5 c a 4 5 1 1 , T _ s a m l a _ p r i m � r n � r i n g _ 8 5 1 0 1 9 1 9 - d c 1 a - 4 c b 8 - 9 d f 5 - 1 3 6 b 8 a 5 9 c e a 1 , T a b _ k o m m u n e   1 , f y l k e r _ d 6 a 9 8 4 7 0 - 6 c c a - 4 6 a 4 - a 3 8 4 - 6 e 9 b 6 8 2 0 f e 6 b , B a r e _ f y l k e _ 1 7 3 2 e b b 4 - 6 8 e d - 4 b e b - b 5 f b - c 5 0 3 5 3 6 1 d 0 1 6 ] ] > < / C u s t o m C o n t e n t > < / G e m i n i > 
</file>

<file path=customXml/item24.xml>��< ? x m l   v e r s i o n = " 1 . 0 "   e n c o d i n g = " U T F - 1 6 " ? > < G e m i n i   x m l n s = " h t t p : / / g e m i n i / p i v o t c u s t o m i z a t i o n / T a b l e X M L _ f y l k e r _ d 6 a 9 8 4 7 0 - 6 c c a - 4 6 a 4 - a 3 8 4 - 6 e 9 b 6 8 2 0 f e 6 b " > < C u s t o m C o n t e n t > < ! [ C D A T A [ < T a b l e W i d g e t G r i d S e r i a l i z a t i o n   x m l n s : x s d = " h t t p : / / w w w . w 3 . o r g / 2 0 0 1 / X M L S c h e m a "   x m l n s : x s i = " h t t p : / / w w w . w 3 . o r g / 2 0 0 1 / X M L S c h e m a - i n s t a n c e " > < C o l u m n S u g g e s t e d T y p e   / > < C o l u m n F o r m a t   / > < C o l u m n A c c u r a c y   / > < C o l u m n C u r r e n c y S y m b o l   / > < C o l u m n P o s i t i v e P a t t e r n   / > < C o l u m n N e g a t i v e P a t t e r n   / > < C o l u m n W i d t h s > < i t e m > < k e y > < s t r i n g > a a r < / s t r i n g > < / k e y > < v a l u e > < i n t > 5 5 < / i n t > < / v a l u e > < / i t e m > < i t e m > < k e y > < s t r i n g > f y l k e < / s t r i n g > < / k e y > < v a l u e > < i n t > 6 7 < / i n t > < / v a l u e > < / i t e m > < i t e m > < k e y > < s t r i n g > L a n d b r u k < / s t r i n g > < / k e y > < v a l u e > < i n t > 9 3 < / i n t > < / v a l u e > < / i t e m > < / C o l u m n W i d t h s > < C o l u m n D i s p l a y I n d e x > < i t e m > < k e y > < s t r i n g > a a r < / s t r i n g > < / k e y > < v a l u e > < i n t > 0 < / i n t > < / v a l u e > < / i t e m > < i t e m > < k e y > < s t r i n g > f y l k e < / s t r i n g > < / k e y > < v a l u e > < i n t > 1 < / i n t > < / v a l u e > < / i t e m > < i t e m > < k e y > < s t r i n g > L a n d b r u k < / s t r i n g > < / k e y > < v a l u e > < i n t > 2 < / i n t > < / v a l u e > < / i t e m > < / C o l u m n D i s p l a y I n d e x > < C o l u m n F r o z e n   / > < C o l u m n C h e c k e d   / > < C o l u m n F i l t e r   / > < S e l e c t i o n F i l t e r   / > < F i l t e r P a r a m e t e r s   / > < I s S o r t D e s c e n d i n g > f a l s e < / I s S o r t D e s c e n d i n g > < / T a b l e W i d g e t G r i d S e r i a l i z a t i o n > ] ] > < / C u s t o m C o n t e n t > < / G e m i n i > 
</file>

<file path=customXml/item25.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 T a b _ n � r i n g e r 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 T a b _ n � r i n g e r 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 C o l u m n s \ H o v e d g r u p p e r < / K e y > < / D i a g r a m O b j e c t K e y > < D i a g r a m O b j e c t K e y > < K e y > C o l u m n s \ L a n d b r u k < / K e y > < / D i a g r a m O b j e c t K e y > < D i a g r a m O b j e c t K e y > < K e y > C o l u m n s \ J o r d b _ s k o g < / K e y > < / D i a g r a m O b j e c t K e y > < D i a g r a m O b j e c t K e y > < K e y > C o l u m n s \ J o r d _ s k o g _ f i s k e < / K e y > < / D i a g r a m O b j e c t K e y > < D i a g r a m O b j e c t K e y > < K e y > C o l u m n s \ U n d e r g r u p p p e r < / K e y > < / D i a g r a m O b j e c t K e y > < D i a g r a m O b j e c t K e y > < K e y > C o l u m n s \ N R -   H o v e d g r u p p e r < / K e y > < / D i a g r a m O b j e c t K e y > < D i a g r a m O b j e c t K e y > < K e y > C o l u m n s \ N � r i n g e r < / K e y > < / D i a g r a m O b j e c t K e y > < D i a g r a m O b j e c t K e y > < K e y > C o l u m n s \ E k s t r a _ 1 < / K e y > < / D i a g r a m O b j e c t K e y > < D i a g r a m O b j e c t K e y > < K e y > C o l u m n s \ E k s t r a _ 2 < / 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 C o l u m n s \ H o v e d g r u p p e r < / K e y > < / a : K e y > < a : V a l u e   i : t y p e = " M e a s u r e G r i d N o d e V i e w S t a t e " > < L a y e d O u t > t r u e < / L a y e d O u t > < / a : V a l u e > < / a : K e y V a l u e O f D i a g r a m O b j e c t K e y a n y T y p e z b w N T n L X > < a : K e y V a l u e O f D i a g r a m O b j e c t K e y a n y T y p e z b w N T n L X > < a : K e y > < K e y > C o l u m n s \ L a n d b r u k < / K e y > < / a : K e y > < a : V a l u e   i : t y p e = " M e a s u r e G r i d N o d e V i e w S t a t e " > < C o l u m n > 4 < / C o l u m n > < L a y e d O u t > t r u e < / L a y e d O u t > < / a : V a l u e > < / a : K e y V a l u e O f D i a g r a m O b j e c t K e y a n y T y p e z b w N T n L X > < a : K e y V a l u e O f D i a g r a m O b j e c t K e y a n y T y p e z b w N T n L X > < a : K e y > < K e y > C o l u m n s \ J o r d b _ s k o g < / K e y > < / a : K e y > < a : V a l u e   i : t y p e = " M e a s u r e G r i d N o d e V i e w S t a t e " > < C o l u m n > 5 < / C o l u m n > < L a y e d O u t > t r u e < / L a y e d O u t > < / a : V a l u e > < / a : K e y V a l u e O f D i a g r a m O b j e c t K e y a n y T y p e z b w N T n L X > < a : K e y V a l u e O f D i a g r a m O b j e c t K e y a n y T y p e z b w N T n L X > < a : K e y > < K e y > C o l u m n s \ J o r d _ s k o g _ f i s k e < / K e y > < / a : K e y > < a : V a l u e   i : t y p e = " M e a s u r e G r i d N o d e V i e w S t a t e " > < C o l u m n > 6 < / C o l u m n > < L a y e d O u t > t r u e < / L a y e d O u t > < / a : V a l u e > < / a : K e y V a l u e O f D i a g r a m O b j e c t K e y a n y T y p e z b w N T n L X > < a : K e y V a l u e O f D i a g r a m O b j e c t K e y a n y T y p e z b w N T n L X > < a : K e y > < K e y > C o l u m n s \ U n d e r g r u p p p e r < / K e y > < / a : K e y > < a : V a l u e   i : t y p e = " M e a s u r e G r i d N o d e V i e w S t a t e " > < C o l u m n > 1 < / C o l u m n > < L a y e d O u t > t r u e < / L a y e d O u t > < / a : V a l u e > < / a : K e y V a l u e O f D i a g r a m O b j e c t K e y a n y T y p e z b w N T n L X > < a : K e y V a l u e O f D i a g r a m O b j e c t K e y a n y T y p e z b w N T n L X > < a : K e y > < K e y > C o l u m n s \ N R -   H o v e d g r u p p e r < / K e y > < / a : K e y > < a : V a l u e   i : t y p e = " M e a s u r e G r i d N o d e V i e w S t a t e " > < C o l u m n > 2 < / C o l u m n > < L a y e d O u t > t r u e < / L a y e d O u t > < / a : V a l u e > < / a : K e y V a l u e O f D i a g r a m O b j e c t K e y a n y T y p e z b w N T n L X > < a : K e y V a l u e O f D i a g r a m O b j e c t K e y a n y T y p e z b w N T n L X > < a : K e y > < K e y > C o l u m n s \ N � r i n g e r < / K e y > < / a : K e y > < a : V a l u e   i : t y p e = " M e a s u r e G r i d N o d e V i e w S t a t e " > < C o l u m n > 3 < / C o l u m n > < L a y e d O u t > t r u e < / L a y e d O u t > < / a : V a l u e > < / a : K e y V a l u e O f D i a g r a m O b j e c t K e y a n y T y p e z b w N T n L X > < a : K e y V a l u e O f D i a g r a m O b j e c t K e y a n y T y p e z b w N T n L X > < a : K e y > < K e y > C o l u m n s \ E k s t r a _ 1 < / K e y > < / a : K e y > < a : V a l u e   i : t y p e = " M e a s u r e G r i d N o d e V i e w S t a t e " > < C o l u m n > 7 < / C o l u m n > < L a y e d O u t > t r u e < / L a y e d O u t > < / a : V a l u e > < / a : K e y V a l u e O f D i a g r a m O b j e c t K e y a n y T y p e z b w N T n L X > < a : K e y V a l u e O f D i a g r a m O b j e c t K e y a n y T y p e z b w N T n L X > < a : K e y > < K e y > C o l u m n s \ E k s t r a _ 2 < / K e y > < / a : K e y > < a : V a l u e   i : t y p e = " M e a s u r e G r i d N o d e V i e w S t a t e " > < C o l u m n > 8 < / C o l u m n > < L a y e d O u t > t r u e < / L a y e d O u t > < / a : V a l u e > < / a : K e y V a l u e O f D i a g r a m O b j e c t K e y a n y T y p e z b w N T n L X > < / V i e w S t a t e s > < / D i a g r a m M a n a g e r . S e r i a l i z a b l e D i a g r a m > < D i a g r a m M a n a g e r . S e r i a l i z a b l e D i a g r a m > < A d a p t e r   i : t y p e = " M e a s u r e D i a g r a m S a n d b o x A d a p t e r " > < T a b l e N a m e > T a b _ k o m m u n e 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 T a b _ k o m m u n e 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 C o l u m n s \ K _ k o m m u n e < / K e y > < / D i a g r a m O b j e c t K e y > < D i a g r a m O b j e c t K e y > < K e y > C o l u m n s \ K n r _ k o m m u n e < / K e y > < / D i a g r a m O b j e c t K e y > < D i a g r a m O b j e c t K e y > < K e y > C o l u m n s \ k o m m u n e < / K e y > < / D i a g r a m O b j e c t K e y > < D i a g r a m O b j e c t K e y > < K e y > C o l u m n s \ K n r < / K e y > < / D i a g r a m O b j e c t K e y > < D i a g r a m O b j e c t K e y > < K e y > C o l u m n s \ f y l k e < / K e y > < / D i a g r a m O b j e c t K e y > < D i a g r a m O b j e c t K e y > < K e y > C o l u m n s \ R e g i o n < / K e y > < / D i a g r a m O b j e c t K e y > < D i a g r a m O b j e c t K e y > < K e y > C o l u m n s \ P l u s s < / K e y > < / D i a g r a m O b j e c t K e y > < D i a g r a m O b j e c t K e y > < K e y > C o l u m n s \ E k s t r a < / 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 C o l u m n s \ K _ k o m m u n e < / K e y > < / a : K e y > < a : V a l u e   i : t y p e = " M e a s u r e G r i d N o d e V i e w S t a t e " > < L a y e d O u t > t r u e < / L a y e d O u t > < / a : V a l u e > < / a : K e y V a l u e O f D i a g r a m O b j e c t K e y a n y T y p e z b w N T n L X > < a : K e y V a l u e O f D i a g r a m O b j e c t K e y a n y T y p e z b w N T n L X > < a : K e y > < K e y > C o l u m n s \ K n r _ k o m m u n e < / K e y > < / a : K e y > < a : V a l u e   i : t y p e = " M e a s u r e G r i d N o d e V i e w S t a t e " > < C o l u m n > 1 < / C o l u m n > < L a y e d O u t > t r u e < / L a y e d O u t > < / a : V a l u e > < / a : K e y V a l u e O f D i a g r a m O b j e c t K e y a n y T y p e z b w N T n L X > < a : K e y V a l u e O f D i a g r a m O b j e c t K e y a n y T y p e z b w N T n L X > < a : K e y > < K e y > C o l u m n s \ k o m m u n e < / K e y > < / a : K e y > < a : V a l u e   i : t y p e = " M e a s u r e G r i d N o d e V i e w S t a t e " > < C o l u m n > 2 < / C o l u m n > < L a y e d O u t > t r u e < / L a y e d O u t > < / a : V a l u e > < / a : K e y V a l u e O f D i a g r a m O b j e c t K e y a n y T y p e z b w N T n L X > < a : K e y V a l u e O f D i a g r a m O b j e c t K e y a n y T y p e z b w N T n L X > < a : K e y > < K e y > C o l u m n s \ K n r < / K e y > < / a : K e y > < a : V a l u e   i : t y p e = " M e a s u r e G r i d N o d e V i e w S t a t e " > < C o l u m n > 3 < / C o l u m n > < L a y e d O u t > t r u e < / L a y e d O u t > < / a : V a l u e > < / a : K e y V a l u e O f D i a g r a m O b j e c t K e y a n y T y p e z b w N T n L X > < a : K e y V a l u e O f D i a g r a m O b j e c t K e y a n y T y p e z b w N T n L X > < a : K e y > < K e y > C o l u m n s \ f y l k e < / K e y > < / a : K e y > < a : V a l u e   i : t y p e = " M e a s u r e G r i d N o d e V i e w S t a t e " > < C o l u m n > 4 < / C o l u m n > < L a y e d O u t > t r u e < / L a y e d O u t > < / a : V a l u e > < / a : K e y V a l u e O f D i a g r a m O b j e c t K e y a n y T y p e z b w N T n L X > < a : K e y V a l u e O f D i a g r a m O b j e c t K e y a n y T y p e z b w N T n L X > < a : K e y > < K e y > C o l u m n s \ R e g i o n < / K e y > < / a : K e y > < a : V a l u e   i : t y p e = " M e a s u r e G r i d N o d e V i e w S t a t e " > < C o l u m n > 5 < / C o l u m n > < L a y e d O u t > t r u e < / L a y e d O u t > < / a : V a l u e > < / a : K e y V a l u e O f D i a g r a m O b j e c t K e y a n y T y p e z b w N T n L X > < a : K e y V a l u e O f D i a g r a m O b j e c t K e y a n y T y p e z b w N T n L X > < a : K e y > < K e y > C o l u m n s \ P l u s s < / K e y > < / a : K e y > < a : V a l u e   i : t y p e = " M e a s u r e G r i d N o d e V i e w S t a t e " > < C o l u m n > 6 < / C o l u m n > < L a y e d O u t > t r u e < / L a y e d O u t > < / a : V a l u e > < / a : K e y V a l u e O f D i a g r a m O b j e c t K e y a n y T y p e z b w N T n L X > < a : K e y V a l u e O f D i a g r a m O b j e c t K e y a n y T y p e z b w N T n L X > < a : K e y > < K e y > C o l u m n s \ E k s t r a < / K e y > < / a : K e y > < a : V a l u e   i : t y p e = " M e a s u r e G r i d N o d e V i e w S t a t e " > < C o l u m n > 7 < / C o l u m n > < L a y e d O u t > t r u e < / L a y e d O u t > < / a : V a l u e > < / a : K e y V a l u e O f D i a g r a m O b j e c t K e y a n y T y p e z b w N T n L X > < / V i e w S t a t e s > < / D i a g r a m M a n a g e r . S e r i a l i z a b l e D i a g r a m > < D i a g r a m M a n a g e r . S e r i a l i z a b l e D i a g r a m > < A d a p t e r   i : t y p e = " M e a s u r e D i a g r a m S a n d b o x A d a p t e r " > < T a b l e N a m e > T _ s a m l a _ p r i m � r n � r i n g < / 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 T _ s a m l a _ p r i m � r n � r i n g < / 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 M e a s u r e s \ S y s s e l s a t t e   p r i m < / K e y > < / D i a g r a m O b j e c t K e y > < D i a g r a m O b j e c t K e y > < K e y > M e a s u r e s \ S y s s e l s a t t e   p r i m \ T a g I n f o \ F o r m u l a < / K e y > < / D i a g r a m O b j e c t K e y > < D i a g r a m O b j e c t K e y > < K e y > M e a s u r e s \ S y s s e l s a t t e   p r i m \ T a g I n f o \ V a l u e < / K e y > < / D i a g r a m O b j e c t K e y > < D i a g r a m O b j e c t K e y > < K e y > M e a s u r e s \ A n t a l l   a v   a a r < / K e y > < / D i a g r a m O b j e c t K e y > < D i a g r a m O b j e c t K e y > < K e y > M e a s u r e s \ A n t a l l   a v   a a r \ T a g I n f o \ F o r m u l a < / K e y > < / D i a g r a m O b j e c t K e y > < D i a g r a m O b j e c t K e y > < K e y > M e a s u r e s \ A n t a l l   a v   a a r \ T a g I n f o \ V a l u e < / K e y > < / D i a g r a m O b j e c t K e y > < D i a g r a m O b j e c t K e y > < K e y > C o l u m n s \ r e g i o n < / K e y > < / D i a g r a m O b j e c t K e y > < D i a g r a m O b j e c t K e y > < K e y > C o l u m n s \ n � r i n g   ( S N 2 0 0 7 ) < / K e y > < / D i a g r a m O b j e c t K e y > < D i a g r a m O b j e c t K e y > < K e y > C o l u m n s \ a a r < / K e y > < / D i a g r a m O b j e c t K e y > < D i a g r a m O b j e c t K e y > < K e y > C o l u m n s \ V e r d i < / K e y > < / D i a g r a m O b j e c t K e y > < D i a g r a m O b j e c t K e y > < K e y > L i n k s \ & l t ; C o l u m n s \ A n t a l l   a v   a a r & g t ; - & l t ; M e a s u r e s \ a a r & g t ; < / K e y > < / D i a g r a m O b j e c t K e y > < D i a g r a m O b j e c t K e y > < K e y > L i n k s \ & l t ; C o l u m n s \ A n t a l l   a v   a a r & g t ; - & l t ; M e a s u r e s \ a a r & g t ; \ C O L U M N < / K e y > < / D i a g r a m O b j e c t K e y > < D i a g r a m O b j e c t K e y > < K e y > L i n k s \ & l t ; C o l u m n s \ A n t a l l   a v   a a r & g t ; - & l t ; M e a s u r e s \ a a r & g t ; \ M E A S U R E 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 M e a s u r e s \ S y s s e l s a t t e   p r i m < / K e y > < / a : K e y > < a : V a l u e   i : t y p e = " M e a s u r e G r i d N o d e V i e w S t a t e " > < C o l u m n > 3 < / C o l u m n > < L a y e d O u t > t r u e < / L a y e d O u t > < / a : V a l u e > < / a : K e y V a l u e O f D i a g r a m O b j e c t K e y a n y T y p e z b w N T n L X > < a : K e y V a l u e O f D i a g r a m O b j e c t K e y a n y T y p e z b w N T n L X > < a : K e y > < K e y > M e a s u r e s \ S y s s e l s a t t e   p r i m \ T a g I n f o \ F o r m u l a < / K e y > < / a : K e y > < a : V a l u e   i : t y p e = " M e a s u r e G r i d V i e w S t a t e I D i a g r a m T a g A d d i t i o n a l I n f o " / > < / a : K e y V a l u e O f D i a g r a m O b j e c t K e y a n y T y p e z b w N T n L X > < a : K e y V a l u e O f D i a g r a m O b j e c t K e y a n y T y p e z b w N T n L X > < a : K e y > < K e y > M e a s u r e s \ S y s s e l s a t t e   p r i m \ T a g I n f o \ V a l u e < / K e y > < / a : K e y > < a : V a l u e   i : t y p e = " M e a s u r e G r i d V i e w S t a t e I D i a g r a m T a g A d d i t i o n a l I n f o " / > < / a : K e y V a l u e O f D i a g r a m O b j e c t K e y a n y T y p e z b w N T n L X > < a : K e y V a l u e O f D i a g r a m O b j e c t K e y a n y T y p e z b w N T n L X > < a : K e y > < K e y > M e a s u r e s \ A n t a l l   a v   a a r < / K e y > < / a : K e y > < a : V a l u e   i : t y p e = " M e a s u r e G r i d N o d e V i e w S t a t e " > < C o l u m n > 2 < / C o l u m n > < L a y e d O u t > t r u e < / L a y e d O u t > < W a s U I I n v i s i b l e > t r u e < / W a s U I I n v i s i b l e > < / a : V a l u e > < / a : K e y V a l u e O f D i a g r a m O b j e c t K e y a n y T y p e z b w N T n L X > < a : K e y V a l u e O f D i a g r a m O b j e c t K e y a n y T y p e z b w N T n L X > < a : K e y > < K e y > M e a s u r e s \ A n t a l l   a v   a a r \ T a g I n f o \ F o r m u l a < / K e y > < / a : K e y > < a : V a l u e   i : t y p e = " M e a s u r e G r i d V i e w S t a t e I D i a g r a m T a g A d d i t i o n a l I n f o " / > < / a : K e y V a l u e O f D i a g r a m O b j e c t K e y a n y T y p e z b w N T n L X > < a : K e y V a l u e O f D i a g r a m O b j e c t K e y a n y T y p e z b w N T n L X > < a : K e y > < K e y > M e a s u r e s \ A n t a l l   a v   a a r \ T a g I n f o \ V a l u e < / K e y > < / a : K e y > < a : V a l u e   i : t y p e = " M e a s u r e G r i d V i e w S t a t e I D i a g r a m T a g A d d i t i o n a l I n f o " / > < / a : K e y V a l u e O f D i a g r a m O b j e c t K e y a n y T y p e z b w N T n L X > < a : K e y V a l u e O f D i a g r a m O b j e c t K e y a n y T y p e z b w N T n L X > < a : K e y > < K e y > C o l u m n s \ r e g i o n < / K e y > < / a : K e y > < a : V a l u e   i : t y p e = " M e a s u r e G r i d N o d e V i e w S t a t e " > < L a y e d O u t > t r u e < / L a y e d O u t > < / a : V a l u e > < / a : K e y V a l u e O f D i a g r a m O b j e c t K e y a n y T y p e z b w N T n L X > < a : K e y V a l u e O f D i a g r a m O b j e c t K e y a n y T y p e z b w N T n L X > < a : K e y > < K e y > C o l u m n s \ n � r i n g   ( S N 2 0 0 7 ) < / K e y > < / a : K e y > < a : V a l u e   i : t y p e = " M e a s u r e G r i d N o d e V i e w S t a t e " > < C o l u m n > 1 < / C o l u m n > < L a y e d O u t > t r u e < / L a y e d O u t > < / a : V a l u e > < / a : K e y V a l u e O f D i a g r a m O b j e c t K e y a n y T y p e z b w N T n L X > < a : K e y V a l u e O f D i a g r a m O b j e c t K e y a n y T y p e z b w N T n L X > < a : K e y > < K e y > C o l u m n s \ a a r < / K e y > < / a : K e y > < a : V a l u e   i : t y p e = " M e a s u r e G r i d N o d e V i e w S t a t e " > < C o l u m n > 2 < / C o l u m n > < L a y e d O u t > t r u e < / L a y e d O u t > < / a : V a l u e > < / a : K e y V a l u e O f D i a g r a m O b j e c t K e y a n y T y p e z b w N T n L X > < a : K e y V a l u e O f D i a g r a m O b j e c t K e y a n y T y p e z b w N T n L X > < a : K e y > < K e y > C o l u m n s \ V e r d i < / K e y > < / a : K e y > < a : V a l u e   i : t y p e = " M e a s u r e G r i d N o d e V i e w S t a t e " > < C o l u m n > 3 < / C o l u m n > < L a y e d O u t > t r u e < / L a y e d O u t > < / a : V a l u e > < / a : K e y V a l u e O f D i a g r a m O b j e c t K e y a n y T y p e z b w N T n L X > < a : K e y V a l u e O f D i a g r a m O b j e c t K e y a n y T y p e z b w N T n L X > < a : K e y > < K e y > L i n k s \ & l t ; C o l u m n s \ A n t a l l   a v   a a r & g t ; - & l t ; M e a s u r e s \ a a r & g t ; < / K e y > < / a : K e y > < a : V a l u e   i : t y p e = " M e a s u r e G r i d V i e w S t a t e I D i a g r a m L i n k " / > < / a : K e y V a l u e O f D i a g r a m O b j e c t K e y a n y T y p e z b w N T n L X > < a : K e y V a l u e O f D i a g r a m O b j e c t K e y a n y T y p e z b w N T n L X > < a : K e y > < K e y > L i n k s \ & l t ; C o l u m n s \ A n t a l l   a v   a a r & g t ; - & l t ; M e a s u r e s \ a a r & g t ; \ C O L U M N < / K e y > < / a : K e y > < a : V a l u e   i : t y p e = " M e a s u r e G r i d V i e w S t a t e I D i a g r a m L i n k E n d p o i n t " / > < / a : K e y V a l u e O f D i a g r a m O b j e c t K e y a n y T y p e z b w N T n L X > < a : K e y V a l u e O f D i a g r a m O b j e c t K e y a n y T y p e z b w N T n L X > < a : K e y > < K e y > L i n k s \ & l t ; C o l u m n s \ A n t a l l   a v   a a r & g t ; - & l t ; M e a s u r e s \ a a r & g t ; \ M E A S U R E < / K e y > < / a : K e y > < a : V a l u e   i : t y p e = " M e a s u r e G r i d V i e w S t a t e I D i a g r a m L i n k E n d p o i n t " / > < / a : K e y V a l u e O f D i a g r a m O b j e c t K e y a n y T y p e z b w N T n L X > < / V i e w S t a t e s > < / D i a g r a m M a n a g e r . S e r i a l i z a b l e D i a g r a m > < D i a g r a m M a n a g e r . S e r i a l i z a b l e D i a g r a m > < A d a p t e r   i : t y p e = " M e a s u r e D i a g r a m S a n d b o x A d a p t e r " > < T a b l e N a m e > T a b _ k o m m u n e   1 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 T a b _ k o m m u n e   1 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 C o l u m n s \ K _ k o m m u n e < / K e y > < / D i a g r a m O b j e c t K e y > < D i a g r a m O b j e c t K e y > < K e y > C o l u m n s \ K n r _ k o m m u n e < / K e y > < / D i a g r a m O b j e c t K e y > < D i a g r a m O b j e c t K e y > < K e y > C o l u m n s \ k o m m u n e < / K e y > < / D i a g r a m O b j e c t K e y > < D i a g r a m O b j e c t K e y > < K e y > C o l u m n s \ K n r < / K e y > < / D i a g r a m O b j e c t K e y > < D i a g r a m O b j e c t K e y > < K e y > C o l u m n s \ f y l k e < / K e y > < / D i a g r a m O b j e c t K e y > < D i a g r a m O b j e c t K e y > < K e y > C o l u m n s \ R e g i o n < / K e y > < / D i a g r a m O b j e c t K e y > < D i a g r a m O b j e c t K e y > < K e y > C o l u m n s \ P l u s s < / K e y > < / D i a g r a m O b j e c t K e y > < D i a g r a m O b j e c t K e y > < K e y > C o l u m n s \ E k s t r a < / 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 C o l u m n s \ K _ k o m m u n e < / K e y > < / a : K e y > < a : V a l u e   i : t y p e = " M e a s u r e G r i d N o d e V i e w S t a t e " > < L a y e d O u t > t r u e < / L a y e d O u t > < / a : V a l u e > < / a : K e y V a l u e O f D i a g r a m O b j e c t K e y a n y T y p e z b w N T n L X > < a : K e y V a l u e O f D i a g r a m O b j e c t K e y a n y T y p e z b w N T n L X > < a : K e y > < K e y > C o l u m n s \ K n r _ k o m m u n e < / K e y > < / a : K e y > < a : V a l u e   i : t y p e = " M e a s u r e G r i d N o d e V i e w S t a t e " > < C o l u m n > 1 < / C o l u m n > < L a y e d O u t > t r u e < / L a y e d O u t > < / a : V a l u e > < / a : K e y V a l u e O f D i a g r a m O b j e c t K e y a n y T y p e z b w N T n L X > < a : K e y V a l u e O f D i a g r a m O b j e c t K e y a n y T y p e z b w N T n L X > < a : K e y > < K e y > C o l u m n s \ k o m m u n e < / K e y > < / a : K e y > < a : V a l u e   i : t y p e = " M e a s u r e G r i d N o d e V i e w S t a t e " > < C o l u m n > 2 < / C o l u m n > < L a y e d O u t > t r u e < / L a y e d O u t > < / a : V a l u e > < / a : K e y V a l u e O f D i a g r a m O b j e c t K e y a n y T y p e z b w N T n L X > < a : K e y V a l u e O f D i a g r a m O b j e c t K e y a n y T y p e z b w N T n L X > < a : K e y > < K e y > C o l u m n s \ K n r < / K e y > < / a : K e y > < a : V a l u e   i : t y p e = " M e a s u r e G r i d N o d e V i e w S t a t e " > < C o l u m n > 3 < / C o l u m n > < L a y e d O u t > t r u e < / L a y e d O u t > < / a : V a l u e > < / a : K e y V a l u e O f D i a g r a m O b j e c t K e y a n y T y p e z b w N T n L X > < a : K e y V a l u e O f D i a g r a m O b j e c t K e y a n y T y p e z b w N T n L X > < a : K e y > < K e y > C o l u m n s \ f y l k e < / K e y > < / a : K e y > < a : V a l u e   i : t y p e = " M e a s u r e G r i d N o d e V i e w S t a t e " > < C o l u m n > 4 < / C o l u m n > < L a y e d O u t > t r u e < / L a y e d O u t > < / a : V a l u e > < / a : K e y V a l u e O f D i a g r a m O b j e c t K e y a n y T y p e z b w N T n L X > < a : K e y V a l u e O f D i a g r a m O b j e c t K e y a n y T y p e z b w N T n L X > < a : K e y > < K e y > C o l u m n s \ R e g i o n < / K e y > < / a : K e y > < a : V a l u e   i : t y p e = " M e a s u r e G r i d N o d e V i e w S t a t e " > < C o l u m n > 5 < / C o l u m n > < L a y e d O u t > t r u e < / L a y e d O u t > < / a : V a l u e > < / a : K e y V a l u e O f D i a g r a m O b j e c t K e y a n y T y p e z b w N T n L X > < a : K e y V a l u e O f D i a g r a m O b j e c t K e y a n y T y p e z b w N T n L X > < a : K e y > < K e y > C o l u m n s \ P l u s s < / K e y > < / a : K e y > < a : V a l u e   i : t y p e = " M e a s u r e G r i d N o d e V i e w S t a t e " > < C o l u m n > 6 < / C o l u m n > < L a y e d O u t > t r u e < / L a y e d O u t > < / a : V a l u e > < / a : K e y V a l u e O f D i a g r a m O b j e c t K e y a n y T y p e z b w N T n L X > < a : K e y V a l u e O f D i a g r a m O b j e c t K e y a n y T y p e z b w N T n L X > < a : K e y > < K e y > C o l u m n s \ E k s t r a < / K e y > < / a : K e y > < a : V a l u e   i : t y p e = " M e a s u r e G r i d N o d e V i e w S t a t e " > < C o l u m n > 7 < / C o l u m n > < L a y e d O u t > t r u e < / L a y e d O u t > < / a : V a l u e > < / a : K e y V a l u e O f D i a g r a m O b j e c t K e y a n y T y p e z b w N T n L X > < / V i e w S t a t e s > < / D i a g r a m M a n a g e r . S e r i a l i z a b l e D i a g r a m > < D i a g r a m M a n a g e r . S e r i a l i z a b l e D i a g r a m > < A d a p t e r   i : t y p e = " M e a s u r e D i a g r a m S a n d b o x A d a p t e r " > < T a b l e N a m e > T _ s a m l a _ s y s s e l s a t t e 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 T _ s a m l a _ s y s s e l s a t t e 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 M e a s u r e s \ s y s s e l s a t t e < / K e y > < / D i a g r a m O b j e c t K e y > < D i a g r a m O b j e c t K e y > < K e y > M e a s u r e s \ s y s s e l s a t t e \ T a g I n f o \ F o r m u l a < / K e y > < / D i a g r a m O b j e c t K e y > < D i a g r a m O b j e c t K e y > < K e y > M e a s u r e s \ s y s s e l s a t t e \ T a g I n f o \ V a l u e < / K e y > < / D i a g r a m O b j e c t K e y > < D i a g r a m O b j e c t K e y > < K e y > M e a s u r e s \ g j . s n i t t   s y s s e l s e t t i n g < / K e y > < / D i a g r a m O b j e c t K e y > < D i a g r a m O b j e c t K e y > < K e y > M e a s u r e s \ g j . s n i t t   s y s s e l s e t t i n g \ T a g I n f o \ F o r m u l a < / K e y > < / D i a g r a m O b j e c t K e y > < D i a g r a m O b j e c t K e y > < K e y > M e a s u r e s \ g j . s n i t t   s y s s e l s e t t i n g \ T a g I n f o \ V a l u e < / K e y > < / D i a g r a m O b j e c t K e y > < D i a g r a m O b j e c t K e y > < K e y > M e a s u r e s \ S u m   a v   V e r d i < / K e y > < / D i a g r a m O b j e c t K e y > < D i a g r a m O b j e c t K e y > < K e y > M e a s u r e s \ S u m   a v   V e r d i \ T a g I n f o \ F o r m u l a < / K e y > < / D i a g r a m O b j e c t K e y > < D i a g r a m O b j e c t K e y > < K e y > M e a s u r e s \ S u m   a v   V e r d i \ T a g I n f o \ V a l u e < / K e y > < / D i a g r a m O b j e c t K e y > < D i a g r a m O b j e c t K e y > < K e y > C o l u m n s \ r e g i o n < / K e y > < / D i a g r a m O b j e c t K e y > < D i a g r a m O b j e c t K e y > < K e y > C o l u m n s \ n � r i n g   ( S N 2 0 0 7 ) < / K e y > < / D i a g r a m O b j e c t K e y > < D i a g r a m O b j e c t K e y > < K e y > C o l u m n s \ a a r < / K e y > < / D i a g r a m O b j e c t K e y > < D i a g r a m O b j e c t K e y > < K e y > C o l u m n s \ V e r d i < / K e y > < / D i a g r a m O b j e c t K e y > < D i a g r a m O b j e c t K e y > < K e y > L i n k s \ & l t ; C o l u m n s \ S u m   a v   V e r d i & g t ; - & l t ; M e a s u r e s \ V e r d i & g t ; < / K e y > < / D i a g r a m O b j e c t K e y > < D i a g r a m O b j e c t K e y > < K e y > L i n k s \ & l t ; C o l u m n s \ S u m   a v   V e r d i & g t ; - & l t ; M e a s u r e s \ V e r d i & g t ; \ C O L U M N < / K e y > < / D i a g r a m O b j e c t K e y > < D i a g r a m O b j e c t K e y > < K e y > L i n k s \ & l t ; C o l u m n s \ S u m   a v   V e r d i & g t ; - & l t ; M e a s u r e s \ V e r d i & g t ; \ M E A S U R E 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 M e a s u r e s \ s y s s e l s a t t e < / K e y > < / a : K e y > < a : V a l u e   i : t y p e = " M e a s u r e G r i d N o d e V i e w S t a t e " > < C o l u m n > 2 < / C o l u m n > < L a y e d O u t > t r u e < / L a y e d O u t > < / a : V a l u e > < / a : K e y V a l u e O f D i a g r a m O b j e c t K e y a n y T y p e z b w N T n L X > < a : K e y V a l u e O f D i a g r a m O b j e c t K e y a n y T y p e z b w N T n L X > < a : K e y > < K e y > M e a s u r e s \ s y s s e l s a t t e \ T a g I n f o \ F o r m u l a < / K e y > < / a : K e y > < a : V a l u e   i : t y p e = " M e a s u r e G r i d V i e w S t a t e I D i a g r a m T a g A d d i t i o n a l I n f o " / > < / a : K e y V a l u e O f D i a g r a m O b j e c t K e y a n y T y p e z b w N T n L X > < a : K e y V a l u e O f D i a g r a m O b j e c t K e y a n y T y p e z b w N T n L X > < a : K e y > < K e y > M e a s u r e s \ s y s s e l s a t t e \ T a g I n f o \ V a l u e < / K e y > < / a : K e y > < a : V a l u e   i : t y p e = " M e a s u r e G r i d V i e w S t a t e I D i a g r a m T a g A d d i t i o n a l I n f o " / > < / a : K e y V a l u e O f D i a g r a m O b j e c t K e y a n y T y p e z b w N T n L X > < a : K e y V a l u e O f D i a g r a m O b j e c t K e y a n y T y p e z b w N T n L X > < a : K e y > < K e y > M e a s u r e s \ g j . s n i t t   s y s s e l s e t t i n g < / K e y > < / a : K e y > < a : V a l u e   i : t y p e = " M e a s u r e G r i d N o d e V i e w S t a t e " > < C o l u m n > 2 < / C o l u m n > < L a y e d O u t > t r u e < / L a y e d O u t > < R o w > 1 < / R o w > < / a : V a l u e > < / a : K e y V a l u e O f D i a g r a m O b j e c t K e y a n y T y p e z b w N T n L X > < a : K e y V a l u e O f D i a g r a m O b j e c t K e y a n y T y p e z b w N T n L X > < a : K e y > < K e y > M e a s u r e s \ g j . s n i t t   s y s s e l s e t t i n g \ T a g I n f o \ F o r m u l a < / K e y > < / a : K e y > < a : V a l u e   i : t y p e = " M e a s u r e G r i d V i e w S t a t e I D i a g r a m T a g A d d i t i o n a l I n f o " / > < / a : K e y V a l u e O f D i a g r a m O b j e c t K e y a n y T y p e z b w N T n L X > < a : K e y V a l u e O f D i a g r a m O b j e c t K e y a n y T y p e z b w N T n L X > < a : K e y > < K e y > M e a s u r e s \ g j . s n i t t   s y s s e l s e t t i n g \ T a g I n f o \ V a l u e < / K e y > < / a : K e y > < a : V a l u e   i : t y p e = " M e a s u r e G r i d V i e w S t a t e I D i a g r a m T a g A d d i t i o n a l I n f o " / > < / a : K e y V a l u e O f D i a g r a m O b j e c t K e y a n y T y p e z b w N T n L X > < a : K e y V a l u e O f D i a g r a m O b j e c t K e y a n y T y p e z b w N T n L X > < a : K e y > < K e y > M e a s u r e s \ S u m   a v   V e r d i < / K e y > < / a : K e y > < a : V a l u e   i : t y p e = " M e a s u r e G r i d N o d e V i e w S t a t e " > < C o l u m n > 3 < / C o l u m n > < I s I n I n a c t i v e C o l u m n > t r u e < / I s I n I n a c t i v e C o l u m n > < L a y e d O u t > t r u e < / L a y e d O u t > < W a s U I I n v i s i b l e > t r u e < / W a s U I I n v i s i b l e > < / a : V a l u e > < / a : K e y V a l u e O f D i a g r a m O b j e c t K e y a n y T y p e z b w N T n L X > < a : K e y V a l u e O f D i a g r a m O b j e c t K e y a n y T y p e z b w N T n L X > < a : K e y > < K e y > M e a s u r e s \ S u m   a v   V e r d i \ T a g I n f o \ F o r m u l a < / K e y > < / a : K e y > < a : V a l u e   i : t y p e = " M e a s u r e G r i d V i e w S t a t e I D i a g r a m T a g A d d i t i o n a l I n f o " / > < / a : K e y V a l u e O f D i a g r a m O b j e c t K e y a n y T y p e z b w N T n L X > < a : K e y V a l u e O f D i a g r a m O b j e c t K e y a n y T y p e z b w N T n L X > < a : K e y > < K e y > M e a s u r e s \ S u m   a v   V e r d i \ T a g I n f o \ V a l u e < / K e y > < / a : K e y > < a : V a l u e   i : t y p e = " M e a s u r e G r i d V i e w S t a t e I D i a g r a m T a g A d d i t i o n a l I n f o " / > < / a : K e y V a l u e O f D i a g r a m O b j e c t K e y a n y T y p e z b w N T n L X > < a : K e y V a l u e O f D i a g r a m O b j e c t K e y a n y T y p e z b w N T n L X > < a : K e y > < K e y > C o l u m n s \ r e g i o n < / K e y > < / a : K e y > < a : V a l u e   i : t y p e = " M e a s u r e G r i d N o d e V i e w S t a t e " > < L a y e d O u t > t r u e < / L a y e d O u t > < / a : V a l u e > < / a : K e y V a l u e O f D i a g r a m O b j e c t K e y a n y T y p e z b w N T n L X > < a : K e y V a l u e O f D i a g r a m O b j e c t K e y a n y T y p e z b w N T n L X > < a : K e y > < K e y > C o l u m n s \ n � r i n g   ( S N 2 0 0 7 ) < / K e y > < / a : K e y > < a : V a l u e   i : t y p e = " M e a s u r e G r i d N o d e V i e w S t a t e " > < C o l u m n > 1 < / C o l u m n > < L a y e d O u t > t r u e < / L a y e d O u t > < / a : V a l u e > < / a : K e y V a l u e O f D i a g r a m O b j e c t K e y a n y T y p e z b w N T n L X > < a : K e y V a l u e O f D i a g r a m O b j e c t K e y a n y T y p e z b w N T n L X > < a : K e y > < K e y > C o l u m n s \ a a r < / K e y > < / a : K e y > < a : V a l u e   i : t y p e = " M e a s u r e G r i d N o d e V i e w S t a t e " > < C o l u m n > 2 < / C o l u m n > < L a y e d O u t > t r u e < / L a y e d O u t > < / a : V a l u e > < / a : K e y V a l u e O f D i a g r a m O b j e c t K e y a n y T y p e z b w N T n L X > < a : K e y V a l u e O f D i a g r a m O b j e c t K e y a n y T y p e z b w N T n L X > < a : K e y > < K e y > C o l u m n s \ V e r d i < / K e y > < / a : K e y > < a : V a l u e   i : t y p e = " M e a s u r e G r i d N o d e V i e w S t a t e " > < C o l u m n > 3 < / C o l u m n > < L a y e d O u t > t r u e < / L a y e d O u t > < / a : V a l u e > < / a : K e y V a l u e O f D i a g r a m O b j e c t K e y a n y T y p e z b w N T n L X > < a : K e y V a l u e O f D i a g r a m O b j e c t K e y a n y T y p e z b w N T n L X > < a : K e y > < K e y > L i n k s \ & l t ; C o l u m n s \ S u m   a v   V e r d i & g t ; - & l t ; M e a s u r e s \ V e r d i & g t ; < / K e y > < / a : K e y > < a : V a l u e   i : t y p e = " M e a s u r e G r i d V i e w S t a t e I D i a g r a m L i n k " / > < / a : K e y V a l u e O f D i a g r a m O b j e c t K e y a n y T y p e z b w N T n L X > < a : K e y V a l u e O f D i a g r a m O b j e c t K e y a n y T y p e z b w N T n L X > < a : K e y > < K e y > L i n k s \ & l t ; C o l u m n s \ S u m   a v   V e r d i & g t ; - & l t ; M e a s u r e s \ V e r d i & g t ; \ C O L U M N < / K e y > < / a : K e y > < a : V a l u e   i : t y p e = " M e a s u r e G r i d V i e w S t a t e I D i a g r a m L i n k E n d p o i n t " / > < / a : K e y V a l u e O f D i a g r a m O b j e c t K e y a n y T y p e z b w N T n L X > < a : K e y V a l u e O f D i a g r a m O b j e c t K e y a n y T y p e z b w N T n L X > < a : K e y > < K e y > L i n k s \ & l t ; C o l u m n s \ S u m   a v   V e r d i & g t ; - & l t ; M e a s u r e s \ V e r d i & g t ; \ M E A S U R E < / K e y > < / a : K e y > < a : V a l u e   i : t y p e = " M e a s u r e G r i d V i e w S t a t e I D i a g r a m L i n k E n d p o i n t " / > < / a : K e y V a l u e O f D i a g r a m O b j e c t K e y a n y T y p e z b w N T n L X > < / V i e w S t a t e s > < / D i a g r a m M a n a g e r . S e r i a l i z a b l e D i a g r a m > < D i a g r a m M a n a g e r . S e r i a l i z a b l e D i a g r a m > < A d a p t e r   i : t y p e = " M e a s u r e D i a g r a m S a n d b o x A d a p t e r " > < T a b l e N a m e > B a r e _ f y l k e 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 B a r e _ f y l k e 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 C o l u m n s \ f y l k e 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 C o l u m n s \ f y l k e < / K e y > < / a : K e y > < a : V a l u e   i : t y p e = " M e a s u r e G r i d N o d e V i e w S t a t e " > < L a y e d O u t > t r u e < / L a y e d O u t > < / a : V a l u e > < / a : K e y V a l u e O f D i a g r a m O b j e c t K e y a n y T y p e z b w N T n L X > < / V i e w S t a t e s > < / D i a g r a m M a n a g e r . S e r i a l i z a b l e D i a g r a m > < 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 T a g s \ T a b l e s \ & l t ; T a b l e s \ T _ s a m l a _ s y s s e l s a t t e & g t ; < / K e y > < / D i a g r a m O b j e c t K e y > < D i a g r a m O b j e c t K e y > < K e y > D y n a m i c   T a g s \ T a b l e s \ & l t ; T a b l e s \ T a b _ k o m m u n e & g t ; < / K e y > < / D i a g r a m O b j e c t K e y > < D i a g r a m O b j e c t K e y > < K e y > D y n a m i c   T a g s \ T a b l e s \ & l t ; T a b l e s \ T a b _ n � r i n g e r & g t ; < / K e y > < / D i a g r a m O b j e c t K e y > < D i a g r a m O b j e c t K e y > < K e y > D y n a m i c   T a g s \ T a b l e s \ & l t ; T a b l e s \ T _ s a m l a _ p r i m � r n � r i n g & g t ; < / K e y > < / D i a g r a m O b j e c t K e y > < D i a g r a m O b j e c t K e y > < K e y > D y n a m i c   T a g s \ T a b l e s \ & l t ; T a b l e s \ f y l k e r & g t ; < / K e y > < / D i a g r a m O b j e c t K e y > < D i a g r a m O b j e c t K e y > < K e y > D y n a m i c   T a g s \ T a b l e s \ & l t ; T a b l e s \ B a r e _ f y l k e & g t ; < / K e y > < / D i a g r a m O b j e c t K e y > < D i a g r a m O b j e c t K e y > < K e y > D y n a m i c   T a g s \ T a b l e s \ & l t ; T a b l e s \ T a b _ k o m m u n e   1 & g t ; < / K e y > < / D i a g r a m O b j e c t K e y > < D i a g r a m O b j e c t K e y > < K e y > T a b l e s \ T _ s a m l a _ s y s s e l s a t t e < / K e y > < / D i a g r a m O b j e c t K e y > < D i a g r a m O b j e c t K e y > < K e y > T a b l e s \ T _ s a m l a _ s y s s e l s a t t e \ C o l u m n s \ r e g i o n < / K e y > < / D i a g r a m O b j e c t K e y > < D i a g r a m O b j e c t K e y > < K e y > T a b l e s \ T _ s a m l a _ s y s s e l s a t t e \ C o l u m n s \ n � r i n g   ( S N 2 0 0 7 ) < / K e y > < / D i a g r a m O b j e c t K e y > < D i a g r a m O b j e c t K e y > < K e y > T a b l e s \ T _ s a m l a _ s y s s e l s a t t e \ C o l u m n s \ a a r < / K e y > < / D i a g r a m O b j e c t K e y > < D i a g r a m O b j e c t K e y > < K e y > T a b l e s \ T _ s a m l a _ s y s s e l s a t t e \ C o l u m n s \ V e r d i < / K e y > < / D i a g r a m O b j e c t K e y > < D i a g r a m O b j e c t K e y > < K e y > T a b l e s \ T _ s a m l a _ s y s s e l s a t t e \ M e a s u r e s \ s y s s e l s a t t e < / K e y > < / D i a g r a m O b j e c t K e y > < D i a g r a m O b j e c t K e y > < K e y > T a b l e s \ T _ s a m l a _ s y s s e l s a t t e \ M e a s u r e s \ g j . s n i t t   s y s s e l s e t t i n g < / K e y > < / D i a g r a m O b j e c t K e y > < D i a g r a m O b j e c t K e y > < K e y > T a b l e s \ T _ s a m l a _ s y s s e l s a t t e \ M e a s u r e s \ S u m   a v   V e r d i < / K e y > < / D i a g r a m O b j e c t K e y > < D i a g r a m O b j e c t K e y > < K e y > T a b l e s \ T _ s a m l a _ s y s s e l s a t t e \ S u m   a v   V e r d i \ A d d i t i o n a l   I n f o \ I m p l i c i t   M e a s u r e < / K e y > < / D i a g r a m O b j e c t K e y > < D i a g r a m O b j e c t K e y > < K e y > T a b l e s \ T a b _ k o m m u n e < / K e y > < / D i a g r a m O b j e c t K e y > < D i a g r a m O b j e c t K e y > < K e y > T a b l e s \ T a b _ k o m m u n e \ C o l u m n s \ K _ k o m m u n e < / K e y > < / D i a g r a m O b j e c t K e y > < D i a g r a m O b j e c t K e y > < K e y > T a b l e s \ T a b _ k o m m u n e \ C o l u m n s \ K n r _ k o m m u n e < / K e y > < / D i a g r a m O b j e c t K e y > < D i a g r a m O b j e c t K e y > < K e y > T a b l e s \ T a b _ k o m m u n e \ C o l u m n s \ k o m m u n e < / K e y > < / D i a g r a m O b j e c t K e y > < D i a g r a m O b j e c t K e y > < K e y > T a b l e s \ T a b _ k o m m u n e \ C o l u m n s \ K n r < / K e y > < / D i a g r a m O b j e c t K e y > < D i a g r a m O b j e c t K e y > < K e y > T a b l e s \ T a b _ k o m m u n e \ C o l u m n s \ f y l k e < / K e y > < / D i a g r a m O b j e c t K e y > < D i a g r a m O b j e c t K e y > < K e y > T a b l e s \ T a b _ k o m m u n e \ C o l u m n s \ R e g i o n < / K e y > < / D i a g r a m O b j e c t K e y > < D i a g r a m O b j e c t K e y > < K e y > T a b l e s \ T a b _ k o m m u n e \ C o l u m n s \ P l u s s < / K e y > < / D i a g r a m O b j e c t K e y > < D i a g r a m O b j e c t K e y > < K e y > T a b l e s \ T a b _ k o m m u n e \ C o l u m n s \ E k s t r a < / K e y > < / D i a g r a m O b j e c t K e y > < D i a g r a m O b j e c t K e y > < K e y > T a b l e s \ T a b _ n � r i n g e r < / K e y > < / D i a g r a m O b j e c t K e y > < D i a g r a m O b j e c t K e y > < K e y > T a b l e s \ T a b _ n � r i n g e r \ C o l u m n s \ H o v e d g r u p p e r < / K e y > < / D i a g r a m O b j e c t K e y > < D i a g r a m O b j e c t K e y > < K e y > T a b l e s \ T a b _ n � r i n g e r \ C o l u m n s \ L a n d b r u k < / K e y > < / D i a g r a m O b j e c t K e y > < D i a g r a m O b j e c t K e y > < K e y > T a b l e s \ T a b _ n � r i n g e r \ C o l u m n s \ J o r d b _ s k o g < / K e y > < / D i a g r a m O b j e c t K e y > < D i a g r a m O b j e c t K e y > < K e y > T a b l e s \ T a b _ n � r i n g e r \ C o l u m n s \ J o r d _ s k o g _ f i s k e < / K e y > < / D i a g r a m O b j e c t K e y > < D i a g r a m O b j e c t K e y > < K e y > T a b l e s \ T a b _ n � r i n g e r \ C o l u m n s \ U n d e r g r u p p p e r < / K e y > < / D i a g r a m O b j e c t K e y > < D i a g r a m O b j e c t K e y > < K e y > T a b l e s \ T a b _ n � r i n g e r \ C o l u m n s \ N R -   H o v e d g r u p p e r < / K e y > < / D i a g r a m O b j e c t K e y > < D i a g r a m O b j e c t K e y > < K e y > T a b l e s \ T a b _ n � r i n g e r \ C o l u m n s \ N � r i n g e r < / K e y > < / D i a g r a m O b j e c t K e y > < D i a g r a m O b j e c t K e y > < K e y > T a b l e s \ T a b _ n � r i n g e r \ C o l u m n s \ E k s t r a _ 1 < / K e y > < / D i a g r a m O b j e c t K e y > < D i a g r a m O b j e c t K e y > < K e y > T a b l e s \ T a b _ n � r i n g e r \ C o l u m n s \ E k s t r a _ 2 < / K e y > < / D i a g r a m O b j e c t K e y > < D i a g r a m O b j e c t K e y > < K e y > T a b l e s \ T _ s a m l a _ p r i m � r n � r i n g < / K e y > < / D i a g r a m O b j e c t K e y > < D i a g r a m O b j e c t K e y > < K e y > T a b l e s \ T _ s a m l a _ p r i m � r n � r i n g \ C o l u m n s \ r e g i o n < / K e y > < / D i a g r a m O b j e c t K e y > < D i a g r a m O b j e c t K e y > < K e y > T a b l e s \ T _ s a m l a _ p r i m � r n � r i n g \ C o l u m n s \ n � r i n g   ( S N 2 0 0 7 ) < / K e y > < / D i a g r a m O b j e c t K e y > < D i a g r a m O b j e c t K e y > < K e y > T a b l e s \ T _ s a m l a _ p r i m � r n � r i n g \ C o l u m n s \ a a r < / K e y > < / D i a g r a m O b j e c t K e y > < D i a g r a m O b j e c t K e y > < K e y > T a b l e s \ T _ s a m l a _ p r i m � r n � r i n g \ C o l u m n s \ V e r d i < / K e y > < / D i a g r a m O b j e c t K e y > < D i a g r a m O b j e c t K e y > < K e y > T a b l e s \ T _ s a m l a _ p r i m � r n � r i n g \ M e a s u r e s \ S y s s e l s a t t e   p r i m < / K e y > < / D i a g r a m O b j e c t K e y > < D i a g r a m O b j e c t K e y > < K e y > T a b l e s \ T _ s a m l a _ p r i m � r n � r i n g \ M e a s u r e s \ A n t a l l   a v   a a r < / K e y > < / D i a g r a m O b j e c t K e y > < D i a g r a m O b j e c t K e y > < K e y > T a b l e s \ T _ s a m l a _ p r i m � r n � r i n g \ A n t a l l   a v   a a r \ A d d i t i o n a l   I n f o \ I m p l i c i t   M e a s u r e < / K e y > < / D i a g r a m O b j e c t K e y > < D i a g r a m O b j e c t K e y > < K e y > T a b l e s \ f y l k e r < / K e y > < / D i a g r a m O b j e c t K e y > < D i a g r a m O b j e c t K e y > < K e y > T a b l e s \ f y l k e r \ C o l u m n s \ a a r < / K e y > < / D i a g r a m O b j e c t K e y > < D i a g r a m O b j e c t K e y > < K e y > T a b l e s \ f y l k e r \ C o l u m n s \ f y l k e < / K e y > < / D i a g r a m O b j e c t K e y > < D i a g r a m O b j e c t K e y > < K e y > T a b l e s \ f y l k e r \ C o l u m n s \ L a n d b r u k < / K e y > < / D i a g r a m O b j e c t K e y > < D i a g r a m O b j e c t K e y > < K e y > T a b l e s \ B a r e _ f y l k e < / K e y > < / D i a g r a m O b j e c t K e y > < D i a g r a m O b j e c t K e y > < K e y > T a b l e s \ B a r e _ f y l k e \ C o l u m n s \ f y l k e < / K e y > < / D i a g r a m O b j e c t K e y > < D i a g r a m O b j e c t K e y > < K e y > T a b l e s \ T a b _ k o m m u n e   1 < / K e y > < / D i a g r a m O b j e c t K e y > < D i a g r a m O b j e c t K e y > < K e y > T a b l e s \ T a b _ k o m m u n e   1 \ C o l u m n s \ K _ k o m m u n e < / K e y > < / D i a g r a m O b j e c t K e y > < D i a g r a m O b j e c t K e y > < K e y > T a b l e s \ T a b _ k o m m u n e   1 \ C o l u m n s \ K n r _ k o m m u n e < / K e y > < / D i a g r a m O b j e c t K e y > < D i a g r a m O b j e c t K e y > < K e y > T a b l e s \ T a b _ k o m m u n e   1 \ C o l u m n s \ k o m m u n e < / K e y > < / D i a g r a m O b j e c t K e y > < D i a g r a m O b j e c t K e y > < K e y > T a b l e s \ T a b _ k o m m u n e   1 \ C o l u m n s \ K n r < / K e y > < / D i a g r a m O b j e c t K e y > < D i a g r a m O b j e c t K e y > < K e y > T a b l e s \ T a b _ k o m m u n e   1 \ C o l u m n s \ f y l k e < / K e y > < / D i a g r a m O b j e c t K e y > < D i a g r a m O b j e c t K e y > < K e y > T a b l e s \ T a b _ k o m m u n e   1 \ C o l u m n s \ R e g i o n < / K e y > < / D i a g r a m O b j e c t K e y > < D i a g r a m O b j e c t K e y > < K e y > T a b l e s \ T a b _ k o m m u n e   1 \ C o l u m n s \ P l u s s < / K e y > < / D i a g r a m O b j e c t K e y > < D i a g r a m O b j e c t K e y > < K e y > T a b l e s \ T a b _ k o m m u n e   1 \ C o l u m n s \ E k s t r a < / K e y > < / D i a g r a m O b j e c t K e y > < D i a g r a m O b j e c t K e y > < K e y > R e l a t i o n s h i p s \ & l t ; T a b l e s \ T _ s a m l a _ s y s s e l s a t t e \ C o l u m n s \ r e g i o n & g t ; - & l t ; T a b l e s \ T a b _ k o m m u n e \ C o l u m n s \ K _ k o m m u n e & g t ; < / K e y > < / D i a g r a m O b j e c t K e y > < D i a g r a m O b j e c t K e y > < K e y > R e l a t i o n s h i p s \ & l t ; T a b l e s \ T _ s a m l a _ s y s s e l s a t t e \ C o l u m n s \ r e g i o n & g t ; - & l t ; T a b l e s \ T a b _ k o m m u n e \ C o l u m n s \ K _ k o m m u n e & g t ; \ F K < / K e y > < / D i a g r a m O b j e c t K e y > < D i a g r a m O b j e c t K e y > < K e y > R e l a t i o n s h i p s \ & l t ; T a b l e s \ T _ s a m l a _ s y s s e l s a t t e \ C o l u m n s \ r e g i o n & g t ; - & l t ; T a b l e s \ T a b _ k o m m u n e \ C o l u m n s \ K _ k o m m u n e & g t ; \ P K < / K e y > < / D i a g r a m O b j e c t K e y > < D i a g r a m O b j e c t K e y > < K e y > R e l a t i o n s h i p s \ & l t ; T a b l e s \ T _ s a m l a _ s y s s e l s a t t e \ C o l u m n s \ r e g i o n & g t ; - & l t ; T a b l e s \ T a b _ k o m m u n e \ C o l u m n s \ K _ k o m m u n e & g t ; \ C r o s s F i l t e r < / K e y > < / D i a g r a m O b j e c t K e y > < D i a g r a m O b j e c t K e y > < K e y > R e l a t i o n s h i p s \ & l t ; T a b l e s \ T _ s a m l a _ s y s s e l s a t t e \ C o l u m n s \ n � r i n g   ( S N 2 0 0 7 ) & g t ; - & l t ; T a b l e s \ T a b _ n � r i n g e r \ C o l u m n s \ N � r i n g e r & g t ; < / K e y > < / D i a g r a m O b j e c t K e y > < D i a g r a m O b j e c t K e y > < K e y > R e l a t i o n s h i p s \ & l t ; T a b l e s \ T _ s a m l a _ s y s s e l s a t t e \ C o l u m n s \ n � r i n g   ( S N 2 0 0 7 ) & g t ; - & l t ; T a b l e s \ T a b _ n � r i n g e r \ C o l u m n s \ N � r i n g e r & g t ; \ F K < / K e y > < / D i a g r a m O b j e c t K e y > < D i a g r a m O b j e c t K e y > < K e y > R e l a t i o n s h i p s \ & l t ; T a b l e s \ T _ s a m l a _ s y s s e l s a t t e \ C o l u m n s \ n � r i n g   ( S N 2 0 0 7 ) & g t ; - & l t ; T a b l e s \ T a b _ n � r i n g e r \ C o l u m n s \ N � r i n g e r & g t ; \ P K < / K e y > < / D i a g r a m O b j e c t K e y > < D i a g r a m O b j e c t K e y > < K e y > R e l a t i o n s h i p s \ & l t ; T a b l e s \ T _ s a m l a _ s y s s e l s a t t e \ C o l u m n s \ n � r i n g   ( S N 2 0 0 7 ) & g t ; - & l t ; T a b l e s \ T a b _ n � r i n g e r \ C o l u m n s \ N � r i n g e r & g t ; \ C r o s s F i l t e r < / K e y > < / D i a g r a m O b j e c t K e y > < D i a g r a m O b j e c t K e y > < K e y > R e l a t i o n s h i p s \ & l t ; T a b l e s \ T a b _ k o m m u n e \ C o l u m n s \ f y l k e & g t ; - & l t ; T a b l e s \ B a r e _ f y l k e \ C o l u m n s \ f y l k e & g t ; < / K e y > < / D i a g r a m O b j e c t K e y > < D i a g r a m O b j e c t K e y > < K e y > R e l a t i o n s h i p s \ & l t ; T a b l e s \ T a b _ k o m m u n e \ C o l u m n s \ f y l k e & g t ; - & l t ; T a b l e s \ B a r e _ f y l k e \ C o l u m n s \ f y l k e & g t ; \ F K < / K e y > < / D i a g r a m O b j e c t K e y > < D i a g r a m O b j e c t K e y > < K e y > R e l a t i o n s h i p s \ & l t ; T a b l e s \ T a b _ k o m m u n e \ C o l u m n s \ f y l k e & g t ; - & l t ; T a b l e s \ B a r e _ f y l k e \ C o l u m n s \ f y l k e & g t ; \ P K < / K e y > < / D i a g r a m O b j e c t K e y > < D i a g r a m O b j e c t K e y > < K e y > R e l a t i o n s h i p s \ & l t ; T a b l e s \ T a b _ k o m m u n e \ C o l u m n s \ f y l k e & g t ; - & l t ; T a b l e s \ B a r e _ f y l k e \ C o l u m n s \ f y l k e & g t ; \ C r o s s F i l t e r < / K e y > < / D i a g r a m O b j e c t K e y > < D i a g r a m O b j e c t K e y > < K e y > R e l a t i o n s h i p s \ & l t ; T a b l e s \ T _ s a m l a _ p r i m � r n � r i n g \ C o l u m n s \ r e g i o n & g t ; - & l t ; T a b l e s \ T a b _ k o m m u n e \ C o l u m n s \ K n r _ k o m m u n e & g t ; < / K e y > < / D i a g r a m O b j e c t K e y > < D i a g r a m O b j e c t K e y > < K e y > R e l a t i o n s h i p s \ & l t ; T a b l e s \ T _ s a m l a _ p r i m � r n � r i n g \ C o l u m n s \ r e g i o n & g t ; - & l t ; T a b l e s \ T a b _ k o m m u n e \ C o l u m n s \ K n r _ k o m m u n e & g t ; \ F K < / K e y > < / D i a g r a m O b j e c t K e y > < D i a g r a m O b j e c t K e y > < K e y > R e l a t i o n s h i p s \ & l t ; T a b l e s \ T _ s a m l a _ p r i m � r n � r i n g \ C o l u m n s \ r e g i o n & g t ; - & l t ; T a b l e s \ T a b _ k o m m u n e \ C o l u m n s \ K n r _ k o m m u n e & g t ; \ P K < / K e y > < / D i a g r a m O b j e c t K e y > < D i a g r a m O b j e c t K e y > < K e y > R e l a t i o n s h i p s \ & l t ; T a b l e s \ T _ s a m l a _ p r i m � r n � r i n g \ C o l u m n s \ r e g i o n & g t ; - & l t ; T a b l e s \ T a b _ k o m m u n e \ C o l u m n s \ K n r _ k o m m u n e & g t ; \ C r o s s F i l t e r < / K e y > < / D i a g r a m O b j e c t K e y > < D i a g r a m O b j e c t K e y > < K e y > R e l a t i o n s h i p s \ & l t ; T a b l e s \ f y l k e r \ C o l u m n s \ f y l k e & g t ; - & l t ; T a b l e s \ B a r e _ f y l k e \ C o l u m n s \ f y l k e & g t ; < / K e y > < / D i a g r a m O b j e c t K e y > < D i a g r a m O b j e c t K e y > < K e y > R e l a t i o n s h i p s \ & l t ; T a b l e s \ f y l k e r \ C o l u m n s \ f y l k e & g t ; - & l t ; T a b l e s \ B a r e _ f y l k e \ C o l u m n s \ f y l k e & g t ; \ F K < / K e y > < / D i a g r a m O b j e c t K e y > < D i a g r a m O b j e c t K e y > < K e y > R e l a t i o n s h i p s \ & l t ; T a b l e s \ f y l k e r \ C o l u m n s \ f y l k e & g t ; - & l t ; T a b l e s \ B a r e _ f y l k e \ C o l u m n s \ f y l k e & g t ; \ P K < / K e y > < / D i a g r a m O b j e c t K e y > < D i a g r a m O b j e c t K e y > < K e y > R e l a t i o n s h i p s \ & l t ; T a b l e s \ f y l k e r \ C o l u m n s \ f y l k e & g t ; - & l t ; T a b l e s \ B a r e _ f y l k e \ C o l u m n s \ f y l k e & g t ; \ C r o s s F i l t e r < / K e y > < / D i a g r a m O b j e c t K e y > < / A l l K e y s > < S e l e c t e d K e y s > < D i a g r a m O b j e c t K e y > < K e y > R e l a t i o n s h i p s \ & l t ; T a b l e s \ f y l k e r \ C o l u m n s \ f y l k e & g t ; - & l t ; T a b l e s \ B a r e _ f y l k e \ C o l u m n s \ f y l k e & g t ; < / 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 T a g s \ T a b l e s \ & l t ; T a b l e s \ T _ s a m l a _ s y s s e l s a t t e & g t ; < / K e y > < / a : K e y > < a : V a l u e   i : t y p e = " D i a g r a m D i s p l a y T a g V i e w S t a t e " > < I s N o t F i l t e r e d O u t > t r u e < / I s N o t F i l t e r e d O u t > < / a : V a l u e > < / a : K e y V a l u e O f D i a g r a m O b j e c t K e y a n y T y p e z b w N T n L X > < a : K e y V a l u e O f D i a g r a m O b j e c t K e y a n y T y p e z b w N T n L X > < a : K e y > < K e y > D y n a m i c   T a g s \ T a b l e s \ & l t ; T a b l e s \ T a b _ k o m m u n e & g t ; < / K e y > < / a : K e y > < a : V a l u e   i : t y p e = " D i a g r a m D i s p l a y T a g V i e w S t a t e " > < I s N o t F i l t e r e d O u t > t r u e < / I s N o t F i l t e r e d O u t > < / a : V a l u e > < / a : K e y V a l u e O f D i a g r a m O b j e c t K e y a n y T y p e z b w N T n L X > < a : K e y V a l u e O f D i a g r a m O b j e c t K e y a n y T y p e z b w N T n L X > < a : K e y > < K e y > D y n a m i c   T a g s \ T a b l e s \ & l t ; T a b l e s \ T a b _ n � r i n g e r & g t ; < / K e y > < / a : K e y > < a : V a l u e   i : t y p e = " D i a g r a m D i s p l a y T a g V i e w S t a t e " > < I s N o t F i l t e r e d O u t > t r u e < / I s N o t F i l t e r e d O u t > < / a : V a l u e > < / a : K e y V a l u e O f D i a g r a m O b j e c t K e y a n y T y p e z b w N T n L X > < a : K e y V a l u e O f D i a g r a m O b j e c t K e y a n y T y p e z b w N T n L X > < a : K e y > < K e y > D y n a m i c   T a g s \ T a b l e s \ & l t ; T a b l e s \ T _ s a m l a _ p r i m � r n � r i n g & g t ; < / K e y > < / a : K e y > < a : V a l u e   i : t y p e = " D i a g r a m D i s p l a y T a g V i e w S t a t e " > < I s N o t F i l t e r e d O u t > t r u e < / I s N o t F i l t e r e d O u t > < / a : V a l u e > < / a : K e y V a l u e O f D i a g r a m O b j e c t K e y a n y T y p e z b w N T n L X > < a : K e y V a l u e O f D i a g r a m O b j e c t K e y a n y T y p e z b w N T n L X > < a : K e y > < K e y > D y n a m i c   T a g s \ T a b l e s \ & l t ; T a b l e s \ f y l k e r & g t ; < / K e y > < / a : K e y > < a : V a l u e   i : t y p e = " D i a g r a m D i s p l a y T a g V i e w S t a t e " > < I s N o t F i l t e r e d O u t > t r u e < / I s N o t F i l t e r e d O u t > < / a : V a l u e > < / a : K e y V a l u e O f D i a g r a m O b j e c t K e y a n y T y p e z b w N T n L X > < a : K e y V a l u e O f D i a g r a m O b j e c t K e y a n y T y p e z b w N T n L X > < a : K e y > < K e y > D y n a m i c   T a g s \ T a b l e s \ & l t ; T a b l e s \ B a r e _ f y l k e & g t ; < / K e y > < / a : K e y > < a : V a l u e   i : t y p e = " D i a g r a m D i s p l a y T a g V i e w S t a t e " > < I s N o t F i l t e r e d O u t > t r u e < / I s N o t F i l t e r e d O u t > < / a : V a l u e > < / a : K e y V a l u e O f D i a g r a m O b j e c t K e y a n y T y p e z b w N T n L X > < a : K e y V a l u e O f D i a g r a m O b j e c t K e y a n y T y p e z b w N T n L X > < a : K e y > < K e y > D y n a m i c   T a g s \ T a b l e s \ & l t ; T a b l e s \ T a b _ k o m m u n e   1 & g t ; < / K e y > < / a : K e y > < a : V a l u e   i : t y p e = " D i a g r a m D i s p l a y T a g V i e w S t a t e " > < I s N o t F i l t e r e d O u t > t r u e < / I s N o t F i l t e r e d O u t > < / a : V a l u e > < / a : K e y V a l u e O f D i a g r a m O b j e c t K e y a n y T y p e z b w N T n L X > < a : K e y V a l u e O f D i a g r a m O b j e c t K e y a n y T y p e z b w N T n L X > < a : K e y > < K e y > T a b l e s \ T _ s a m l a _ s y s s e l s a t t e < / K e y > < / a : K e y > < a : V a l u e   i : t y p e = " D i a g r a m D i s p l a y N o d e V i e w S t a t e " > < H e i g h t > 2 7 4 < / H e i g h t > < I s E x p a n d e d > t r u e < / I s E x p a n d e d > < L a y e d O u t > t r u e < / L a y e d O u t > < W i d t h > 2 0 0 < / W i d t h > < / a : V a l u e > < / a : K e y V a l u e O f D i a g r a m O b j e c t K e y a n y T y p e z b w N T n L X > < a : K e y V a l u e O f D i a g r a m O b j e c t K e y a n y T y p e z b w N T n L X > < a : K e y > < K e y > T a b l e s \ T _ s a m l a _ s y s s e l s a t t e \ C o l u m n s \ r e g i o n < / K e y > < / a : K e y > < a : V a l u e   i : t y p e = " D i a g r a m D i s p l a y N o d e V i e w S t a t e " > < H e i g h t > 1 5 0 < / H e i g h t > < I s E x p a n d e d > t r u e < / I s E x p a n d e d > < W i d t h > 2 0 0 < / W i d t h > < / a : V a l u e > < / a : K e y V a l u e O f D i a g r a m O b j e c t K e y a n y T y p e z b w N T n L X > < a : K e y V a l u e O f D i a g r a m O b j e c t K e y a n y T y p e z b w N T n L X > < a : K e y > < K e y > T a b l e s \ T _ s a m l a _ s y s s e l s a t t e \ C o l u m n s \ n � r i n g   ( S N 2 0 0 7 ) < / K e y > < / a : K e y > < a : V a l u e   i : t y p e = " D i a g r a m D i s p l a y N o d e V i e w S t a t e " > < H e i g h t > 1 5 0 < / H e i g h t > < I s E x p a n d e d > t r u e < / I s E x p a n d e d > < W i d t h > 2 0 0 < / W i d t h > < / a : V a l u e > < / a : K e y V a l u e O f D i a g r a m O b j e c t K e y a n y T y p e z b w N T n L X > < a : K e y V a l u e O f D i a g r a m O b j e c t K e y a n y T y p e z b w N T n L X > < a : K e y > < K e y > T a b l e s \ T _ s a m l a _ s y s s e l s a t t e \ C o l u m n s \ a a r < / K e y > < / a : K e y > < a : V a l u e   i : t y p e = " D i a g r a m D i s p l a y N o d e V i e w S t a t e " > < H e i g h t > 1 5 0 < / H e i g h t > < I s E x p a n d e d > t r u e < / I s E x p a n d e d > < W i d t h > 2 0 0 < / W i d t h > < / a : V a l u e > < / a : K e y V a l u e O f D i a g r a m O b j e c t K e y a n y T y p e z b w N T n L X > < a : K e y V a l u e O f D i a g r a m O b j e c t K e y a n y T y p e z b w N T n L X > < a : K e y > < K e y > T a b l e s \ T _ s a m l a _ s y s s e l s a t t e \ C o l u m n s \ V e r d i < / K e y > < / a : K e y > < a : V a l u e   i : t y p e = " D i a g r a m D i s p l a y N o d e V i e w S t a t e " > < H e i g h t > 1 5 0 < / H e i g h t > < I s E x p a n d e d > t r u e < / I s E x p a n d e d > < W i d t h > 2 0 0 < / W i d t h > < / a : V a l u e > < / a : K e y V a l u e O f D i a g r a m O b j e c t K e y a n y T y p e z b w N T n L X > < a : K e y V a l u e O f D i a g r a m O b j e c t K e y a n y T y p e z b w N T n L X > < a : K e y > < K e y > T a b l e s \ T _ s a m l a _ s y s s e l s a t t e \ M e a s u r e s \ s y s s e l s a t t e < / K e y > < / a : K e y > < a : V a l u e   i : t y p e = " D i a g r a m D i s p l a y N o d e V i e w S t a t e " > < H e i g h t > 1 5 0 < / H e i g h t > < I s E x p a n d e d > t r u e < / I s E x p a n d e d > < W i d t h > 2 0 0 < / W i d t h > < / a : V a l u e > < / a : K e y V a l u e O f D i a g r a m O b j e c t K e y a n y T y p e z b w N T n L X > < a : K e y V a l u e O f D i a g r a m O b j e c t K e y a n y T y p e z b w N T n L X > < a : K e y > < K e y > T a b l e s \ T _ s a m l a _ s y s s e l s a t t e \ M e a s u r e s \ g j . s n i t t   s y s s e l s e t t i n g < / K e y > < / a : K e y > < a : V a l u e   i : t y p e = " D i a g r a m D i s p l a y N o d e V i e w S t a t e " > < H e i g h t > 1 5 0 < / H e i g h t > < I s E x p a n d e d > t r u e < / I s E x p a n d e d > < W i d t h > 2 0 0 < / W i d t h > < / a : V a l u e > < / a : K e y V a l u e O f D i a g r a m O b j e c t K e y a n y T y p e z b w N T n L X > < a : K e y V a l u e O f D i a g r a m O b j e c t K e y a n y T y p e z b w N T n L X > < a : K e y > < K e y > T a b l e s \ T _ s a m l a _ s y s s e l s a t t e \ M e a s u r e s \ S u m   a v   V e r d i < / K e y > < / a : K e y > < a : V a l u e   i : t y p e = " D i a g r a m D i s p l a y N o d e V i e w S t a t e " > < H e i g h t > 1 5 0 < / H e i g h t > < I s E x p a n d e d > t r u e < / I s E x p a n d e d > < W i d t h > 2 0 0 < / W i d t h > < / a : V a l u e > < / a : K e y V a l u e O f D i a g r a m O b j e c t K e y a n y T y p e z b w N T n L X > < a : K e y V a l u e O f D i a g r a m O b j e c t K e y a n y T y p e z b w N T n L X > < a : K e y > < K e y > T a b l e s \ T _ s a m l a _ s y s s e l s a t t e \ S u m   a v   V e r d i \ A d d i t i o n a l   I n f o \ I m p l i c i t   M e a s u r e < / K e y > < / a : K e y > < a : V a l u e   i : t y p e = " D i a g r a m D i s p l a y V i e w S t a t e I D i a g r a m T a g A d d i t i o n a l I n f o " / > < / a : K e y V a l u e O f D i a g r a m O b j e c t K e y a n y T y p e z b w N T n L X > < a : K e y V a l u e O f D i a g r a m O b j e c t K e y a n y T y p e z b w N T n L X > < a : K e y > < K e y > T a b l e s \ T a b _ k o m m u n e < / K e y > < / a : K e y > < a : V a l u e   i : t y p e = " D i a g r a m D i s p l a y N o d e V i e w S t a t e " > < H e i g h t > 2 8 5 < / H e i g h t > < I s E x p a n d e d > t r u e < / I s E x p a n d e d > < L a y e d O u t > t r u e < / L a y e d O u t > < L e f t > 3 2 9 . 9 0 3 8 1 0 5 6 7 6 6 5 8 < / L e f t > < T a b I n d e x > 1 < / T a b I n d e x > < W i d t h > 2 0 0 < / W i d t h > < / a : V a l u e > < / a : K e y V a l u e O f D i a g r a m O b j e c t K e y a n y T y p e z b w N T n L X > < a : K e y V a l u e O f D i a g r a m O b j e c t K e y a n y T y p e z b w N T n L X > < a : K e y > < K e y > T a b l e s \ T a b _ k o m m u n e \ C o l u m n s \ K _ k o m m u n e < / K e y > < / a : K e y > < a : V a l u e   i : t y p e = " D i a g r a m D i s p l a y N o d e V i e w S t a t e " > < H e i g h t > 1 5 0 < / H e i g h t > < I s E x p a n d e d > t r u e < / I s E x p a n d e d > < W i d t h > 2 0 0 < / W i d t h > < / a : V a l u e > < / a : K e y V a l u e O f D i a g r a m O b j e c t K e y a n y T y p e z b w N T n L X > < a : K e y V a l u e O f D i a g r a m O b j e c t K e y a n y T y p e z b w N T n L X > < a : K e y > < K e y > T a b l e s \ T a b _ k o m m u n e \ C o l u m n s \ K n r _ k o m m u n e < / K e y > < / a : K e y > < a : V a l u e   i : t y p e = " D i a g r a m D i s p l a y N o d e V i e w S t a t e " > < H e i g h t > 1 5 0 < / H e i g h t > < I s E x p a n d e d > t r u e < / I s E x p a n d e d > < W i d t h > 2 0 0 < / W i d t h > < / a : V a l u e > < / a : K e y V a l u e O f D i a g r a m O b j e c t K e y a n y T y p e z b w N T n L X > < a : K e y V a l u e O f D i a g r a m O b j e c t K e y a n y T y p e z b w N T n L X > < a : K e y > < K e y > T a b l e s \ T a b _ k o m m u n e \ C o l u m n s \ k o m m u n e < / K e y > < / a : K e y > < a : V a l u e   i : t y p e = " D i a g r a m D i s p l a y N o d e V i e w S t a t e " > < H e i g h t > 1 5 0 < / H e i g h t > < I s E x p a n d e d > t r u e < / I s E x p a n d e d > < W i d t h > 2 0 0 < / W i d t h > < / a : V a l u e > < / a : K e y V a l u e O f D i a g r a m O b j e c t K e y a n y T y p e z b w N T n L X > < a : K e y V a l u e O f D i a g r a m O b j e c t K e y a n y T y p e z b w N T n L X > < a : K e y > < K e y > T a b l e s \ T a b _ k o m m u n e \ C o l u m n s \ K n r < / K e y > < / a : K e y > < a : V a l u e   i : t y p e = " D i a g r a m D i s p l a y N o d e V i e w S t a t e " > < H e i g h t > 1 5 0 < / H e i g h t > < I s E x p a n d e d > t r u e < / I s E x p a n d e d > < W i d t h > 2 0 0 < / W i d t h > < / a : V a l u e > < / a : K e y V a l u e O f D i a g r a m O b j e c t K e y a n y T y p e z b w N T n L X > < a : K e y V a l u e O f D i a g r a m O b j e c t K e y a n y T y p e z b w N T n L X > < a : K e y > < K e y > T a b l e s \ T a b _ k o m m u n e \ C o l u m n s \ f y l k e < / K e y > < / a : K e y > < a : V a l u e   i : t y p e = " D i a g r a m D i s p l a y N o d e V i e w S t a t e " > < H e i g h t > 1 5 0 < / H e i g h t > < I s E x p a n d e d > t r u e < / I s E x p a n d e d > < W i d t h > 2 0 0 < / W i d t h > < / a : V a l u e > < / a : K e y V a l u e O f D i a g r a m O b j e c t K e y a n y T y p e z b w N T n L X > < a : K e y V a l u e O f D i a g r a m O b j e c t K e y a n y T y p e z b w N T n L X > < a : K e y > < K e y > T a b l e s \ T a b _ k o m m u n e \ C o l u m n s \ R e g i o n < / K e y > < / a : K e y > < a : V a l u e   i : t y p e = " D i a g r a m D i s p l a y N o d e V i e w S t a t e " > < H e i g h t > 1 5 0 < / H e i g h t > < I s E x p a n d e d > t r u e < / I s E x p a n d e d > < W i d t h > 2 0 0 < / W i d t h > < / a : V a l u e > < / a : K e y V a l u e O f D i a g r a m O b j e c t K e y a n y T y p e z b w N T n L X > < a : K e y V a l u e O f D i a g r a m O b j e c t K e y a n y T y p e z b w N T n L X > < a : K e y > < K e y > T a b l e s \ T a b _ k o m m u n e \ C o l u m n s \ P l u s s < / K e y > < / a : K e y > < a : V a l u e   i : t y p e = " D i a g r a m D i s p l a y N o d e V i e w S t a t e " > < H e i g h t > 1 5 0 < / H e i g h t > < I s E x p a n d e d > t r u e < / I s E x p a n d e d > < W i d t h > 2 0 0 < / W i d t h > < / a : V a l u e > < / a : K e y V a l u e O f D i a g r a m O b j e c t K e y a n y T y p e z b w N T n L X > < a : K e y V a l u e O f D i a g r a m O b j e c t K e y a n y T y p e z b w N T n L X > < a : K e y > < K e y > T a b l e s \ T a b _ k o m m u n e \ C o l u m n s \ E k s t r a < / K e y > < / a : K e y > < a : V a l u e   i : t y p e = " D i a g r a m D i s p l a y N o d e V i e w S t a t e " > < H e i g h t > 1 5 0 < / H e i g h t > < I s E x p a n d e d > t r u e < / I s E x p a n d e d > < W i d t h > 2 0 0 < / W i d t h > < / a : V a l u e > < / a : K e y V a l u e O f D i a g r a m O b j e c t K e y a n y T y p e z b w N T n L X > < a : K e y V a l u e O f D i a g r a m O b j e c t K e y a n y T y p e z b w N T n L X > < a : K e y > < K e y > T a b l e s \ T a b _ n � r i n g e r < / K e y > < / a : K e y > < a : V a l u e   i : t y p e = " D i a g r a m D i s p l a y N o d e V i e w S t a t e " > < H e i g h t > 3 4 1 < / H e i g h t > < I s E x p a n d e d > t r u e < / I s E x p a n d e d > < L a y e d O u t > t r u e < / L a y e d O u t > < L e f t > 0 . 8 0 7 6 2 1 1 3 5 3 3 1 6 0 1 1 8 < / L e f t > < T a b I n d e x > 3 < / T a b I n d e x > < T o p > 3 9 1 < / T o p > < W i d t h > 2 0 0 < / W i d t h > < / a : V a l u e > < / a : K e y V a l u e O f D i a g r a m O b j e c t K e y a n y T y p e z b w N T n L X > < a : K e y V a l u e O f D i a g r a m O b j e c t K e y a n y T y p e z b w N T n L X > < a : K e y > < K e y > T a b l e s \ T a b _ n � r i n g e r \ C o l u m n s \ H o v e d g r u p p e r < / K e y > < / a : K e y > < a : V a l u e   i : t y p e = " D i a g r a m D i s p l a y N o d e V i e w S t a t e " > < H e i g h t > 1 5 0 < / H e i g h t > < I s E x p a n d e d > t r u e < / I s E x p a n d e d > < W i d t h > 2 0 0 < / W i d t h > < / a : V a l u e > < / a : K e y V a l u e O f D i a g r a m O b j e c t K e y a n y T y p e z b w N T n L X > < a : K e y V a l u e O f D i a g r a m O b j e c t K e y a n y T y p e z b w N T n L X > < a : K e y > < K e y > T a b l e s \ T a b _ n � r i n g e r \ C o l u m n s \ L a n d b r u k < / K e y > < / a : K e y > < a : V a l u e   i : t y p e = " D i a g r a m D i s p l a y N o d e V i e w S t a t e " > < H e i g h t > 1 5 0 < / H e i g h t > < I s E x p a n d e d > t r u e < / I s E x p a n d e d > < W i d t h > 2 0 0 < / W i d t h > < / a : V a l u e > < / a : K e y V a l u e O f D i a g r a m O b j e c t K e y a n y T y p e z b w N T n L X > < a : K e y V a l u e O f D i a g r a m O b j e c t K e y a n y T y p e z b w N T n L X > < a : K e y > < K e y > T a b l e s \ T a b _ n � r i n g e r \ C o l u m n s \ J o r d b _ s k o g < / K e y > < / a : K e y > < a : V a l u e   i : t y p e = " D i a g r a m D i s p l a y N o d e V i e w S t a t e " > < H e i g h t > 1 5 0 < / H e i g h t > < I s E x p a n d e d > t r u e < / I s E x p a n d e d > < W i d t h > 2 0 0 < / W i d t h > < / a : V a l u e > < / a : K e y V a l u e O f D i a g r a m O b j e c t K e y a n y T y p e z b w N T n L X > < a : K e y V a l u e O f D i a g r a m O b j e c t K e y a n y T y p e z b w N T n L X > < a : K e y > < K e y > T a b l e s \ T a b _ n � r i n g e r \ C o l u m n s \ J o r d _ s k o g _ f i s k e < / K e y > < / a : K e y > < a : V a l u e   i : t y p e = " D i a g r a m D i s p l a y N o d e V i e w S t a t e " > < H e i g h t > 1 5 0 < / H e i g h t > < I s E x p a n d e d > t r u e < / I s E x p a n d e d > < W i d t h > 2 0 0 < / W i d t h > < / a : V a l u e > < / a : K e y V a l u e O f D i a g r a m O b j e c t K e y a n y T y p e z b w N T n L X > < a : K e y V a l u e O f D i a g r a m O b j e c t K e y a n y T y p e z b w N T n L X > < a : K e y > < K e y > T a b l e s \ T a b _ n � r i n g e r \ C o l u m n s \ U n d e r g r u p p p e r < / K e y > < / a : K e y > < a : V a l u e   i : t y p e = " D i a g r a m D i s p l a y N o d e V i e w S t a t e " > < H e i g h t > 1 5 0 < / H e i g h t > < I s E x p a n d e d > t r u e < / I s E x p a n d e d > < W i d t h > 2 0 0 < / W i d t h > < / a : V a l u e > < / a : K e y V a l u e O f D i a g r a m O b j e c t K e y a n y T y p e z b w N T n L X > < a : K e y V a l u e O f D i a g r a m O b j e c t K e y a n y T y p e z b w N T n L X > < a : K e y > < K e y > T a b l e s \ T a b _ n � r i n g e r \ C o l u m n s \ N R -   H o v e d g r u p p e r < / K e y > < / a : K e y > < a : V a l u e   i : t y p e = " D i a g r a m D i s p l a y N o d e V i e w S t a t e " > < H e i g h t > 1 5 0 < / H e i g h t > < I s E x p a n d e d > t r u e < / I s E x p a n d e d > < W i d t h > 2 0 0 < / W i d t h > < / a : V a l u e > < / a : K e y V a l u e O f D i a g r a m O b j e c t K e y a n y T y p e z b w N T n L X > < a : K e y V a l u e O f D i a g r a m O b j e c t K e y a n y T y p e z b w N T n L X > < a : K e y > < K e y > T a b l e s \ T a b _ n � r i n g e r \ C o l u m n s \ N � r i n g e r < / K e y > < / a : K e y > < a : V a l u e   i : t y p e = " D i a g r a m D i s p l a y N o d e V i e w S t a t e " > < H e i g h t > 1 5 0 < / H e i g h t > < I s E x p a n d e d > t r u e < / I s E x p a n d e d > < W i d t h > 2 0 0 < / W i d t h > < / a : V a l u e > < / a : K e y V a l u e O f D i a g r a m O b j e c t K e y a n y T y p e z b w N T n L X > < a : K e y V a l u e O f D i a g r a m O b j e c t K e y a n y T y p e z b w N T n L X > < a : K e y > < K e y > T a b l e s \ T a b _ n � r i n g e r \ C o l u m n s \ E k s t r a _ 1 < / K e y > < / a : K e y > < a : V a l u e   i : t y p e = " D i a g r a m D i s p l a y N o d e V i e w S t a t e " > < H e i g h t > 1 5 0 < / H e i g h t > < I s E x p a n d e d > t r u e < / I s E x p a n d e d > < W i d t h > 2 0 0 < / W i d t h > < / a : V a l u e > < / a : K e y V a l u e O f D i a g r a m O b j e c t K e y a n y T y p e z b w N T n L X > < a : K e y V a l u e O f D i a g r a m O b j e c t K e y a n y T y p e z b w N T n L X > < a : K e y > < K e y > T a b l e s \ T a b _ n � r i n g e r \ C o l u m n s \ E k s t r a _ 2 < / K e y > < / a : K e y > < a : V a l u e   i : t y p e = " D i a g r a m D i s p l a y N o d e V i e w S t a t e " > < H e i g h t > 1 5 0 < / H e i g h t > < I s E x p a n d e d > t r u e < / I s E x p a n d e d > < W i d t h > 2 0 0 < / W i d t h > < / a : V a l u e > < / a : K e y V a l u e O f D i a g r a m O b j e c t K e y a n y T y p e z b w N T n L X > < a : K e y V a l u e O f D i a g r a m O b j e c t K e y a n y T y p e z b w N T n L X > < a : K e y > < K e y > T a b l e s \ T _ s a m l a _ p r i m � r n � r i n g < / K e y > < / a : K e y > < a : V a l u e   i : t y p e = " D i a g r a m D i s p l a y N o d e V i e w S t a t e " > < H e i g h t > 2 3 8 < / H e i g h t > < I s E x p a n d e d > t r u e < / I s E x p a n d e d > < L a y e d O u t > t r u e < / L a y e d O u t > < L e f t > 6 6 1 . 9 0 3 8 1 0 5 6 7 6 6 5 8 < / L e f t > < T a b I n d e x > 2 < / T a b I n d e x > < T o p > 2 . 5 < / T o p > < W i d t h > 2 0 0 < / W i d t h > < / a : V a l u e > < / a : K e y V a l u e O f D i a g r a m O b j e c t K e y a n y T y p e z b w N T n L X > < a : K e y V a l u e O f D i a g r a m O b j e c t K e y a n y T y p e z b w N T n L X > < a : K e y > < K e y > T a b l e s \ T _ s a m l a _ p r i m � r n � r i n g \ C o l u m n s \ r e g i o n < / K e y > < / a : K e y > < a : V a l u e   i : t y p e = " D i a g r a m D i s p l a y N o d e V i e w S t a t e " > < H e i g h t > 1 5 0 < / H e i g h t > < I s E x p a n d e d > t r u e < / I s E x p a n d e d > < W i d t h > 2 0 0 < / W i d t h > < / a : V a l u e > < / a : K e y V a l u e O f D i a g r a m O b j e c t K e y a n y T y p e z b w N T n L X > < a : K e y V a l u e O f D i a g r a m O b j e c t K e y a n y T y p e z b w N T n L X > < a : K e y > < K e y > T a b l e s \ T _ s a m l a _ p r i m � r n � r i n g \ C o l u m n s \ n � r i n g   ( S N 2 0 0 7 ) < / K e y > < / a : K e y > < a : V a l u e   i : t y p e = " D i a g r a m D i s p l a y N o d e V i e w S t a t e " > < H e i g h t > 1 5 0 < / H e i g h t > < I s E x p a n d e d > t r u e < / I s E x p a n d e d > < W i d t h > 2 0 0 < / W i d t h > < / a : V a l u e > < / a : K e y V a l u e O f D i a g r a m O b j e c t K e y a n y T y p e z b w N T n L X > < a : K e y V a l u e O f D i a g r a m O b j e c t K e y a n y T y p e z b w N T n L X > < a : K e y > < K e y > T a b l e s \ T _ s a m l a _ p r i m � r n � r i n g \ C o l u m n s \ a a r < / K e y > < / a : K e y > < a : V a l u e   i : t y p e = " D i a g r a m D i s p l a y N o d e V i e w S t a t e " > < H e i g h t > 1 5 0 < / H e i g h t > < I s E x p a n d e d > t r u e < / I s E x p a n d e d > < W i d t h > 2 0 0 < / W i d t h > < / a : V a l u e > < / a : K e y V a l u e O f D i a g r a m O b j e c t K e y a n y T y p e z b w N T n L X > < a : K e y V a l u e O f D i a g r a m O b j e c t K e y a n y T y p e z b w N T n L X > < a : K e y > < K e y > T a b l e s \ T _ s a m l a _ p r i m � r n � r i n g \ C o l u m n s \ V e r d i < / K e y > < / a : K e y > < a : V a l u e   i : t y p e = " D i a g r a m D i s p l a y N o d e V i e w S t a t e " > < H e i g h t > 1 5 0 < / H e i g h t > < I s E x p a n d e d > t r u e < / I s E x p a n d e d > < W i d t h > 2 0 0 < / W i d t h > < / a : V a l u e > < / a : K e y V a l u e O f D i a g r a m O b j e c t K e y a n y T y p e z b w N T n L X > < a : K e y V a l u e O f D i a g r a m O b j e c t K e y a n y T y p e z b w N T n L X > < a : K e y > < K e y > T a b l e s \ T _ s a m l a _ p r i m � r n � r i n g \ M e a s u r e s \ S y s s e l s a t t e   p r i m < / K e y > < / a : K e y > < a : V a l u e   i : t y p e = " D i a g r a m D i s p l a y N o d e V i e w S t a t e " > < H e i g h t > 1 5 0 < / H e i g h t > < I s E x p a n d e d > t r u e < / I s E x p a n d e d > < W i d t h > 2 0 0 < / W i d t h > < / a : V a l u e > < / a : K e y V a l u e O f D i a g r a m O b j e c t K e y a n y T y p e z b w N T n L X > < a : K e y V a l u e O f D i a g r a m O b j e c t K e y a n y T y p e z b w N T n L X > < a : K e y > < K e y > T a b l e s \ T _ s a m l a _ p r i m � r n � r i n g \ M e a s u r e s \ A n t a l l   a v   a a r < / K e y > < / a : K e y > < a : V a l u e   i : t y p e = " D i a g r a m D i s p l a y N o d e V i e w S t a t e " > < H e i g h t > 1 5 0 < / H e i g h t > < I s E x p a n d e d > t r u e < / I s E x p a n d e d > < W i d t h > 2 0 0 < / W i d t h > < / a : V a l u e > < / a : K e y V a l u e O f D i a g r a m O b j e c t K e y a n y T y p e z b w N T n L X > < a : K e y V a l u e O f D i a g r a m O b j e c t K e y a n y T y p e z b w N T n L X > < a : K e y > < K e y > T a b l e s \ T _ s a m l a _ p r i m � r n � r i n g \ A n t a l l   a v   a a r \ A d d i t i o n a l   I n f o \ I m p l i c i t   M e a s u r e < / K e y > < / a : K e y > < a : V a l u e   i : t y p e = " D i a g r a m D i s p l a y V i e w S t a t e I D i a g r a m T a g A d d i t i o n a l I n f o " / > < / a : K e y V a l u e O f D i a g r a m O b j e c t K e y a n y T y p e z b w N T n L X > < a : K e y V a l u e O f D i a g r a m O b j e c t K e y a n y T y p e z b w N T n L X > < a : K e y > < K e y > T a b l e s \ f y l k e r < / K e y > < / a : K e y > < a : V a l u e   i : t y p e = " D i a g r a m D i s p l a y N o d e V i e w S t a t e " > < H e i g h t > 1 5 0 < / H e i g h t > < I s E x p a n d e d > t r u e < / I s E x p a n d e d > < L a y e d O u t > t r u e < / L a y e d O u t > < L e f t > 6 8 2 . 8 0 7 6 2 1 1 3 5 3 3 1 6 < / L e f t > < T a b I n d e x > 5 < / T a b I n d e x > < T o p > 3 7 5 < / T o p > < W i d t h > 2 0 0 < / W i d t h > < / a : V a l u e > < / a : K e y V a l u e O f D i a g r a m O b j e c t K e y a n y T y p e z b w N T n L X > < a : K e y V a l u e O f D i a g r a m O b j e c t K e y a n y T y p e z b w N T n L X > < a : K e y > < K e y > T a b l e s \ f y l k e r \ C o l u m n s \ a a r < / K e y > < / a : K e y > < a : V a l u e   i : t y p e = " D i a g r a m D i s p l a y N o d e V i e w S t a t e " > < H e i g h t > 1 5 0 < / H e i g h t > < I s E x p a n d e d > t r u e < / I s E x p a n d e d > < W i d t h > 2 0 0 < / W i d t h > < / a : V a l u e > < / a : K e y V a l u e O f D i a g r a m O b j e c t K e y a n y T y p e z b w N T n L X > < a : K e y V a l u e O f D i a g r a m O b j e c t K e y a n y T y p e z b w N T n L X > < a : K e y > < K e y > T a b l e s \ f y l k e r \ C o l u m n s \ f y l k e < / K e y > < / a : K e y > < a : V a l u e   i : t y p e = " D i a g r a m D i s p l a y N o d e V i e w S t a t e " > < H e i g h t > 1 5 0 < / H e i g h t > < I s E x p a n d e d > t r u e < / I s E x p a n d e d > < W i d t h > 2 0 0 < / W i d t h > < / a : V a l u e > < / a : K e y V a l u e O f D i a g r a m O b j e c t K e y a n y T y p e z b w N T n L X > < a : K e y V a l u e O f D i a g r a m O b j e c t K e y a n y T y p e z b w N T n L X > < a : K e y > < K e y > T a b l e s \ f y l k e r \ C o l u m n s \ L a n d b r u k < / K e y > < / a : K e y > < a : V a l u e   i : t y p e = " D i a g r a m D i s p l a y N o d e V i e w S t a t e " > < H e i g h t > 1 5 0 < / H e i g h t > < I s E x p a n d e d > t r u e < / I s E x p a n d e d > < W i d t h > 2 0 0 < / W i d t h > < / a : V a l u e > < / a : K e y V a l u e O f D i a g r a m O b j e c t K e y a n y T y p e z b w N T n L X > < a : K e y V a l u e O f D i a g r a m O b j e c t K e y a n y T y p e z b w N T n L X > < a : K e y > < K e y > T a b l e s \ B a r e _ f y l k e < / K e y > < / a : K e y > < a : V a l u e   i : t y p e = " D i a g r a m D i s p l a y N o d e V i e w S t a t e " > < H e i g h t > 1 5 0 < / H e i g h t > < I s E x p a n d e d > t r u e < / I s E x p a n d e d > < L a y e d O u t > t r u e < / L a y e d O u t > < L e f t > 3 3 9 . 9 0 3 8 1 0 5 6 7 6 6 5 9 1 < / L e f t > < T a b I n d e x > 4 < / T a b I n d e x > < T o p > 3 0 2 < / T o p > < W i d t h > 2 0 0 < / W i d t h > < / a : V a l u e > < / a : K e y V a l u e O f D i a g r a m O b j e c t K e y a n y T y p e z b w N T n L X > < a : K e y V a l u e O f D i a g r a m O b j e c t K e y a n y T y p e z b w N T n L X > < a : K e y > < K e y > T a b l e s \ B a r e _ f y l k e \ C o l u m n s \ f y l k e < / K e y > < / a : K e y > < a : V a l u e   i : t y p e = " D i a g r a m D i s p l a y N o d e V i e w S t a t e " > < H e i g h t > 1 5 0 < / H e i g h t > < I s E x p a n d e d > t r u e < / I s E x p a n d e d > < W i d t h > 2 0 0 < / W i d t h > < / a : V a l u e > < / a : K e y V a l u e O f D i a g r a m O b j e c t K e y a n y T y p e z b w N T n L X > < a : K e y V a l u e O f D i a g r a m O b j e c t K e y a n y T y p e z b w N T n L X > < a : K e y > < K e y > T a b l e s \ T a b _ k o m m u n e   1 < / K e y > < / a : K e y > < a : V a l u e   i : t y p e = " D i a g r a m D i s p l a y N o d e V i e w S t a t e " > < H e i g h t > 2 5 0 < / H e i g h t > < I s E x p a n d e d > t r u e < / I s E x p a n d e d > < L a y e d O u t > t r u e < / L a y e d O u t > < L e f t > 9 0 1 . 9 0 3 8 1 0 5 6 7 6 6 5 9 1 < / L e f t > < T a b I n d e x > 6 < / T a b I n d e x > < T o p > 2 9 1 < / T o p > < W i d t h > 2 0 0 < / W i d t h > < / a : V a l u e > < / a : K e y V a l u e O f D i a g r a m O b j e c t K e y a n y T y p e z b w N T n L X > < a : K e y V a l u e O f D i a g r a m O b j e c t K e y a n y T y p e z b w N T n L X > < a : K e y > < K e y > T a b l e s \ T a b _ k o m m u n e   1 \ C o l u m n s \ K _ k o m m u n e < / K e y > < / a : K e y > < a : V a l u e   i : t y p e = " D i a g r a m D i s p l a y N o d e V i e w S t a t e " > < H e i g h t > 1 5 0 < / H e i g h t > < I s E x p a n d e d > t r u e < / I s E x p a n d e d > < W i d t h > 2 0 0 < / W i d t h > < / a : V a l u e > < / a : K e y V a l u e O f D i a g r a m O b j e c t K e y a n y T y p e z b w N T n L X > < a : K e y V a l u e O f D i a g r a m O b j e c t K e y a n y T y p e z b w N T n L X > < a : K e y > < K e y > T a b l e s \ T a b _ k o m m u n e   1 \ C o l u m n s \ K n r _ k o m m u n e < / K e y > < / a : K e y > < a : V a l u e   i : t y p e = " D i a g r a m D i s p l a y N o d e V i e w S t a t e " > < H e i g h t > 1 5 0 < / H e i g h t > < I s E x p a n d e d > t r u e < / I s E x p a n d e d > < W i d t h > 2 0 0 < / W i d t h > < / a : V a l u e > < / a : K e y V a l u e O f D i a g r a m O b j e c t K e y a n y T y p e z b w N T n L X > < a : K e y V a l u e O f D i a g r a m O b j e c t K e y a n y T y p e z b w N T n L X > < a : K e y > < K e y > T a b l e s \ T a b _ k o m m u n e   1 \ C o l u m n s \ k o m m u n e < / K e y > < / a : K e y > < a : V a l u e   i : t y p e = " D i a g r a m D i s p l a y N o d e V i e w S t a t e " > < H e i g h t > 1 5 0 < / H e i g h t > < I s E x p a n d e d > t r u e < / I s E x p a n d e d > < W i d t h > 2 0 0 < / W i d t h > < / a : V a l u e > < / a : K e y V a l u e O f D i a g r a m O b j e c t K e y a n y T y p e z b w N T n L X > < a : K e y V a l u e O f D i a g r a m O b j e c t K e y a n y T y p e z b w N T n L X > < a : K e y > < K e y > T a b l e s \ T a b _ k o m m u n e   1 \ C o l u m n s \ K n r < / K e y > < / a : K e y > < a : V a l u e   i : t y p e = " D i a g r a m D i s p l a y N o d e V i e w S t a t e " > < H e i g h t > 1 5 0 < / H e i g h t > < I s E x p a n d e d > t r u e < / I s E x p a n d e d > < W i d t h > 2 0 0 < / W i d t h > < / a : V a l u e > < / a : K e y V a l u e O f D i a g r a m O b j e c t K e y a n y T y p e z b w N T n L X > < a : K e y V a l u e O f D i a g r a m O b j e c t K e y a n y T y p e z b w N T n L X > < a : K e y > < K e y > T a b l e s \ T a b _ k o m m u n e   1 \ C o l u m n s \ f y l k e < / K e y > < / a : K e y > < a : V a l u e   i : t y p e = " D i a g r a m D i s p l a y N o d e V i e w S t a t e " > < H e i g h t > 1 5 0 < / H e i g h t > < I s E x p a n d e d > t r u e < / I s E x p a n d e d > < W i d t h > 2 0 0 < / W i d t h > < / a : V a l u e > < / a : K e y V a l u e O f D i a g r a m O b j e c t K e y a n y T y p e z b w N T n L X > < a : K e y V a l u e O f D i a g r a m O b j e c t K e y a n y T y p e z b w N T n L X > < a : K e y > < K e y > T a b l e s \ T a b _ k o m m u n e   1 \ C o l u m n s \ R e g i o n < / K e y > < / a : K e y > < a : V a l u e   i : t y p e = " D i a g r a m D i s p l a y N o d e V i e w S t a t e " > < H e i g h t > 1 5 0 < / H e i g h t > < I s E x p a n d e d > t r u e < / I s E x p a n d e d > < W i d t h > 2 0 0 < / W i d t h > < / a : V a l u e > < / a : K e y V a l u e O f D i a g r a m O b j e c t K e y a n y T y p e z b w N T n L X > < a : K e y V a l u e O f D i a g r a m O b j e c t K e y a n y T y p e z b w N T n L X > < a : K e y > < K e y > T a b l e s \ T a b _ k o m m u n e   1 \ C o l u m n s \ P l u s s < / K e y > < / a : K e y > < a : V a l u e   i : t y p e = " D i a g r a m D i s p l a y N o d e V i e w S t a t e " > < H e i g h t > 1 5 0 < / H e i g h t > < I s E x p a n d e d > t r u e < / I s E x p a n d e d > < W i d t h > 2 0 0 < / W i d t h > < / a : V a l u e > < / a : K e y V a l u e O f D i a g r a m O b j e c t K e y a n y T y p e z b w N T n L X > < a : K e y V a l u e O f D i a g r a m O b j e c t K e y a n y T y p e z b w N T n L X > < a : K e y > < K e y > T a b l e s \ T a b _ k o m m u n e   1 \ C o l u m n s \ E k s t r a < / K e y > < / a : K e y > < a : V a l u e   i : t y p e = " D i a g r a m D i s p l a y N o d e V i e w S t a t e " > < H e i g h t > 1 5 0 < / H e i g h t > < I s E x p a n d e d > t r u e < / I s E x p a n d e d > < W i d t h > 2 0 0 < / W i d t h > < / a : V a l u e > < / a : K e y V a l u e O f D i a g r a m O b j e c t K e y a n y T y p e z b w N T n L X > < a : K e y V a l u e O f D i a g r a m O b j e c t K e y a n y T y p e z b w N T n L X > < a : K e y > < K e y > R e l a t i o n s h i p s \ & l t ; T a b l e s \ T _ s a m l a _ s y s s e l s a t t e \ C o l u m n s \ r e g i o n & g t ; - & l t ; T a b l e s \ T a b _ k o m m u n e \ C o l u m n s \ K _ k o m m u n e & g t ; < / K e y > < / a : K e y > < a : V a l u e   i : t y p e = " D i a g r a m D i s p l a y L i n k V i e w S t a t e " > < A u t o m a t i o n P r o p e r t y H e l p e r T e x t > E n d   p o i n t   1 :   ( 2 1 6 , 1 3 7 ) .   E n d   p o i n t   2 :   ( 3 1 3 , 9 0 3 8 1 0 5 6 7 6 6 6 , 1 4 2 , 5 )   < / A u t o m a t i o n P r o p e r t y H e l p e r T e x t > < L a y e d O u t > t r u e < / L a y e d O u t > < P o i n t s   x m l n s : b = " h t t p : / / s c h e m a s . d a t a c o n t r a c t . o r g / 2 0 0 4 / 0 7 / S y s t e m . W i n d o w s " > < b : P o i n t > < b : _ x > 2 1 6 < / b : _ x > < b : _ y > 1 3 7 < / b : _ y > < / b : P o i n t > < b : P o i n t > < b : _ x > 2 6 2 . 9 5 1 9 0 5 5 < / b : _ x > < b : _ y > 1 3 7 < / b : _ y > < / b : P o i n t > < b : P o i n t > < b : _ x > 2 6 4 . 9 5 1 9 0 5 5 < / b : _ x > < b : _ y > 1 3 9 < / b : _ y > < / b : P o i n t > < b : P o i n t > < b : _ x > 2 6 4 . 9 5 1 9 0 5 5 < / b : _ x > < b : _ y > 1 4 0 . 5 < / b : _ y > < / b : P o i n t > < b : P o i n t > < b : _ x > 2 6 6 . 9 5 1 9 0 5 5 < / b : _ x > < b : _ y > 1 4 2 . 5 < / b : _ y > < / b : P o i n t > < b : P o i n t > < b : _ x > 3 1 3 . 9 0 3 8 1 0 5 6 7 6 6 5 8 < / b : _ x > < b : _ y > 1 4 2 . 5 < / b : _ y > < / b : P o i n t > < / P o i n t s > < / a : V a l u e > < / a : K e y V a l u e O f D i a g r a m O b j e c t K e y a n y T y p e z b w N T n L X > < a : K e y V a l u e O f D i a g r a m O b j e c t K e y a n y T y p e z b w N T n L X > < a : K e y > < K e y > R e l a t i o n s h i p s \ & l t ; T a b l e s \ T _ s a m l a _ s y s s e l s a t t e \ C o l u m n s \ r e g i o n & g t ; - & l t ; T a b l e s \ T a b _ k o m m u n e \ C o l u m n s \ K _ k o m m u n e & g t ; \ F K < / K e y > < / a : K e y > < a : V a l u e   i : t y p e = " D i a g r a m D i s p l a y L i n k E n d p o i n t V i e w S t a t e " > < H e i g h t > 1 6 < / H e i g h t > < L a b e l L o c a t i o n   x m l n s : b = " h t t p : / / s c h e m a s . d a t a c o n t r a c t . o r g / 2 0 0 4 / 0 7 / S y s t e m . W i n d o w s " > < b : _ x > 2 0 0 < / b : _ x > < b : _ y > 1 2 9 < / b : _ y > < / L a b e l L o c a t i o n > < L o c a t i o n   x m l n s : b = " h t t p : / / s c h e m a s . d a t a c o n t r a c t . o r g / 2 0 0 4 / 0 7 / S y s t e m . W i n d o w s " > < b : _ x > 2 0 0 < / b : _ x > < b : _ y > 1 3 7 < / b : _ y > < / L o c a t i o n > < S h a p e R o t a t e A n g l e > 3 6 0 < / S h a p e R o t a t e A n g l e > < W i d t h > 1 6 < / W i d t h > < / a : V a l u e > < / a : K e y V a l u e O f D i a g r a m O b j e c t K e y a n y T y p e z b w N T n L X > < a : K e y V a l u e O f D i a g r a m O b j e c t K e y a n y T y p e z b w N T n L X > < a : K e y > < K e y > R e l a t i o n s h i p s \ & l t ; T a b l e s \ T _ s a m l a _ s y s s e l s a t t e \ C o l u m n s \ r e g i o n & g t ; - & l t ; T a b l e s \ T a b _ k o m m u n e \ C o l u m n s \ K _ k o m m u n e & g t ; \ P K < / K e y > < / a : K e y > < a : V a l u e   i : t y p e = " D i a g r a m D i s p l a y L i n k E n d p o i n t V i e w S t a t e " > < H e i g h t > 1 6 < / H e i g h t > < L a b e l L o c a t i o n   x m l n s : b = " h t t p : / / s c h e m a s . d a t a c o n t r a c t . o r g / 2 0 0 4 / 0 7 / S y s t e m . W i n d o w s " > < b : _ x > 3 1 3 . 9 0 3 8 1 0 5 6 7 6 6 5 8 < / b : _ x > < b : _ y > 1 3 4 . 5 < / b : _ y > < / L a b e l L o c a t i o n > < L o c a t i o n   x m l n s : b = " h t t p : / / s c h e m a s . d a t a c o n t r a c t . o r g / 2 0 0 4 / 0 7 / S y s t e m . W i n d o w s " > < b : _ x > 3 2 9 . 9 0 3 8 1 0 5 6 7 6 6 5 8 < / b : _ x > < b : _ y > 1 4 2 . 5 < / b : _ y > < / L o c a t i o n > < S h a p e R o t a t e A n g l e > 1 8 0 < / S h a p e R o t a t e A n g l e > < W i d t h > 1 6 < / W i d t h > < / a : V a l u e > < / a : K e y V a l u e O f D i a g r a m O b j e c t K e y a n y T y p e z b w N T n L X > < a : K e y V a l u e O f D i a g r a m O b j e c t K e y a n y T y p e z b w N T n L X > < a : K e y > < K e y > R e l a t i o n s h i p s \ & l t ; T a b l e s \ T _ s a m l a _ s y s s e l s a t t e \ C o l u m n s \ r e g i o n & g t ; - & l t ; T a b l e s \ T a b _ k o m m u n e \ C o l u m n s \ K _ k o m m u n e & g t ; \ C r o s s F i l t e r < / K e y > < / a : K e y > < a : V a l u e   i : t y p e = " D i a g r a m D i s p l a y L i n k C r o s s F i l t e r V i e w S t a t e " > < P o i n t s   x m l n s : b = " h t t p : / / s c h e m a s . d a t a c o n t r a c t . o r g / 2 0 0 4 / 0 7 / S y s t e m . W i n d o w s " > < b : P o i n t > < b : _ x > 2 1 6 < / b : _ x > < b : _ y > 1 3 7 < / b : _ y > < / b : P o i n t > < b : P o i n t > < b : _ x > 2 6 2 . 9 5 1 9 0 5 5 < / b : _ x > < b : _ y > 1 3 7 < / b : _ y > < / b : P o i n t > < b : P o i n t > < b : _ x > 2 6 4 . 9 5 1 9 0 5 5 < / b : _ x > < b : _ y > 1 3 9 < / b : _ y > < / b : P o i n t > < b : P o i n t > < b : _ x > 2 6 4 . 9 5 1 9 0 5 5 < / b : _ x > < b : _ y > 1 4 0 . 5 < / b : _ y > < / b : P o i n t > < b : P o i n t > < b : _ x > 2 6 6 . 9 5 1 9 0 5 5 < / b : _ x > < b : _ y > 1 4 2 . 5 < / b : _ y > < / b : P o i n t > < b : P o i n t > < b : _ x > 3 1 3 . 9 0 3 8 1 0 5 6 7 6 6 5 8 < / b : _ x > < b : _ y > 1 4 2 . 5 < / b : _ y > < / b : P o i n t > < / P o i n t s > < / a : V a l u e > < / a : K e y V a l u e O f D i a g r a m O b j e c t K e y a n y T y p e z b w N T n L X > < a : K e y V a l u e O f D i a g r a m O b j e c t K e y a n y T y p e z b w N T n L X > < a : K e y > < K e y > R e l a t i o n s h i p s \ & l t ; T a b l e s \ T _ s a m l a _ s y s s e l s a t t e \ C o l u m n s \ n � r i n g   ( S N 2 0 0 7 ) & g t ; - & l t ; T a b l e s \ T a b _ n � r i n g e r \ C o l u m n s \ N � r i n g e r & g t ; < / K e y > < / a : K e y > < a : V a l u e   i : t y p e = " D i a g r a m D i s p l a y L i n k V i e w S t a t e " > < A u t o m a t i o n P r o p e r t y H e l p e r T e x t > E n d   p o i n t   1 :   ( 9 0 , 4 0 3 8 1 , 2 9 0 ) .   E n d   p o i n t   2 :   ( 1 1 0 , 4 0 3 8 1 , 3 7 5 )   < / A u t o m a t i o n P r o p e r t y H e l p e r T e x t > < L a y e d O u t > t r u e < / L a y e d O u t > < P o i n t s   x m l n s : b = " h t t p : / / s c h e m a s . d a t a c o n t r a c t . o r g / 2 0 0 4 / 0 7 / S y s t e m . W i n d o w s " > < b : P o i n t > < b : _ x > 9 0 . 4 0 3 8 0 9 9 9 9 9 9 9 9 9 3 < / b : _ x > < b : _ y > 2 9 0 < / b : _ y > < / b : P o i n t > < b : P o i n t > < b : _ x > 9 0 . 4 0 3 8 0 9 9 9 9 9 9 9 9 9 3 < / b : _ x > < b : _ y > 3 3 0 . 5 < / b : _ y > < / b : P o i n t > < b : P o i n t > < b : _ x > 9 2 . 4 0 3 8 0 9 9 9 9 9 9 9 9 9 3 < / b : _ x > < b : _ y > 3 3 2 . 5 < / b : _ y > < / b : P o i n t > < b : P o i n t > < b : _ x > 1 0 8 . 4 0 3 8 0 9 9 9 9 9 9 9 9 9 < / b : _ x > < b : _ y > 3 3 2 . 5 < / b : _ y > < / b : P o i n t > < b : P o i n t > < b : _ x > 1 1 0 . 4 0 3 8 0 9 9 9 9 9 9 9 9 9 < / b : _ x > < b : _ y > 3 3 4 . 5 < / b : _ y > < / b : P o i n t > < b : P o i n t > < b : _ x > 1 1 0 . 4 0 3 8 0 9 9 9 9 9 9 9 9 9 < / b : _ x > < b : _ y > 3 7 5 < / b : _ y > < / b : P o i n t > < / P o i n t s > < / a : V a l u e > < / a : K e y V a l u e O f D i a g r a m O b j e c t K e y a n y T y p e z b w N T n L X > < a : K e y V a l u e O f D i a g r a m O b j e c t K e y a n y T y p e z b w N T n L X > < a : K e y > < K e y > R e l a t i o n s h i p s \ & l t ; T a b l e s \ T _ s a m l a _ s y s s e l s a t t e \ C o l u m n s \ n � r i n g   ( S N 2 0 0 7 ) & g t ; - & l t ; T a b l e s \ T a b _ n � r i n g e r \ C o l u m n s \ N � r i n g e r & g t ; \ F K < / K e y > < / a : K e y > < a : V a l u e   i : t y p e = " D i a g r a m D i s p l a y L i n k E n d p o i n t V i e w S t a t e " > < H e i g h t > 1 6 < / H e i g h t > < L a b e l L o c a t i o n   x m l n s : b = " h t t p : / / s c h e m a s . d a t a c o n t r a c t . o r g / 2 0 0 4 / 0 7 / S y s t e m . W i n d o w s " > < b : _ x > 8 2 . 4 0 3 8 0 9 9 9 9 9 9 9 9 9 3 < / b : _ x > < b : _ y > 2 7 4 < / b : _ y > < / L a b e l L o c a t i o n > < L o c a t i o n   x m l n s : b = " h t t p : / / s c h e m a s . d a t a c o n t r a c t . o r g / 2 0 0 4 / 0 7 / S y s t e m . W i n d o w s " > < b : _ x > 9 0 . 4 0 3 8 0 9 9 9 9 9 9 9 9 9 3 < / b : _ x > < b : _ y > 2 7 4 < / b : _ y > < / L o c a t i o n > < S h a p e R o t a t e A n g l e > 9 0 < / S h a p e R o t a t e A n g l e > < W i d t h > 1 6 < / W i d t h > < / a : V a l u e > < / a : K e y V a l u e O f D i a g r a m O b j e c t K e y a n y T y p e z b w N T n L X > < a : K e y V a l u e O f D i a g r a m O b j e c t K e y a n y T y p e z b w N T n L X > < a : K e y > < K e y > R e l a t i o n s h i p s \ & l t ; T a b l e s \ T _ s a m l a _ s y s s e l s a t t e \ C o l u m n s \ n � r i n g   ( S N 2 0 0 7 ) & g t ; - & l t ; T a b l e s \ T a b _ n � r i n g e r \ C o l u m n s \ N � r i n g e r & g t ; \ P K < / K e y > < / a : K e y > < a : V a l u e   i : t y p e = " D i a g r a m D i s p l a y L i n k E n d p o i n t V i e w S t a t e " > < H e i g h t > 1 6 < / H e i g h t > < L a b e l L o c a t i o n   x m l n s : b = " h t t p : / / s c h e m a s . d a t a c o n t r a c t . o r g / 2 0 0 4 / 0 7 / S y s t e m . W i n d o w s " > < b : _ x > 1 0 2 . 4 0 3 8 1 < / b : _ x > < b : _ y > 3 7 5 < / b : _ y > < / L a b e l L o c a t i o n > < L o c a t i o n   x m l n s : b = " h t t p : / / s c h e m a s . d a t a c o n t r a c t . o r g / 2 0 0 4 / 0 7 / S y s t e m . W i n d o w s " > < b : _ x > 1 1 0 . 4 0 3 8 0 9 9 9 9 9 9 9 9 9 < / b : _ x > < b : _ y > 3 9 1 < / b : _ y > < / L o c a t i o n > < S h a p e R o t a t e A n g l e > 2 7 0 < / S h a p e R o t a t e A n g l e > < W i d t h > 1 6 < / W i d t h > < / a : V a l u e > < / a : K e y V a l u e O f D i a g r a m O b j e c t K e y a n y T y p e z b w N T n L X > < a : K e y V a l u e O f D i a g r a m O b j e c t K e y a n y T y p e z b w N T n L X > < a : K e y > < K e y > R e l a t i o n s h i p s \ & l t ; T a b l e s \ T _ s a m l a _ s y s s e l s a t t e \ C o l u m n s \ n � r i n g   ( S N 2 0 0 7 ) & g t ; - & l t ; T a b l e s \ T a b _ n � r i n g e r \ C o l u m n s \ N � r i n g e r & g t ; \ C r o s s F i l t e r < / K e y > < / a : K e y > < a : V a l u e   i : t y p e = " D i a g r a m D i s p l a y L i n k C r o s s F i l t e r V i e w S t a t e " > < P o i n t s   x m l n s : b = " h t t p : / / s c h e m a s . d a t a c o n t r a c t . o r g / 2 0 0 4 / 0 7 / S y s t e m . W i n d o w s " > < b : P o i n t > < b : _ x > 9 0 . 4 0 3 8 0 9 9 9 9 9 9 9 9 9 3 < / b : _ x > < b : _ y > 2 9 0 < / b : _ y > < / b : P o i n t > < b : P o i n t > < b : _ x > 9 0 . 4 0 3 8 0 9 9 9 9 9 9 9 9 9 3 < / b : _ x > < b : _ y > 3 3 0 . 5 < / b : _ y > < / b : P o i n t > < b : P o i n t > < b : _ x > 9 2 . 4 0 3 8 0 9 9 9 9 9 9 9 9 9 3 < / b : _ x > < b : _ y > 3 3 2 . 5 < / b : _ y > < / b : P o i n t > < b : P o i n t > < b : _ x > 1 0 8 . 4 0 3 8 0 9 9 9 9 9 9 9 9 9 < / b : _ x > < b : _ y > 3 3 2 . 5 < / b : _ y > < / b : P o i n t > < b : P o i n t > < b : _ x > 1 1 0 . 4 0 3 8 0 9 9 9 9 9 9 9 9 9 < / b : _ x > < b : _ y > 3 3 4 . 5 < / b : _ y > < / b : P o i n t > < b : P o i n t > < b : _ x > 1 1 0 . 4 0 3 8 0 9 9 9 9 9 9 9 9 9 < / b : _ x > < b : _ y > 3 7 5 < / b : _ y > < / b : P o i n t > < / P o i n t s > < / a : V a l u e > < / a : K e y V a l u e O f D i a g r a m O b j e c t K e y a n y T y p e z b w N T n L X > < a : K e y V a l u e O f D i a g r a m O b j e c t K e y a n y T y p e z b w N T n L X > < a : K e y > < K e y > R e l a t i o n s h i p s \ & l t ; T a b l e s \ T a b _ k o m m u n e \ C o l u m n s \ f y l k e & g t ; - & l t ; T a b l e s \ B a r e _ f y l k e \ C o l u m n s \ f y l k e & g t ; < / K e y > < / a : K e y > < a : V a l u e   i : t y p e = " D i a g r a m D i s p l a y L i n k V i e w S t a t e " > < A u t o m a t i o n P r o p e r t y H e l p e r T e x t > E n d   p o i n t   1 :   ( 5 4 5 , 9 0 3 8 1 0 5 6 7 6 6 6 , 1 5 5 , 5 ) .   E n d   p o i n t   2 :   ( 5 5 5 , 9 0 3 8 1 0 5 6 7 6 6 6 , 3 6 7 )   < / A u t o m a t i o n P r o p e r t y H e l p e r T e x t > < L a y e d O u t > t r u e < / L a y e d O u t > < P o i n t s   x m l n s : b = " h t t p : / / s c h e m a s . d a t a c o n t r a c t . o r g / 2 0 0 4 / 0 7 / S y s t e m . W i n d o w s " > < b : P o i n t > < b : _ x > 5 4 5 . 9 0 3 8 1 0 5 6 7 6 6 5 8 < / b : _ x > < b : _ y > 1 5 5 . 5 < / b : _ y > < / b : P o i n t > < b : P o i n t > < b : _ x > 5 5 7 . 4 0 3 8 1 0 9 9 5 5 < / b : _ x > < b : _ y > 1 5 5 . 5 < / b : _ y > < / b : P o i n t > < b : P o i n t > < b : _ x > 5 5 9 . 4 0 3 8 1 0 9 9 5 5 < / b : _ x > < b : _ y > 1 5 7 . 5 < / b : _ y > < / b : P o i n t > < b : P o i n t > < b : _ x > 5 5 9 . 4 0 3 8 1 0 9 9 5 5 < / b : _ x > < b : _ y > 3 6 5 < / b : _ y > < / b : P o i n t > < b : P o i n t > < b : _ x > 5 5 7 . 4 0 3 8 1 0 9 9 5 5 < / b : _ x > < b : _ y > 3 6 7 < / b : _ y > < / b : P o i n t > < b : P o i n t > < b : _ x > 5 5 5 . 9 0 3 8 1 0 5 6 7 6 6 5 9 1 < / b : _ x > < b : _ y > 3 6 7 < / b : _ y > < / b : P o i n t > < / P o i n t s > < / a : V a l u e > < / a : K e y V a l u e O f D i a g r a m O b j e c t K e y a n y T y p e z b w N T n L X > < a : K e y V a l u e O f D i a g r a m O b j e c t K e y a n y T y p e z b w N T n L X > < a : K e y > < K e y > R e l a t i o n s h i p s \ & l t ; T a b l e s \ T a b _ k o m m u n e \ C o l u m n s \ f y l k e & g t ; - & l t ; T a b l e s \ B a r e _ f y l k e \ C o l u m n s \ f y l k e & g t ; \ F K < / K e y > < / a : K e y > < a : V a l u e   i : t y p e = " D i a g r a m D i s p l a y L i n k E n d p o i n t V i e w S t a t e " > < H e i g h t > 1 6 < / H e i g h t > < L a b e l L o c a t i o n   x m l n s : b = " h t t p : / / s c h e m a s . d a t a c o n t r a c t . o r g / 2 0 0 4 / 0 7 / S y s t e m . W i n d o w s " > < b : _ x > 5 2 9 . 9 0 3 8 1 0 5 6 7 6 6 5 8 < / b : _ x > < b : _ y > 1 4 7 . 5 < / b : _ y > < / L a b e l L o c a t i o n > < L o c a t i o n   x m l n s : b = " h t t p : / / s c h e m a s . d a t a c o n t r a c t . o r g / 2 0 0 4 / 0 7 / S y s t e m . W i n d o w s " > < b : _ x > 5 2 9 . 9 0 3 8 1 0 5 6 7 6 6 5 8 < / b : _ x > < b : _ y > 1 5 5 . 5 < / b : _ y > < / L o c a t i o n > < S h a p e R o t a t e A n g l e > 3 6 0 < / S h a p e R o t a t e A n g l e > < W i d t h > 1 6 < / W i d t h > < / a : V a l u e > < / a : K e y V a l u e O f D i a g r a m O b j e c t K e y a n y T y p e z b w N T n L X > < a : K e y V a l u e O f D i a g r a m O b j e c t K e y a n y T y p e z b w N T n L X > < a : K e y > < K e y > R e l a t i o n s h i p s \ & l t ; T a b l e s \ T a b _ k o m m u n e \ C o l u m n s \ f y l k e & g t ; - & l t ; T a b l e s \ B a r e _ f y l k e \ C o l u m n s \ f y l k e & g t ; \ P K < / K e y > < / a : K e y > < a : V a l u e   i : t y p e = " D i a g r a m D i s p l a y L i n k E n d p o i n t V i e w S t a t e " > < H e i g h t > 1 6 < / H e i g h t > < L a b e l L o c a t i o n   x m l n s : b = " h t t p : / / s c h e m a s . d a t a c o n t r a c t . o r g / 2 0 0 4 / 0 7 / S y s t e m . W i n d o w s " > < b : _ x > 5 3 9 . 9 0 3 8 1 0 5 6 7 6 6 5 9 1 < / b : _ x > < b : _ y > 3 5 9 < / b : _ y > < / L a b e l L o c a t i o n > < L o c a t i o n   x m l n s : b = " h t t p : / / s c h e m a s . d a t a c o n t r a c t . o r g / 2 0 0 4 / 0 7 / S y s t e m . W i n d o w s " > < b : _ x > 5 3 9 . 9 0 3 8 1 0 5 6 7 6 6 5 9 1 < / b : _ x > < b : _ y > 3 6 7 < / b : _ y > < / L o c a t i o n > < S h a p e R o t a t e A n g l e > 3 6 0 < / S h a p e R o t a t e A n g l e > < W i d t h > 1 6 < / W i d t h > < / a : V a l u e > < / a : K e y V a l u e O f D i a g r a m O b j e c t K e y a n y T y p e z b w N T n L X > < a : K e y V a l u e O f D i a g r a m O b j e c t K e y a n y T y p e z b w N T n L X > < a : K e y > < K e y > R e l a t i o n s h i p s \ & l t ; T a b l e s \ T a b _ k o m m u n e \ C o l u m n s \ f y l k e & g t ; - & l t ; T a b l e s \ B a r e _ f y l k e \ C o l u m n s \ f y l k e & g t ; \ C r o s s F i l t e r < / K e y > < / a : K e y > < a : V a l u e   i : t y p e = " D i a g r a m D i s p l a y L i n k C r o s s F i l t e r V i e w S t a t e " > < P o i n t s   x m l n s : b = " h t t p : / / s c h e m a s . d a t a c o n t r a c t . o r g / 2 0 0 4 / 0 7 / S y s t e m . W i n d o w s " > < b : P o i n t > < b : _ x > 5 4 5 . 9 0 3 8 1 0 5 6 7 6 6 5 8 < / b : _ x > < b : _ y > 1 5 5 . 5 < / b : _ y > < / b : P o i n t > < b : P o i n t > < b : _ x > 5 5 7 . 4 0 3 8 1 0 9 9 5 5 < / b : _ x > < b : _ y > 1 5 5 . 5 < / b : _ y > < / b : P o i n t > < b : P o i n t > < b : _ x > 5 5 9 . 4 0 3 8 1 0 9 9 5 5 < / b : _ x > < b : _ y > 1 5 7 . 5 < / b : _ y > < / b : P o i n t > < b : P o i n t > < b : _ x > 5 5 9 . 4 0 3 8 1 0 9 9 5 5 < / b : _ x > < b : _ y > 3 6 5 < / b : _ y > < / b : P o i n t > < b : P o i n t > < b : _ x > 5 5 7 . 4 0 3 8 1 0 9 9 5 5 < / b : _ x > < b : _ y > 3 6 7 < / b : _ y > < / b : P o i n t > < b : P o i n t > < b : _ x > 5 5 5 . 9 0 3 8 1 0 5 6 7 6 6 5 9 1 < / b : _ x > < b : _ y > 3 6 7 < / b : _ y > < / b : P o i n t > < / P o i n t s > < / a : V a l u e > < / a : K e y V a l u e O f D i a g r a m O b j e c t K e y a n y T y p e z b w N T n L X > < a : K e y V a l u e O f D i a g r a m O b j e c t K e y a n y T y p e z b w N T n L X > < a : K e y > < K e y > R e l a t i o n s h i p s \ & l t ; T a b l e s \ T _ s a m l a _ p r i m � r n � r i n g \ C o l u m n s \ r e g i o n & g t ; - & l t ; T a b l e s \ T a b _ k o m m u n e \ C o l u m n s \ K n r _ k o m m u n e & g t ; < / K e y > < / a : K e y > < a : V a l u e   i : t y p e = " D i a g r a m D i s p l a y L i n k V i e w S t a t e " > < A u t o m a t i o n P r o p e r t y H e l p e r T e x t > E n d   p o i n t   1 :   ( 6 4 5 , 9 0 3 8 1 0 5 6 7 6 6 6 , 1 1 5 , 5 ) .   E n d   p o i n t   2 :   ( 5 4 5 , 9 0 3 8 1 0 5 6 7 6 6 6 , 1 3 5 , 5 )   < / A u t o m a t i o n P r o p e r t y H e l p e r T e x t > < L a y e d O u t > t r u e < / L a y e d O u t > < P o i n t s   x m l n s : b = " h t t p : / / s c h e m a s . d a t a c o n t r a c t . o r g / 2 0 0 4 / 0 7 / S y s t e m . W i n d o w s " > < b : P o i n t > < b : _ x > 6 4 5 . 9 0 3 8 1 0 5 6 7 6 6 5 8 < / b : _ x > < b : _ y > 1 1 5 . 5 < / b : _ y > < / b : P o i n t > < b : P o i n t > < b : _ x > 5 9 7 . 9 0 3 8 1 1 < / b : _ x > < b : _ y > 1 1 5 . 5 < / b : _ y > < / b : P o i n t > < b : P o i n t > < b : _ x > 5 9 5 . 9 0 3 8 1 1 < / b : _ x > < b : _ y > 1 1 7 . 5 < / b : _ y > < / b : P o i n t > < b : P o i n t > < b : _ x > 5 9 5 . 9 0 3 8 1 1 < / b : _ x > < b : _ y > 1 3 3 . 5 < / b : _ y > < / b : P o i n t > < b : P o i n t > < b : _ x > 5 9 3 . 9 0 3 8 1 1 < / b : _ x > < b : _ y > 1 3 5 . 5 < / b : _ y > < / b : P o i n t > < b : P o i n t > < b : _ x > 5 4 5 . 9 0 3 8 1 0 5 6 7 6 6 5 8 < / b : _ x > < b : _ y > 1 3 5 . 5 < / b : _ y > < / b : P o i n t > < / P o i n t s > < / a : V a l u e > < / a : K e y V a l u e O f D i a g r a m O b j e c t K e y a n y T y p e z b w N T n L X > < a : K e y V a l u e O f D i a g r a m O b j e c t K e y a n y T y p e z b w N T n L X > < a : K e y > < K e y > R e l a t i o n s h i p s \ & l t ; T a b l e s \ T _ s a m l a _ p r i m � r n � r i n g \ C o l u m n s \ r e g i o n & g t ; - & l t ; T a b l e s \ T a b _ k o m m u n e \ C o l u m n s \ K n r _ k o m m u n e & g t ; \ F K < / K e y > < / a : K e y > < a : V a l u e   i : t y p e = " D i a g r a m D i s p l a y L i n k E n d p o i n t V i e w S t a t e " > < H e i g h t > 1 6 < / H e i g h t > < L a b e l L o c a t i o n   x m l n s : b = " h t t p : / / s c h e m a s . d a t a c o n t r a c t . o r g / 2 0 0 4 / 0 7 / S y s t e m . W i n d o w s " > < b : _ x > 6 4 5 . 9 0 3 8 1 0 5 6 7 6 6 5 8 < / b : _ x > < b : _ y > 1 0 7 . 5 < / b : _ y > < / L a b e l L o c a t i o n > < L o c a t i o n   x m l n s : b = " h t t p : / / s c h e m a s . d a t a c o n t r a c t . o r g / 2 0 0 4 / 0 7 / S y s t e m . W i n d o w s " > < b : _ x > 6 6 1 . 9 0 3 8 1 0 5 6 7 6 6 5 8 < / b : _ x > < b : _ y > 1 1 5 . 5 < / b : _ y > < / L o c a t i o n > < S h a p e R o t a t e A n g l e > 1 8 0 < / S h a p e R o t a t e A n g l e > < W i d t h > 1 6 < / W i d t h > < / a : V a l u e > < / a : K e y V a l u e O f D i a g r a m O b j e c t K e y a n y T y p e z b w N T n L X > < a : K e y V a l u e O f D i a g r a m O b j e c t K e y a n y T y p e z b w N T n L X > < a : K e y > < K e y > R e l a t i o n s h i p s \ & l t ; T a b l e s \ T _ s a m l a _ p r i m � r n � r i n g \ C o l u m n s \ r e g i o n & g t ; - & l t ; T a b l e s \ T a b _ k o m m u n e \ C o l u m n s \ K n r _ k o m m u n e & g t ; \ P K < / K e y > < / a : K e y > < a : V a l u e   i : t y p e = " D i a g r a m D i s p l a y L i n k E n d p o i n t V i e w S t a t e " > < H e i g h t > 1 6 < / H e i g h t > < L a b e l L o c a t i o n   x m l n s : b = " h t t p : / / s c h e m a s . d a t a c o n t r a c t . o r g / 2 0 0 4 / 0 7 / S y s t e m . W i n d o w s " > < b : _ x > 5 2 9 . 9 0 3 8 1 0 5 6 7 6 6 5 8 < / b : _ x > < b : _ y > 1 2 7 . 5 < / b : _ y > < / L a b e l L o c a t i o n > < L o c a t i o n   x m l n s : b = " h t t p : / / s c h e m a s . d a t a c o n t r a c t . o r g / 2 0 0 4 / 0 7 / S y s t e m . W i n d o w s " > < b : _ x > 5 2 9 . 9 0 3 8 1 0 5 6 7 6 6 5 8 < / b : _ x > < b : _ y > 1 3 5 . 5 < / b : _ y > < / L o c a t i o n > < S h a p e R o t a t e A n g l e > 3 6 0 < / S h a p e R o t a t e A n g l e > < W i d t h > 1 6 < / W i d t h > < / a : V a l u e > < / a : K e y V a l u e O f D i a g r a m O b j e c t K e y a n y T y p e z b w N T n L X > < a : K e y V a l u e O f D i a g r a m O b j e c t K e y a n y T y p e z b w N T n L X > < a : K e y > < K e y > R e l a t i o n s h i p s \ & l t ; T a b l e s \ T _ s a m l a _ p r i m � r n � r i n g \ C o l u m n s \ r e g i o n & g t ; - & l t ; T a b l e s \ T a b _ k o m m u n e \ C o l u m n s \ K n r _ k o m m u n e & g t ; \ C r o s s F i l t e r < / K e y > < / a : K e y > < a : V a l u e   i : t y p e = " D i a g r a m D i s p l a y L i n k C r o s s F i l t e r V i e w S t a t e " > < P o i n t s   x m l n s : b = " h t t p : / / s c h e m a s . d a t a c o n t r a c t . o r g / 2 0 0 4 / 0 7 / S y s t e m . W i n d o w s " > < b : P o i n t > < b : _ x > 6 4 5 . 9 0 3 8 1 0 5 6 7 6 6 5 8 < / b : _ x > < b : _ y > 1 1 5 . 5 < / b : _ y > < / b : P o i n t > < b : P o i n t > < b : _ x > 5 9 7 . 9 0 3 8 1 1 < / b : _ x > < b : _ y > 1 1 5 . 5 < / b : _ y > < / b : P o i n t > < b : P o i n t > < b : _ x > 5 9 5 . 9 0 3 8 1 1 < / b : _ x > < b : _ y > 1 1 7 . 5 < / b : _ y > < / b : P o i n t > < b : P o i n t > < b : _ x > 5 9 5 . 9 0 3 8 1 1 < / b : _ x > < b : _ y > 1 3 3 . 5 < / b : _ y > < / b : P o i n t > < b : P o i n t > < b : _ x > 5 9 3 . 9 0 3 8 1 1 < / b : _ x > < b : _ y > 1 3 5 . 5 < / b : _ y > < / b : P o i n t > < b : P o i n t > < b : _ x > 5 4 5 . 9 0 3 8 1 0 5 6 7 6 6 5 8 < / b : _ x > < b : _ y > 1 3 5 . 5 < / b : _ y > < / b : P o i n t > < / P o i n t s > < / a : V a l u e > < / a : K e y V a l u e O f D i a g r a m O b j e c t K e y a n y T y p e z b w N T n L X > < a : K e y V a l u e O f D i a g r a m O b j e c t K e y a n y T y p e z b w N T n L X > < a : K e y > < K e y > R e l a t i o n s h i p s \ & l t ; T a b l e s \ f y l k e r \ C o l u m n s \ f y l k e & g t ; - & l t ; T a b l e s \ B a r e _ f y l k e \ C o l u m n s \ f y l k e & g t ; < / K e y > < / a : K e y > < a : V a l u e   i : t y p e = " D i a g r a m D i s p l a y L i n k V i e w S t a t e " > < A u t o m a t i o n P r o p e r t y H e l p e r T e x t > E n d   p o i n t   1 :   ( 6 6 6 , 8 0 7 6 2 1 1 3 5 3 3 2 , 4 5 0 ) .   E n d   p o i n t   2 :   ( 5 5 5 , 9 0 3 8 1 0 5 6 7 6 6 6 , 3 8 7 )   < / A u t o m a t i o n P r o p e r t y H e l p e r T e x t > < I s F o c u s e d > t r u e < / I s F o c u s e d > < L a y e d O u t > t r u e < / L a y e d O u t > < P o i n t s   x m l n s : b = " h t t p : / / s c h e m a s . d a t a c o n t r a c t . o r g / 2 0 0 4 / 0 7 / S y s t e m . W i n d o w s " > < b : P o i n t > < b : _ x > 6 6 6 . 8 0 7 6 2 1 1 3 5 3 3 1 6 < / b : _ x > < b : _ y > 4 5 0 < / b : _ y > < / b : P o i n t > < b : P o i n t > < b : _ x > 6 1 3 . 3 5 5 7 1 6 < / b : _ x > < b : _ y > 4 5 0 < / b : _ y > < / b : P o i n t > < b : P o i n t > < b : _ x > 6 1 1 . 3 5 5 7 1 6 < / b : _ x > < b : _ y > 4 4 8 < / b : _ y > < / b : P o i n t > < b : P o i n t > < b : _ x > 6 1 1 . 3 5 5 7 1 6 < / b : _ x > < b : _ y > 3 8 9 < / b : _ y > < / b : P o i n t > < b : P o i n t > < b : _ x > 6 0 9 . 3 5 5 7 1 6 < / b : _ x > < b : _ y > 3 8 7 < / b : _ y > < / b : P o i n t > < b : P o i n t > < b : _ x > 5 5 5 . 9 0 3 8 1 0 5 6 7 6 6 5 9 1 < / b : _ x > < b : _ y > 3 8 7 < / b : _ y > < / b : P o i n t > < / P o i n t s > < / a : V a l u e > < / a : K e y V a l u e O f D i a g r a m O b j e c t K e y a n y T y p e z b w N T n L X > < a : K e y V a l u e O f D i a g r a m O b j e c t K e y a n y T y p e z b w N T n L X > < a : K e y > < K e y > R e l a t i o n s h i p s \ & l t ; T a b l e s \ f y l k e r \ C o l u m n s \ f y l k e & g t ; - & l t ; T a b l e s \ B a r e _ f y l k e \ C o l u m n s \ f y l k e & g t ; \ F K < / K e y > < / a : K e y > < a : V a l u e   i : t y p e = " D i a g r a m D i s p l a y L i n k E n d p o i n t V i e w S t a t e " > < H e i g h t > 1 6 < / H e i g h t > < L a b e l L o c a t i o n   x m l n s : b = " h t t p : / / s c h e m a s . d a t a c o n t r a c t . o r g / 2 0 0 4 / 0 7 / S y s t e m . W i n d o w s " > < b : _ x > 6 6 6 . 8 0 7 6 2 1 1 3 5 3 3 1 6 < / b : _ x > < b : _ y > 4 4 2 < / b : _ y > < / L a b e l L o c a t i o n > < L o c a t i o n   x m l n s : b = " h t t p : / / s c h e m a s . d a t a c o n t r a c t . o r g / 2 0 0 4 / 0 7 / S y s t e m . W i n d o w s " > < b : _ x > 6 8 2 . 8 0 7 6 2 1 1 3 5 3 3 1 6 < / b : _ x > < b : _ y > 4 5 0 < / b : _ y > < / L o c a t i o n > < S h a p e R o t a t e A n g l e > 1 8 0 < / S h a p e R o t a t e A n g l e > < W i d t h > 1 6 < / W i d t h > < / a : V a l u e > < / a : K e y V a l u e O f D i a g r a m O b j e c t K e y a n y T y p e z b w N T n L X > < a : K e y V a l u e O f D i a g r a m O b j e c t K e y a n y T y p e z b w N T n L X > < a : K e y > < K e y > R e l a t i o n s h i p s \ & l t ; T a b l e s \ f y l k e r \ C o l u m n s \ f y l k e & g t ; - & l t ; T a b l e s \ B a r e _ f y l k e \ C o l u m n s \ f y l k e & g t ; \ P K < / K e y > < / a : K e y > < a : V a l u e   i : t y p e = " D i a g r a m D i s p l a y L i n k E n d p o i n t V i e w S t a t e " > < H e i g h t > 1 6 < / H e i g h t > < L a b e l L o c a t i o n   x m l n s : b = " h t t p : / / s c h e m a s . d a t a c o n t r a c t . o r g / 2 0 0 4 / 0 7 / S y s t e m . W i n d o w s " > < b : _ x > 5 3 9 . 9 0 3 8 1 0 5 6 7 6 6 5 9 1 < / b : _ x > < b : _ y > 3 7 9 < / b : _ y > < / L a b e l L o c a t i o n > < L o c a t i o n   x m l n s : b = " h t t p : / / s c h e m a s . d a t a c o n t r a c t . o r g / 2 0 0 4 / 0 7 / S y s t e m . W i n d o w s " > < b : _ x > 5 3 9 . 9 0 3 8 1 0 5 6 7 6 6 5 9 1 < / b : _ x > < b : _ y > 3 8 7 < / b : _ y > < / L o c a t i o n > < S h a p e R o t a t e A n g l e > 3 6 0 < / S h a p e R o t a t e A n g l e > < W i d t h > 1 6 < / W i d t h > < / a : V a l u e > < / a : K e y V a l u e O f D i a g r a m O b j e c t K e y a n y T y p e z b w N T n L X > < a : K e y V a l u e O f D i a g r a m O b j e c t K e y a n y T y p e z b w N T n L X > < a : K e y > < K e y > R e l a t i o n s h i p s \ & l t ; T a b l e s \ f y l k e r \ C o l u m n s \ f y l k e & g t ; - & l t ; T a b l e s \ B a r e _ f y l k e \ C o l u m n s \ f y l k e & g t ; \ C r o s s F i l t e r < / K e y > < / a : K e y > < a : V a l u e   i : t y p e = " D i a g r a m D i s p l a y L i n k C r o s s F i l t e r V i e w S t a t e " > < P o i n t s   x m l n s : b = " h t t p : / / s c h e m a s . d a t a c o n t r a c t . o r g / 2 0 0 4 / 0 7 / S y s t e m . W i n d o w s " > < b : P o i n t > < b : _ x > 6 6 6 . 8 0 7 6 2 1 1 3 5 3 3 1 6 < / b : _ x > < b : _ y > 4 5 0 < / b : _ y > < / b : P o i n t > < b : P o i n t > < b : _ x > 6 1 3 . 3 5 5 7 1 6 < / b : _ x > < b : _ y > 4 5 0 < / b : _ y > < / b : P o i n t > < b : P o i n t > < b : _ x > 6 1 1 . 3 5 5 7 1 6 < / b : _ x > < b : _ y > 4 4 8 < / b : _ y > < / b : P o i n t > < b : P o i n t > < b : _ x > 6 1 1 . 3 5 5 7 1 6 < / b : _ x > < b : _ y > 3 8 9 < / b : _ y > < / b : P o i n t > < b : P o i n t > < b : _ x > 6 0 9 . 3 5 5 7 1 6 < / b : _ x > < b : _ y > 3 8 7 < / b : _ y > < / b : P o i n t > < b : P o i n t > < b : _ x > 5 5 5 . 9 0 3 8 1 0 5 6 7 6 6 5 9 1 < / b : _ x > < b : _ y > 3 8 7 < / b : _ y > < / b : P o i n t > < / P o i n t s > < / a : V a l u e > < / a : K e y V a l u e O f D i a g r a m O b j e c t K e y a n y T y p e z b w N T n L X > < / V i e w S t a t e s > < / D i a g r a m M a n a g e r . S e r i a l i z a b l e D i a g r a m > < / A r r a y O f D i a g r a m M a n a g e r . S e r i a l i z a b l e D i a g r a m > ] ] > < / C u s t o m C o n t e n t > < / G e m i n i > 
</file>

<file path=customXml/item26.xml>��< ? x m l   v e r s i o n = " 1 . 0 "   e n c o d i n g = " U T F - 1 6 " ? > < G e m i n i   x m l n s = " h t t p : / / g e m i n i / p i v o t c u s t o m i z a t i o n / T a b l e X M L _ T a b _ k o m m u n e   1 " > < C u s t o m C o n t e n t > < ! [ C D A T A [ < T a b l e W i d g e t G r i d S e r i a l i z a t i o n   x m l n s : x s d = " h t t p : / / w w w . w 3 . o r g / 2 0 0 1 / X M L S c h e m a "   x m l n s : x s i = " h t t p : / / w w w . w 3 . o r g / 2 0 0 1 / X M L S c h e m a - i n s t a n c e " > < C o l u m n S u g g e s t e d T y p e   / > < C o l u m n F o r m a t   / > < C o l u m n A c c u r a c y   / > < C o l u m n C u r r e n c y S y m b o l   / > < C o l u m n P o s i t i v e P a t t e r n   / > < C o l u m n N e g a t i v e P a t t e r n   / > < C o l u m n W i d t h s > < i t e m > < k e y > < s t r i n g > K _ k o m m u n e < / s t r i n g > < / k e y > < v a l u e > < i n t > 1 1 3 < / i n t > < / v a l u e > < / i t e m > < i t e m > < k e y > < s t r i n g > K n r _ k o m m u n e < / s t r i n g > < / k e y > < v a l u e > < i n t > 1 2 6 < / i n t > < / v a l u e > < / i t e m > < i t e m > < k e y > < s t r i n g > k o m m u n e < / s t r i n g > < / k e y > < v a l u e > < i n t > 9 8 < / i n t > < / v a l u e > < / i t e m > < i t e m > < k e y > < s t r i n g > K n r < / s t r i n g > < / k e y > < v a l u e > < i n t > 5 7 < / i n t > < / v a l u e > < / i t e m > < i t e m > < k e y > < s t r i n g > f y l k e < / s t r i n g > < / k e y > < v a l u e > < i n t > 6 7 < / i n t > < / v a l u e > < / i t e m > < i t e m > < k e y > < s t r i n g > R e g i o n < / s t r i n g > < / k e y > < v a l u e > < i n t > 7 9 < / i n t > < / v a l u e > < / i t e m > < i t e m > < k e y > < s t r i n g > P l u s s < / s t r i n g > < / k e y > < v a l u e > < i n t > 6 8 < / i n t > < / v a l u e > < / i t e m > < i t e m > < k e y > < s t r i n g > E k s t r a < / s t r i n g > < / k e y > < v a l u e > < i n t > 7 3 < / i n t > < / v a l u e > < / i t e m > < / C o l u m n W i d t h s > < C o l u m n D i s p l a y I n d e x > < i t e m > < k e y > < s t r i n g > K _ k o m m u n e < / s t r i n g > < / k e y > < v a l u e > < i n t > 0 < / i n t > < / v a l u e > < / i t e m > < i t e m > < k e y > < s t r i n g > K n r _ k o m m u n e < / s t r i n g > < / k e y > < v a l u e > < i n t > 1 < / i n t > < / v a l u e > < / i t e m > < i t e m > < k e y > < s t r i n g > k o m m u n e < / s t r i n g > < / k e y > < v a l u e > < i n t > 2 < / i n t > < / v a l u e > < / i t e m > < i t e m > < k e y > < s t r i n g > K n r < / s t r i n g > < / k e y > < v a l u e > < i n t > 3 < / i n t > < / v a l u e > < / i t e m > < i t e m > < k e y > < s t r i n g > f y l k e < / s t r i n g > < / k e y > < v a l u e > < i n t > 4 < / i n t > < / v a l u e > < / i t e m > < i t e m > < k e y > < s t r i n g > R e g i o n < / s t r i n g > < / k e y > < v a l u e > < i n t > 5 < / i n t > < / v a l u e > < / i t e m > < i t e m > < k e y > < s t r i n g > P l u s s < / s t r i n g > < / k e y > < v a l u e > < i n t > 6 < / i n t > < / v a l u e > < / i t e m > < i t e m > < k e y > < s t r i n g > E k s t r a < / s t r i n g > < / k e y > < v a l u e > < i n t > 7 < / i n t > < / v a l u e > < / i t e m > < / C o l u m n D i s p l a y I n d e x > < C o l u m n F r o z e n   / > < C o l u m n C h e c k e d   / > < C o l u m n F i l t e r   / > < S e l e c t i o n F i l t e r   / > < F i l t e r P a r a m e t e r s   / > < I s S o r t D e s c e n d i n g > f a l s e < / I s S o r t D e s c e n d i n g > < / T a b l e W i d g e t G r i d S e r i a l i z a t i o n > ] ] > < / C u s t o m C o n t e n t > < / G e m i n i > 
</file>

<file path=customXml/item27.xml>��< ? x m l   v e r s i o n = " 1 . 0 "   e n c o d i n g = " U T F - 1 6 " ? > < G e m i n i   x m l n s = " h t t p : / / g e m i n i / p i v o t c u s t o m i z a t i o n / 0 4 5 3 6 9 e 0 - 3 5 c 1 - 4 6 5 1 - a 2 1 7 - 6 0 b 3 8 2 2 2 3 f c 1 " > < C u s t o m C o n t e n t > < ! [ C D A T A [ < ? x m l   v e r s i o n = " 1 . 0 "   e n c o d i n g = " u t f - 1 6 " ? > < S e t t i n g s > < C a l c u l a t e d F i e l d s > < i t e m > < M e a s u r e N a m e > s y s s e l s a t t e < / M e a s u r e N a m e > < D i s p l a y N a m e > s y s s e l s a t t e < / D i s p l a y N a m e > < V i s i b l e > F a l s e < / V i s i b l e > < / i t e m > < i t e m > < M e a s u r e N a m e > g j . s n i t t   s y s s e l s e t t i n g < / M e a s u r e N a m e > < D i s p l a y N a m e > g j . s n i t t   s y s s e l s e t t i n g < / D i s p l a y N a m e > < V i s i b l e > F a l s e < / V i s i b l e > < / i t e m > < / C a l c u l a t e d F i e l d s > < S A H o s t H a s h > 0 < / S A H o s t H a s h > < G e m i n i F i e l d L i s t V i s i b l e > T r u e < / G e m i n i F i e l d L i s t V i s i b l e > < / S e t t i n g s > ] ] > < / C u s t o m C o n t e n t > < / G e m i n i > 
</file>

<file path=customXml/item28.xml>��< ? x m l   v e r s i o n = " 1 . 0 "   e n c o d i n g = " U T F - 1 6 " ? > < G e m i n i   x m l n s = " h t t p : / / g e m i n i / p i v o t c u s t o m i z a t i o n / d 7 8 f 9 8 e 6 - 3 8 6 c - 4 4 7 2 - 8 d 7 e - 8 9 6 c 1 c 9 3 f 5 6 0 " > < C u s t o m C o n t e n t > < ! [ C D A T A [ < ? x m l   v e r s i o n = " 1 . 0 "   e n c o d i n g = " u t f - 1 6 " ? > < S e t t i n g s > < C a l c u l a t e d F i e l d s > < i t e m > < M e a s u r e N a m e > s y s s e l s a t t e < / M e a s u r e N a m e > < D i s p l a y N a m e > s y s s e l s a t t e < / D i s p l a y N a m e > < V i s i b l e > F a l s e < / V i s i b l e > < / i t e m > < i t e m > < M e a s u r e N a m e > g j . s n i t t   s y s s e l s e t t i n g < / M e a s u r e N a m e > < D i s p l a y N a m e > g j . s n i t t   s y s s e l s e t t i n g < / D i s p l a y N a m e > < V i s i b l e > F a l s e < / V i s i b l e > < / i t e m > < i t e m > < M e a s u r e N a m e > S y s s e l s a t t e   p r i m < / M e a s u r e N a m e > < D i s p l a y N a m e > S y s s e l s a t t e   p r i m < / D i s p l a y N a m e > < V i s i b l e > F a l s e < / V i s i b l e > < / i t e m > < / C a l c u l a t e d F i e l d s > < S A H o s t H a s h > 0 < / S A H o s t H a s h > < G e m i n i F i e l d L i s t V i s i b l e > T r u e < / G e m i n i F i e l d L i s t V i s i b l e > < / S e t t i n g s > ] ] > < / C u s t o m C o n t e n t > < / G e m i n i > 
</file>

<file path=customXml/item29.xml>��< ? x m l   v e r s i o n = " 1 . 0 "   e n c o d i n g = " U T F - 1 6 " ? > < G e m i n i   x m l n s = " h t t p : / / g e m i n i / p i v o t c u s t o m i z a t i o n / 7 0 3 0 3 e 3 f - 1 c 5 0 - 4 3 e 0 - 8 b 3 1 - f a 3 1 5 c 9 8 4 d 7 1 " > < C u s t o m C o n t e n t > < ! [ C D A T A [ < ? x m l   v e r s i o n = " 1 . 0 "   e n c o d i n g = " u t f - 1 6 " ? > < S e t t i n g s > < C a l c u l a t e d F i e l d s > < i t e m > < M e a s u r e N a m e > s y s s e l s a t t e < / M e a s u r e N a m e > < D i s p l a y N a m e > s y s s e l s a t t e < / D i s p l a y N a m e > < V i s i b l e > F a l s e < / V i s i b l e > < / i t e m > < i t e m > < M e a s u r e N a m e > g j . s n i t t   s y s s e l s e t t i n g < / M e a s u r e N a m e > < D i s p l a y N a m e > g j . s n i t t   s y s s e l s e t t i n g < / D i s p l a y N a m e > < V i s i b l e > F a l s e < / V i s i b l e > < / i t e m > < / C a l c u l a t e d F i e l d s > < S A H o s t H a s h > 0 < / S A H o s t H a s h > < G e m i n i F i e l d L i s t V i s i b l e > T r u e < / G e m i n i F i e l d L i s t V i s i b l e > < / S e t t i n g s > ] ] > < / C u s t o m C o n t e n t > < / G e m i n i > 
</file>

<file path=customXml/item3.xml>��< ? x m l   v e r s i o n = " 1 . 0 "   e n c o d i n g = " U T F - 1 6 " ? > < G e m i n i   x m l n s = " h t t p : / / g e m i n i / p i v o t c u s t o m i z a t i o n / S a n d b o x N o n E m p t y " > < C u s t o m C o n t e n t > < ! [ C D A T A [ 1 ] ] > < / C u s t o m C o n t e n t > < / G e m i n i > 
</file>

<file path=customXml/item30.xml>��< ? x m l   v e r s i o n = " 1 . 0 "   e n c o d i n g = " U T F - 1 6 " ? > < G e m i n i   x m l n s = " h t t p : / / g e m i n i / p i v o t c u s t o m i z a t i o n / 1 e 1 4 7 8 a 4 - 1 c f 8 - 4 e 7 c - 9 6 0 a - e 5 5 c 3 e 7 f 3 2 9 c " > < C u s t o m C o n t e n t > < ! [ C D A T A [ < ? x m l   v e r s i o n = " 1 . 0 "   e n c o d i n g = " u t f - 1 6 " ? > < S e t t i n g s > < C a l c u l a t e d F i e l d s > < i t e m > < M e a s u r e N a m e > s y s s e l s a t t e < / M e a s u r e N a m e > < D i s p l a y N a m e > s y s s e l s a t t e < / D i s p l a y N a m e > < V i s i b l e > F a l s e < / V i s i b l e > < / i t e m > < i t e m > < M e a s u r e N a m e > g j . s n i t t   s y s s e l s e t t i n g < / M e a s u r e N a m e > < D i s p l a y N a m e > g j . s n i t t   s y s s e l s e t t i n g < / D i s p l a y N a m e > < V i s i b l e > F a l s e < / V i s i b l e > < / i t e m > < i t e m > < M e a s u r e N a m e > S y s s e l s a t t e   p r i m < / M e a s u r e N a m e > < D i s p l a y N a m e > S y s s e l s a t t e   p r i m < / D i s p l a y N a m e > < V i s i b l e > F a l s e < / V i s i b l e > < / i t e m > < / C a l c u l a t e d F i e l d s > < S A H o s t H a s h > 0 < / S A H o s t H a s h > < G e m i n i F i e l d L i s t V i s i b l e > T r u e < / G e m i n i F i e l d L i s t V i s i b l e > < / S e t t i n g s > ] ] > < / C u s t o m C o n t e n t > < / G e m i n i > 
</file>

<file path=customXml/item31.xml>��< ? x m l   v e r s i o n = " 1 . 0 "   e n c o d i n g = " U T F - 1 6 " ? > < G e m i n i   x m l n s = " h t t p : / / g e m i n i / p i v o t c u s t o m i z a t i o n / M a n u a l C a l c M o d e " > < C u s t o m C o n t e n t > < ! [ C D A T A [ F a l s e ] ] > < / C u s t o m C o n t e n t > < / G e m i n i > 
</file>

<file path=customXml/item32.xml>��< ? x m l   v e r s i o n = " 1 . 0 "   e n c o d i n g = " U T F - 1 6 " ? > < G e m i n i   x m l n s = " h t t p : / / g e m i n i / p i v o t c u s t o m i z a t i o n / b 0 1 e d d 4 9 - e 4 2 0 - 4 4 a 2 - a 6 d e - 4 6 4 a b f 8 e e c 6 e " > < C u s t o m C o n t e n t > < ! [ C D A T A [ < ? x m l   v e r s i o n = " 1 . 0 "   e n c o d i n g = " u t f - 1 6 " ? > < S e t t i n g s > < C a l c u l a t e d F i e l d s > < i t e m > < M e a s u r e N a m e > s y s s e l s a t t e < / M e a s u r e N a m e > < D i s p l a y N a m e > s y s s e l s a t t e < / D i s p l a y N a m e > < V i s i b l e > F a l s e < / V i s i b l e > < / i t e m > < i t e m > < M e a s u r e N a m e > g j . s n i t t   s y s s e l s e t t i n g < / M e a s u r e N a m e > < D i s p l a y N a m e > g j . s n i t t   s y s s e l s e t t i n g < / D i s p l a y N a m e > < V i s i b l e > F a l s e < / V i s i b l e > < / i t e m > < / C a l c u l a t e d F i e l d s > < S A H o s t H a s h > 0 < / S A H o s t H a s h > < G e m i n i F i e l d L i s t V i s i b l e > T r u e < / G e m i n i F i e l d L i s t V i s i b l e > < / S e t t i n g s > ] ] > < / C u s t o m C o n t e n t > < / G e m i n i > 
</file>

<file path=customXml/item3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 T _ s a m l a _ s y s s e l s a t t e 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 T _ s a m l a _ s y s s e l s a t t e 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 C o l u m n s \ n � r i n g   ( S N 2 0 0 7 ) < / K e y > < / a : K e y > < a : V a l u e   i : t y p e = " T a b l e W i d g e t B a s e V i e w S t a t e " / > < / a : K e y V a l u e O f D i a g r a m O b j e c t K e y a n y T y p e z b w N T n L X > < a : K e y V a l u e O f D i a g r a m O b j e c t K e y a n y T y p e z b w N T n L X > < a : K e y > < K e y > C o l u m n s \ a a r < / K e y > < / a : K e y > < a : V a l u e   i : t y p e = " T a b l e W i d g e t B a s e V i e w S t a t e " / > < / a : K e y V a l u e O f D i a g r a m O b j e c t K e y a n y T y p e z b w N T n L X > < a : K e y V a l u e O f D i a g r a m O b j e c t K e y a n y T y p e z b w N T n L X > < a : K e y > < K e y > C o l u m n s \ V e r d i < / 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 T a b _ k o m m u n e   1 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 T a b _ k o m m u n e   1 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 C o l u m n s \ K _ k o m m u n e < / K e y > < / a : K e y > < a : V a l u e   i : t y p e = " T a b l e W i d g e t B a s e V i e w S t a t e " / > < / a : K e y V a l u e O f D i a g r a m O b j e c t K e y a n y T y p e z b w N T n L X > < a : K e y V a l u e O f D i a g r a m O b j e c t K e y a n y T y p e z b w N T n L X > < a : K e y > < K e y > C o l u m n s \ K n r _ k o m m u n e < / K e y > < / a : K e y > < a : V a l u e   i : t y p e = " T a b l e W i d g e t B a s e V i e w S t a t e " / > < / a : K e y V a l u e O f D i a g r a m O b j e c t K e y a n y T y p e z b w N T n L X > < a : K e y V a l u e O f D i a g r a m O b j e c t K e y a n y T y p e z b w N T n L X > < a : K e y > < K e y > C o l u m n s \ k o m m u n e < / K e y > < / a : K e y > < a : V a l u e   i : t y p e = " T a b l e W i d g e t B a s e V i e w S t a t e " / > < / a : K e y V a l u e O f D i a g r a m O b j e c t K e y a n y T y p e z b w N T n L X > < a : K e y V a l u e O f D i a g r a m O b j e c t K e y a n y T y p e z b w N T n L X > < a : K e y > < K e y > C o l u m n s \ K n r < / K e y > < / a : K e y > < a : V a l u e   i : t y p e = " T a b l e W i d g e t B a s e V i e w S t a t e " / > < / a : K e y V a l u e O f D i a g r a m O b j e c t K e y a n y T y p e z b w N T n L X > < a : K e y V a l u e O f D i a g r a m O b j e c t K e y a n y T y p e z b w N T n L X > < a : K e y > < K e y > C o l u m n s \ f y l k e < / 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 C o l u m n s \ P l u s s < / K e y > < / a : K e y > < a : V a l u e   i : t y p e = " T a b l e W i d g e t B a s e V i e w S t a t e " / > < / a : K e y V a l u e O f D i a g r a m O b j e c t K e y a n y T y p e z b w N T n L X > < a : K e y V a l u e O f D i a g r a m O b j e c t K e y a n y T y p e z b w N T n L X > < a : K e y > < K e y > C o l u m n s \ E k s t r a < / 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 f y l k e r 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 f y l k e r 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 C o l u m n s \ a a r < / K e y > < / a : K e y > < a : V a l u e   i : t y p e = " T a b l e W i d g e t B a s e V i e w S t a t e " / > < / a : K e y V a l u e O f D i a g r a m O b j e c t K e y a n y T y p e z b w N T n L X > < a : K e y V a l u e O f D i a g r a m O b j e c t K e y a n y T y p e z b w N T n L X > < a : K e y > < K e y > C o l u m n s \ f y l k e < / K e y > < / a : K e y > < a : V a l u e   i : t y p e = " T a b l e W i d g e t B a s e V i e w S t a t e " / > < / a : K e y V a l u e O f D i a g r a m O b j e c t K e y a n y T y p e z b w N T n L X > < a : K e y V a l u e O f D i a g r a m O b j e c t K e y a n y T y p e z b w N T n L X > < a : K e y > < K e y > C o l u m n s \ L a n d b r u k < / 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 T _ s a m l a _ p r i m � r n � r i n g < / 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 T _ s a m l a _ p r i m � r n � r i n g < / 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 C o l u m n s \ n � r i n g   ( S N 2 0 0 7 ) < / K e y > < / a : K e y > < a : V a l u e   i : t y p e = " T a b l e W i d g e t B a s e V i e w S t a t e " / > < / a : K e y V a l u e O f D i a g r a m O b j e c t K e y a n y T y p e z b w N T n L X > < a : K e y V a l u e O f D i a g r a m O b j e c t K e y a n y T y p e z b w N T n L X > < a : K e y > < K e y > C o l u m n s \ a a r < / K e y > < / a : K e y > < a : V a l u e   i : t y p e = " T a b l e W i d g e t B a s e V i e w S t a t e " / > < / a : K e y V a l u e O f D i a g r a m O b j e c t K e y a n y T y p e z b w N T n L X > < a : K e y V a l u e O f D i a g r a m O b j e c t K e y a n y T y p e z b w N T n L X > < a : K e y > < K e y > C o l u m n s \ V e r d i < / 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 T a b _ k o m m u n e 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 T a b _ k o m m u n e 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 C o l u m n s \ K _ k o m m u n e < / K e y > < / a : K e y > < a : V a l u e   i : t y p e = " T a b l e W i d g e t B a s e V i e w S t a t e " / > < / a : K e y V a l u e O f D i a g r a m O b j e c t K e y a n y T y p e z b w N T n L X > < a : K e y V a l u e O f D i a g r a m O b j e c t K e y a n y T y p e z b w N T n L X > < a : K e y > < K e y > C o l u m n s \ K n r _ k o m m u n e < / K e y > < / a : K e y > < a : V a l u e   i : t y p e = " T a b l e W i d g e t B a s e V i e w S t a t e " / > < / a : K e y V a l u e O f D i a g r a m O b j e c t K e y a n y T y p e z b w N T n L X > < a : K e y V a l u e O f D i a g r a m O b j e c t K e y a n y T y p e z b w N T n L X > < a : K e y > < K e y > C o l u m n s \ k o m m u n e < / K e y > < / a : K e y > < a : V a l u e   i : t y p e = " T a b l e W i d g e t B a s e V i e w S t a t e " / > < / a : K e y V a l u e O f D i a g r a m O b j e c t K e y a n y T y p e z b w N T n L X > < a : K e y V a l u e O f D i a g r a m O b j e c t K e y a n y T y p e z b w N T n L X > < a : K e y > < K e y > C o l u m n s \ K n r < / K e y > < / a : K e y > < a : V a l u e   i : t y p e = " T a b l e W i d g e t B a s e V i e w S t a t e " / > < / a : K e y V a l u e O f D i a g r a m O b j e c t K e y a n y T y p e z b w N T n L X > < a : K e y V a l u e O f D i a g r a m O b j e c t K e y a n y T y p e z b w N T n L X > < a : K e y > < K e y > C o l u m n s \ f y l k e < / 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 C o l u m n s \ P l u s s < / K e y > < / a : K e y > < a : V a l u e   i : t y p e = " T a b l e W i d g e t B a s e V i e w S t a t e " / > < / a : K e y V a l u e O f D i a g r a m O b j e c t K e y a n y T y p e z b w N T n L X > < a : K e y V a l u e O f D i a g r a m O b j e c t K e y a n y T y p e z b w N T n L X > < a : K e y > < K e y > C o l u m n s \ E k s t r a < / 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 T a b _ n � r i n g e r 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 T a b _ n � r i n g e r 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 C o l u m n s \ H o v e d g r u p p e r < / K e y > < / a : K e y > < a : V a l u e   i : t y p e = " T a b l e W i d g e t B a s e V i e w S t a t e " / > < / a : K e y V a l u e O f D i a g r a m O b j e c t K e y a n y T y p e z b w N T n L X > < a : K e y V a l u e O f D i a g r a m O b j e c t K e y a n y T y p e z b w N T n L X > < a : K e y > < K e y > C o l u m n s \ L a n d b r u k < / K e y > < / a : K e y > < a : V a l u e   i : t y p e = " T a b l e W i d g e t B a s e V i e w S t a t e " / > < / a : K e y V a l u e O f D i a g r a m O b j e c t K e y a n y T y p e z b w N T n L X > < a : K e y V a l u e O f D i a g r a m O b j e c t K e y a n y T y p e z b w N T n L X > < a : K e y > < K e y > C o l u m n s \ J o r d b _ s k o g < / K e y > < / a : K e y > < a : V a l u e   i : t y p e = " T a b l e W i d g e t B a s e V i e w S t a t e " / > < / a : K e y V a l u e O f D i a g r a m O b j e c t K e y a n y T y p e z b w N T n L X > < a : K e y V a l u e O f D i a g r a m O b j e c t K e y a n y T y p e z b w N T n L X > < a : K e y > < K e y > C o l u m n s \ J o r d _ s k o g _ f i s k e < / K e y > < / a : K e y > < a : V a l u e   i : t y p e = " T a b l e W i d g e t B a s e V i e w S t a t e " / > < / a : K e y V a l u e O f D i a g r a m O b j e c t K e y a n y T y p e z b w N T n L X > < a : K e y V a l u e O f D i a g r a m O b j e c t K e y a n y T y p e z b w N T n L X > < a : K e y > < K e y > C o l u m n s \ U n d e r g r u p p p e r < / K e y > < / a : K e y > < a : V a l u e   i : t y p e = " T a b l e W i d g e t B a s e V i e w S t a t e " / > < / a : K e y V a l u e O f D i a g r a m O b j e c t K e y a n y T y p e z b w N T n L X > < a : K e y V a l u e O f D i a g r a m O b j e c t K e y a n y T y p e z b w N T n L X > < a : K e y > < K e y > C o l u m n s \ N R -   H o v e d g r u p p e r < / K e y > < / a : K e y > < a : V a l u e   i : t y p e = " T a b l e W i d g e t B a s e V i e w S t a t e " / > < / a : K e y V a l u e O f D i a g r a m O b j e c t K e y a n y T y p e z b w N T n L X > < a : K e y V a l u e O f D i a g r a m O b j e c t K e y a n y T y p e z b w N T n L X > < a : K e y > < K e y > C o l u m n s \ N � r i n g e r < / K e y > < / a : K e y > < a : V a l u e   i : t y p e = " T a b l e W i d g e t B a s e V i e w S t a t e " / > < / a : K e y V a l u e O f D i a g r a m O b j e c t K e y a n y T y p e z b w N T n L X > < a : K e y V a l u e O f D i a g r a m O b j e c t K e y a n y T y p e z b w N T n L X > < a : K e y > < K e y > C o l u m n s \ E k s t r a _ 1 < / K e y > < / a : K e y > < a : V a l u e   i : t y p e = " T a b l e W i d g e t B a s e V i e w S t a t e " / > < / a : K e y V a l u e O f D i a g r a m O b j e c t K e y a n y T y p e z b w N T n L X > < a : K e y V a l u e O f D i a g r a m O b j e c t K e y a n y T y p e z b w N T n L X > < a : K e y > < K e y > C o l u m n s \ E k s t r a _ 2 < / 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 B a r e _ f y l k e 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 B a r e _ f y l k e 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 C o l u m n s \ f y l k e < / 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34.xml>��< ? x m l   v e r s i o n = " 1 . 0 "   e n c o d i n g = " U T F - 1 6 " ? > < G e m i n i   x m l n s = " h t t p : / / g e m i n i / p i v o t c u s t o m i z a t i o n / d 0 a 9 8 9 8 3 - 6 3 7 e - 4 2 f b - a 0 a 5 - 5 a 6 d 8 9 5 7 f e 3 d " > < C u s t o m C o n t e n t > < ! [ C D A T A [ < ? x m l   v e r s i o n = " 1 . 0 "   e n c o d i n g = " u t f - 1 6 " ? > < S e t t i n g s > < C a l c u l a t e d F i e l d s > < i t e m > < M e a s u r e N a m e > s y s s e l s a t t e < / M e a s u r e N a m e > < D i s p l a y N a m e > s y s s e l s a t t e < / D i s p l a y N a m e > < V i s i b l e > F a l s e < / V i s i b l e > < / i t e m > < i t e m > < M e a s u r e N a m e > g j . s n i t t   s y s s e l s e t t i n g < / M e a s u r e N a m e > < D i s p l a y N a m e > g j . s n i t t   s y s s e l s e t t i n g < / D i s p l a y N a m e > < V i s i b l e > F a l s e < / V i s i b l e > < / i t e m > < i t e m > < M e a s u r e N a m e > S y s s e l s a t t e   p r i m < / M e a s u r e N a m e > < D i s p l a y N a m e > S y s s e l s a t t e   p r i m < / D i s p l a y N a m e > < V i s i b l e > F a l s e < / V i s i b l e > < / i t e m > < / C a l c u l a t e d F i e l d s > < S A H o s t H a s h > 0 < / S A H o s t H a s h > < G e m i n i F i e l d L i s t V i s i b l e > T r u e < / G e m i n i F i e l d L i s t V i s i b l e > < / S e t t i n g s > ] ] > < / C u s t o m C o n t e n t > < / G e m i n i > 
</file>

<file path=customXml/item35.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 T _ s a m l a _ s y s s e l s a t t e _ 2 9 e a 0 3 9 f - 0 3 9 d - 4 9 6 2 - 8 7 2 4 - 7 3 6 b 4 5 b f c 6 3 8 < / K e y > < V a l u e   x m l n s : a = " h t t p : / / s c h e m a s . d a t a c o n t r a c t . o r g / 2 0 0 4 / 0 7 / M i c r o s o f t . A n a l y s i s S e r v i c e s . C o m m o n " > < a : H a s F o c u s > t r u e < / a : H a s F o c u s > < a : S i z e A t D p i 9 6 > 1 1 3 < / a : S i z e A t D p i 9 6 > < a : V i s i b l e > t r u e < / a : V i s i b l e > < / V a l u e > < / K e y V a l u e O f s t r i n g S a n d b o x E d i t o r . M e a s u r e G r i d S t a t e S c d E 3 5 R y > < K e y V a l u e O f s t r i n g S a n d b o x E d i t o r . M e a s u r e G r i d S t a t e S c d E 3 5 R y > < K e y > T a b _ k o m m u n e _ 9 b 0 1 b b b 0 - c 4 3 f - 4 b b 2 - a f 0 7 - 0 d 6 a a 7 8 5 5 d 8 6 < / K e y > < V a l u e   x m l n s : a = " h t t p : / / s c h e m a s . d a t a c o n t r a c t . o r g / 2 0 0 4 / 0 7 / M i c r o s o f t . A n a l y s i s S e r v i c e s . C o m m o n " > < a : H a s F o c u s > t r u e < / a : H a s F o c u s > < a : S i z e A t D p i 9 6 > 1 1 3 < / a : S i z e A t D p i 9 6 > < a : V i s i b l e > t r u e < / a : V i s i b l e > < / V a l u e > < / K e y V a l u e O f s t r i n g S a n d b o x E d i t o r . M e a s u r e G r i d S t a t e S c d E 3 5 R y > < K e y V a l u e O f s t r i n g S a n d b o x E d i t o r . M e a s u r e G r i d S t a t e S c d E 3 5 R y > < K e y > T a b _ n � r i n g e r _ 6 5 4 4 3 4 9 4 - 8 d 4 a - 4 4 e c - 9 5 a 5 - 0 7 3 7 2 5 c a 4 5 1 1 < / K e y > < V a l u e   x m l n s : a = " h t t p : / / s c h e m a s . d a t a c o n t r a c t . o r g / 2 0 0 4 / 0 7 / M i c r o s o f t . A n a l y s i s S e r v i c e s . C o m m o n " > < a : H a s F o c u s > t r u e < / a : H a s F o c u s > < a : S i z e A t D p i 9 6 > 1 1 3 < / a : S i z e A t D p i 9 6 > < a : V i s i b l e > t r u e < / a : V i s i b l e > < / V a l u e > < / K e y V a l u e O f s t r i n g S a n d b o x E d i t o r . M e a s u r e G r i d S t a t e S c d E 3 5 R y > < K e y V a l u e O f s t r i n g S a n d b o x E d i t o r . M e a s u r e G r i d S t a t e S c d E 3 5 R y > < K e y > T _ s a m l a _ p r i m � r n � r i n g _ 8 5 1 0 1 9 1 9 - d c 1 a - 4 c b 8 - 9 d f 5 - 1 3 6 b 8 a 5 9 c e a 1 < / K e y > < V a l u e   x m l n s : a = " h t t p : / / s c h e m a s . d a t a c o n t r a c t . o r g / 2 0 0 4 / 0 7 / M i c r o s o f t . A n a l y s i s S e r v i c e s . C o m m o n " > < a : H a s F o c u s > t r u e < / a : H a s F o c u s > < a : S i z e A t D p i 9 6 > 1 1 3 < / a : S i z e A t D p i 9 6 > < a : V i s i b l e > t r u e < / a : V i s i b l e > < / V a l u e > < / K e y V a l u e O f s t r i n g S a n d b o x E d i t o r . M e a s u r e G r i d S t a t e S c d E 3 5 R y > < K e y V a l u e O f s t r i n g S a n d b o x E d i t o r . M e a s u r e G r i d S t a t e S c d E 3 5 R y > < K e y > T a b _ k o m m u n e   1 < / K e y > < V a l u e   x m l n s : a = " h t t p : / / s c h e m a s . d a t a c o n t r a c t . o r g / 2 0 0 4 / 0 7 / M i c r o s o f t . A n a l y s i s S e r v i c e s . C o m m o n " > < a : H a s F o c u s > t r u e < / a : H a s F o c u s > < a : S i z e A t D p i 9 6 > 1 1 3 < / a : S i z e A t D p i 9 6 > < a : V i s i b l e > t r u e < / a : V i s i b l e > < / V a l u e > < / K e y V a l u e O f s t r i n g S a n d b o x E d i t o r . M e a s u r e G r i d S t a t e S c d E 3 5 R y > < K e y V a l u e O f s t r i n g S a n d b o x E d i t o r . M e a s u r e G r i d S t a t e S c d E 3 5 R y > < K e y > f y l k e r _ d 6 a 9 8 4 7 0 - 6 c c a - 4 6 a 4 - a 3 8 4 - 6 e 9 b 6 8 2 0 f e 6 b < / K e y > < V a l u e   x m l n s : a = " h t t p : / / s c h e m a s . d a t a c o n t r a c t . o r g / 2 0 0 4 / 0 7 / M i c r o s o f t . A n a l y s i s S e r v i c e s . C o m m o n " > < a : H a s F o c u s > f a l s e < / a : H a s F o c u s > < a : S i z e A t D p i 9 6 > 1 1 3 < / a : S i z e A t D p i 9 6 > < a : V i s i b l e > t r u e < / a : V i s i b l e > < / V a l u e > < / K e y V a l u e O f s t r i n g S a n d b o x E d i t o r . M e a s u r e G r i d S t a t e S c d E 3 5 R y > < K e y V a l u e O f s t r i n g S a n d b o x E d i t o r . M e a s u r e G r i d S t a t e S c d E 3 5 R y > < K e y > B a r e _ f y l k e _ 1 7 3 2 e b b 4 - 6 8 e d - 4 b e b - b 5 f b - c 5 0 3 5 3 6 1 d 0 1 6 < / 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36.xml>��< ? x m l   v e r s i o n = " 1 . 0 "   e n c o d i n g = " U T F - 1 6 " ? > < G e m i n i   x m l n s = " h t t p : / / g e m i n i / p i v o t c u s t o m i z a t i o n / 3 b 4 2 1 2 6 2 - b f b 1 - 4 1 2 b - a 6 b 1 - f f 5 2 f 6 9 5 5 a a 6 " > < C u s t o m C o n t e n t > < ! [ C D A T A [ < ? x m l   v e r s i o n = " 1 . 0 "   e n c o d i n g = " u t f - 1 6 " ? > < S e t t i n g s > < C a l c u l a t e d F i e l d s > < i t e m > < M e a s u r e N a m e > s y s s e l s a t t e < / M e a s u r e N a m e > < D i s p l a y N a m e > s y s s e l s a t t e < / D i s p l a y N a m e > < V i s i b l e > F a l s e < / V i s i b l e > < / i t e m > < i t e m > < M e a s u r e N a m e > g j . s n i t t   s y s s e l s e t t i n g < / M e a s u r e N a m e > < D i s p l a y N a m e > g j . s n i t t   s y s s e l s e t t i n g < / D i s p l a y N a m e > < V i s i b l e > F a l s e < / V i s i b l e > < / i t e m > < / C a l c u l a t e d F i e l d s > < S A H o s t H a s h > 0 < / S A H o s t H a s h > < G e m i n i F i e l d L i s t V i s i b l e > T r u e < / G e m i n i F i e l d L i s t V i s i b l e > < / S e t t i n g s > ] ] > < / C u s t o m C o n t e n t > < / G e m i n i > 
</file>

<file path=customXml/item37.xml>��< ? x m l   v e r s i o n = " 1 . 0 "   e n c o d i n g = " U T F - 1 6 " ? > < G e m i n i   x m l n s = " h t t p : / / g e m i n i / p i v o t c u s t o m i z a t i o n / R e l a t i o n s h i p A u t o D e t e c t i o n E n a b l e d " > < C u s t o m C o n t e n t > < ! [ C D A T A [ T r u e ] ] > < / C u s t o m C o n t e n t > < / G e m i n i > 
</file>

<file path=customXml/item38.xml>��< ? x m l   v e r s i o n = " 1 . 0 "   e n c o d i n g = " U T F - 1 6 " ? > < G e m i n i   x m l n s = " h t t p : / / g e m i n i / p i v o t c u s t o m i z a t i o n / 8 9 0 3 9 0 8 9 - e d 7 0 - 4 4 0 3 - a c 3 4 - b 4 9 4 1 1 f e f 6 f a " > < C u s t o m C o n t e n t > < ! [ C D A T A [ < ? x m l   v e r s i o n = " 1 . 0 "   e n c o d i n g = " u t f - 1 6 " ? > < S e t t i n g s > < C a l c u l a t e d F i e l d s > < i t e m > < M e a s u r e N a m e > s y s s e l s a t t e < / M e a s u r e N a m e > < D i s p l a y N a m e > s y s s e l s a t t e < / D i s p l a y N a m e > < V i s i b l e > F a l s e < / V i s i b l e > < / i t e m > < i t e m > < M e a s u r e N a m e > g j . s n i t t   s y s s e l s e t t i n g < / M e a s u r e N a m e > < D i s p l a y N a m e > g j . s n i t t   s y s s e l s e t t i n g < / D i s p l a y N a m e > < V i s i b l e > F a l s e < / V i s i b l e > < / i t e m > < i t e m > < M e a s u r e N a m e > S y s s e l s a t t e   p r i m < / M e a s u r e N a m e > < D i s p l a y N a m e > S y s s e l s a t t e   p r i m < / D i s p l a y N a m e > < V i s i b l e > F a l s e < / V i s i b l e > < / i t e m > < / C a l c u l a t e d F i e l d s > < S A H o s t H a s h > 0 < / S A H o s t H a s h > < G e m i n i F i e l d L i s t V i s i b l e > T r u e < / G e m i n i F i e l d L i s t V i s i b l e > < / S e t t i n g s > ] ] > < / C u s t o m C o n t e n t > < / G e m i n i > 
</file>

<file path=customXml/item39.xml>��< ? x m l   v e r s i o n = " 1 . 0 "   e n c o d i n g = " U T F - 1 6 " ? > < G e m i n i   x m l n s = " h t t p : / / g e m i n i / p i v o t c u s t o m i z a t i o n / 5 d 3 d 3 b 0 4 - 3 4 a 6 - 4 5 9 c - 8 3 2 a - 1 4 d 0 0 8 6 0 e b b 6 " > < C u s t o m C o n t e n t > < ! [ C D A T A [ < ? x m l   v e r s i o n = " 1 . 0 "   e n c o d i n g = " u t f - 1 6 " ? > < S e t t i n g s > < C a l c u l a t e d F i e l d s > < i t e m > < M e a s u r e N a m e > s y s s e l s a t t e < / M e a s u r e N a m e > < D i s p l a y N a m e > s y s s e l s a t t e < / D i s p l a y N a m e > < V i s i b l e > F a l s e < / V i s i b l e > < / i t e m > < / C a l c u l a t e d F i e l d s > < S A H o s t H a s h > 0 < / S A H o s t H a s h > < G e m i n i F i e l d L i s t V i s i b l e > T r u e < / G e m i n i F i e l d L i s t V i s i b l e > < / S e t t i n g s > ] ] > < / C u s t o m C o n t e n t > < / G e m i n i > 
</file>

<file path=customXml/item4.xml>��< ? x m l   v e r s i o n = " 1 . 0 "   e n c o d i n g = " U T F - 1 6 " ? > < G e m i n i   x m l n s = " h t t p : / / g e m i n i / p i v o t c u s t o m i z a t i o n / b 8 9 3 6 3 f 4 - 6 e c e - 4 b f 7 - b 0 7 6 - 9 6 5 5 1 6 8 8 f 9 3 f " > < C u s t o m C o n t e n t > < ! [ C D A T A [ < ? x m l   v e r s i o n = " 1 . 0 "   e n c o d i n g = " u t f - 1 6 " ? > < S e t t i n g s > < C a l c u l a t e d F i e l d s > < i t e m > < M e a s u r e N a m e > s y s s e l s a t t e < / M e a s u r e N a m e > < D i s p l a y N a m e > s y s s e l s a t t e < / D i s p l a y N a m e > < V i s i b l e > F a l s e < / V i s i b l e > < / i t e m > < i t e m > < M e a s u r e N a m e > g j . s n i t t   s y s s e l s e t t i n g < / M e a s u r e N a m e > < D i s p l a y N a m e > g j . s n i t t   s y s s e l s e t t i n g < / D i s p l a y N a m e > < V i s i b l e > F a l s e < / V i s i b l e > < / i t e m > < i t e m > < M e a s u r e N a m e > S y s s e l s a t t e   p r i m < / M e a s u r e N a m e > < D i s p l a y N a m e > S y s s e l s a t t e   p r i m < / D i s p l a y N a m e > < V i s i b l e > F a l s e < / V i s i b l e > < / i t e m > < / C a l c u l a t e d F i e l d s > < S A H o s t H a s h > 0 < / S A H o s t H a s h > < G e m i n i F i e l d L i s t V i s i b l e > T r u e < / G e m i n i F i e l d L i s t V i s i b l e > < / S e t t i n g s > ] ] > < / C u s t o m C o n t e n t > < / G e m i n i > 
</file>

<file path=customXml/item40.xml>��< ? x m l   v e r s i o n = " 1 . 0 "   e n c o d i n g = " U T F - 1 6 " ? > < G e m i n i   x m l n s = " h t t p : / / g e m i n i / p i v o t c u s t o m i z a t i o n / 9 a 3 a 9 8 6 9 - b 4 b 7 - 4 6 3 a - 8 4 4 7 - 1 b a b b 8 e 7 3 8 4 4 " > < C u s t o m C o n t e n t > < ! [ C D A T A [ < ? x m l   v e r s i o n = " 1 . 0 "   e n c o d i n g = " u t f - 1 6 " ? > < S e t t i n g s > < C a l c u l a t e d F i e l d s > < i t e m > < M e a s u r e N a m e > s y s s e l s a t t e < / M e a s u r e N a m e > < D i s p l a y N a m e > s y s s e l s a t t e < / D i s p l a y N a m e > < V i s i b l e > F a l s e < / V i s i b l e > < / i t e m > < i t e m > < M e a s u r e N a m e > g j . s n i t t   s y s s e l s e t t i n g < / M e a s u r e N a m e > < D i s p l a y N a m e > g j . s n i t t   s y s s e l s e t t i n g < / D i s p l a y N a m e > < V i s i b l e > F a l s e < / V i s i b l e > < / i t e m > < / C a l c u l a t e d F i e l d s > < S A H o s t H a s h > 0 < / S A H o s t H a s h > < G e m i n i F i e l d L i s t V i s i b l e > T r u e < / G e m i n i F i e l d L i s t V i s i b l e > < / S e t t i n g s > ] ] > < / C u s t o m C o n t e n t > < / G e m i n i > 
</file>

<file path=customXml/item41.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42.xml>��< ? x m l   v e r s i o n = " 1 . 0 "   e n c o d i n g = " U T F - 1 6 " ? > < G e m i n i   x m l n s = " h t t p : / / g e m i n i / p i v o t c u s t o m i z a t i o n / T a b l e X M L _ T a b _ n � r i n g e r _ 6 5 4 4 3 4 9 4 - 8 d 4 a - 4 4 e c - 9 5 a 5 - 0 7 3 7 2 5 c a 4 5 1 1 " > < C u s t o m C o n t e n t > < ! [ C D A T A [ < T a b l e W i d g e t G r i d S e r i a l i z a t i o n   x m l n s : x s d = " h t t p : / / w w w . w 3 . o r g / 2 0 0 1 / X M L S c h e m a "   x m l n s : x s i = " h t t p : / / w w w . w 3 . o r g / 2 0 0 1 / X M L S c h e m a - i n s t a n c e " > < C o l u m n S u g g e s t e d T y p e   / > < C o l u m n F o r m a t   / > < C o l u m n A c c u r a c y   / > < C o l u m n C u r r e n c y S y m b o l   / > < C o l u m n P o s i t i v e P a t t e r n   / > < C o l u m n N e g a t i v e P a t t e r n   / > < C o l u m n W i d t h s > < i t e m > < k e y > < s t r i n g > H o v e d g r u p p e r < / s t r i n g > < / k e y > < v a l u e > < i n t > 1 2 5 < / i n t > < / v a l u e > < / i t e m > < i t e m > < k e y > < s t r i n g > U n d e r g r u p p p e r < / s t r i n g > < / k e y > < v a l u e > < i n t > 1 3 1 < / i n t > < / v a l u e > < / i t e m > < i t e m > < k e y > < s t r i n g > N R -   H o v e d g r u p p e r < / s t r i n g > < / k e y > < v a l u e > < i n t > 1 5 1 < / i n t > < / v a l u e > < / i t e m > < i t e m > < k e y > < s t r i n g > N � r i n g e r < / s t r i n g > < / k e y > < v a l u e > < i n t > 9 5 < / i n t > < / v a l u e > < / i t e m > < i t e m > < k e y > < s t r i n g > L a n d b r u k < / s t r i n g > < / k e y > < v a l u e > < i n t > 9 3 < / i n t > < / v a l u e > < / i t e m > < i t e m > < k e y > < s t r i n g > J o r d b _ s k o g < / s t r i n g > < / k e y > < v a l u e > < i n t > 1 0 4 < / i n t > < / v a l u e > < / i t e m > < i t e m > < k e y > < s t r i n g > J o r d _ s k o g _ f i s k e < / s t r i n g > < / k e y > < v a l u e > < i n t > 1 3 2 < / i n t > < / v a l u e > < / i t e m > < i t e m > < k e y > < s t r i n g > E k s t r a _ 1 < / s t r i n g > < / k e y > < v a l u e > < i n t > 8 7 < / i n t > < / v a l u e > < / i t e m > < i t e m > < k e y > < s t r i n g > E k s t r a _ 2 < / s t r i n g > < / k e y > < v a l u e > < i n t > 8 7 < / i n t > < / v a l u e > < / i t e m > < / C o l u m n W i d t h s > < C o l u m n D i s p l a y I n d e x > < i t e m > < k e y > < s t r i n g > H o v e d g r u p p e r < / s t r i n g > < / k e y > < v a l u e > < i n t > 0 < / i n t > < / v a l u e > < / i t e m > < i t e m > < k e y > < s t r i n g > U n d e r g r u p p p e r < / s t r i n g > < / k e y > < v a l u e > < i n t > 1 < / i n t > < / v a l u e > < / i t e m > < i t e m > < k e y > < s t r i n g > N R -   H o v e d g r u p p e r < / s t r i n g > < / k e y > < v a l u e > < i n t > 2 < / i n t > < / v a l u e > < / i t e m > < i t e m > < k e y > < s t r i n g > N � r i n g e r < / s t r i n g > < / k e y > < v a l u e > < i n t > 3 < / i n t > < / v a l u e > < / i t e m > < i t e m > < k e y > < s t r i n g > L a n d b r u k < / s t r i n g > < / k e y > < v a l u e > < i n t > 4 < / i n t > < / v a l u e > < / i t e m > < i t e m > < k e y > < s t r i n g > J o r d b _ s k o g < / s t r i n g > < / k e y > < v a l u e > < i n t > 5 < / i n t > < / v a l u e > < / i t e m > < i t e m > < k e y > < s t r i n g > J o r d _ s k o g _ f i s k e < / s t r i n g > < / k e y > < v a l u e > < i n t > 6 < / i n t > < / v a l u e > < / i t e m > < i t e m > < k e y > < s t r i n g > E k s t r a _ 1 < / s t r i n g > < / k e y > < v a l u e > < i n t > 7 < / i n t > < / v a l u e > < / i t e m > < i t e m > < k e y > < s t r i n g > E k s t r a _ 2 < / s t r i n g > < / k e y > < v a l u e > < i n t > 8 < / i n t > < / v a l u e > < / i t e m > < / C o l u m n D i s p l a y I n d e x > < C o l u m n F r o z e n   / > < C o l u m n C h e c k e d   / > < C o l u m n F i l t e r   / > < S e l e c t i o n F i l t e r   / > < F i l t e r P a r a m e t e r s   / > < I s S o r t D e s c e n d i n g > f a l s e < / I s S o r t D e s c e n d i n g > < / T a b l e W i d g e t G r i d S e r i a l i z a t i o n > ] ] > < / C u s t o m C o n t e n t > < / G e m i n i > 
</file>

<file path=customXml/item43.xml>��< ? x m l   v e r s i o n = " 1 . 0 "   e n c o d i n g = " U T F - 1 6 " ? > < G e m i n i   x m l n s = " h t t p : / / g e m i n i / p i v o t c u s t o m i z a t i o n / L i n k e d T a b l e U p d a t e M o d e " > < C u s t o m C o n t e n t > < ! [ C D A T A [ T r u e ] ] > < / C u s t o m C o n t e n t > < / G e m i n i > 
</file>

<file path=customXml/item44.xml>��< ? x m l   v e r s i o n = " 1 . 0 "   e n c o d i n g = " U T F - 1 6 " ? > < G e m i n i   x m l n s = " h t t p : / / g e m i n i / p i v o t c u s t o m i z a t i o n / T a b l e X M L _ T _ s a m l a _ p r i m � r n � r i n g _ 8 5 1 0 1 9 1 9 - d c 1 a - 4 c b 8 - 9 d f 5 - 1 3 6 b 8 a 5 9 c e a 1 " > < C u s t o m C o n t e n t > < ! [ C D A T A [ < T a b l e W i d g e t G r i d S e r i a l i z a t i o n   x m l n s : x s d = " h t t p : / / w w w . w 3 . o r g / 2 0 0 1 / X M L S c h e m a "   x m l n s : x s i = " h t t p : / / w w w . w 3 . o r g / 2 0 0 1 / X M L S c h e m a - i n s t a n c e " > < C o l u m n S u g g e s t e d T y p e   / > < C o l u m n F o r m a t   / > < C o l u m n A c c u r a c y   / > < C o l u m n C u r r e n c y S y m b o l   / > < C o l u m n P o s i t i v e P a t t e r n   / > < C o l u m n N e g a t i v e P a t t e r n   / > < C o l u m n W i d t h s > < i t e m > < k e y > < s t r i n g > r e g i o n < / s t r i n g > < / k e y > < v a l u e > < i n t > 7 6 < / i n t > < / v a l u e > < / i t e m > < i t e m > < k e y > < s t r i n g > n � r i n g   ( S N 2 0 0 7 ) < / s t r i n g > < / k e y > < v a l u e > < i n t > 1 3 8 < / i n t > < / v a l u e > < / i t e m > < i t e m > < k e y > < s t r i n g > a a r < / s t r i n g > < / k e y > < v a l u e > < i n t > 5 5 < / i n t > < / v a l u e > < / i t e m > < i t e m > < k e y > < s t r i n g > V e r d i < / s t r i n g > < / k e y > < v a l u e > < i n t > 2 7 8 < / i n t > < / v a l u e > < / i t e m > < / C o l u m n W i d t h s > < C o l u m n D i s p l a y I n d e x > < i t e m > < k e y > < s t r i n g > r e g i o n < / s t r i n g > < / k e y > < v a l u e > < i n t > 0 < / i n t > < / v a l u e > < / i t e m > < i t e m > < k e y > < s t r i n g > n � r i n g   ( S N 2 0 0 7 ) < / s t r i n g > < / k e y > < v a l u e > < i n t > 1 < / i n t > < / v a l u e > < / i t e m > < i t e m > < k e y > < s t r i n g > a a r < / s t r i n g > < / k e y > < v a l u e > < i n t > 2 < / i n t > < / v a l u e > < / i t e m > < i t e m > < k e y > < s t r i n g > V e r d i < / s t r i n g > < / k e y > < v a l u e > < i n t > 3 < / i n t > < / v a l u e > < / i t e m > < / C o l u m n D i s p l a y I n d e x > < C o l u m n F r o z e n   / > < C o l u m n C h e c k e d   / > < C o l u m n F i l t e r   / > < S e l e c t i o n F i l t e r   / > < F i l t e r P a r a m e t e r s   / > < I s S o r t D e s c e n d i n g > f a l s e < / I s S o r t D e s c e n d i n g > < / T a b l e W i d g e t G r i d S e r i a l i z a t i o n > ] ] > < / C u s t o m C o n t e n t > < / G e m i n i > 
</file>

<file path=customXml/item45.xml>��< ? x m l   v e r s i o n = " 1 . 0 "   e n c o d i n g = " U T F - 1 6 " ? > < G e m i n i   x m l n s = " h t t p : / / g e m i n i / p i v o t c u s t o m i z a t i o n / P o w e r P i v o t V e r s i o n " > < C u s t o m C o n t e n t > < ! [ C D A T A [ 2 0 1 5 . 1 3 0 . 1 6 0 5 . 6 0 2 ] ] > < / C u s t o m C o n t e n t > < / G e m i n i > 
</file>

<file path=customXml/item5.xml>��< ? x m l   v e r s i o n = " 1 . 0 "   e n c o d i n g = " U T F - 1 6 " ? > < G e m i n i   x m l n s = " h t t p : / / g e m i n i / p i v o t c u s t o m i z a t i o n / S h o w I m p l i c i t M e a s u r e s " > < C u s t o m C o n t e n t > < ! [ C D A T A [ F a l s e ] ] > < / C u s t o m C o n t e n t > < / G e m i n i > 
</file>

<file path=customXml/item6.xml>��< ? x m l   v e r s i o n = " 1 . 0 "   e n c o d i n g = " U T F - 1 6 " ? > < G e m i n i   x m l n s = " h t t p : / / g e m i n i / p i v o t c u s t o m i z a t i o n / 8 e 4 3 1 9 c 0 - f 1 0 8 - 4 8 c 3 - 8 7 c f - f c 3 9 0 e 1 8 5 4 7 a " > < C u s t o m C o n t e n t > < ! [ C D A T A [ < ? x m l   v e r s i o n = " 1 . 0 "   e n c o d i n g = " u t f - 1 6 " ? > < S e t t i n g s > < C a l c u l a t e d F i e l d s > < i t e m > < M e a s u r e N a m e > s y s s e l s a t t e < / M e a s u r e N a m e > < D i s p l a y N a m e > s y s s e l s a t t e < / D i s p l a y N a m e > < V i s i b l e > F a l s e < / V i s i b l e > < / i t e m > < i t e m > < M e a s u r e N a m e > g j . s n i t t   s y s s e l s e t t i n g < / M e a s u r e N a m e > < D i s p l a y N a m e > g j . s n i t t   s y s s e l s e t t i n g < / D i s p l a y N a m e > < V i s i b l e > F a l s e < / V i s i b l e > < / i t e m > < i t e m > < M e a s u r e N a m e > S y s s e l s a t t e   p r i m < / M e a s u r e N a m e > < D i s p l a y N a m e > S y s s e l s a t t e   p r i m < / D i s p l a y N a m e > < V i s i b l e > F a l s e < / V i s i b l e > < / i t e m > < / C a l c u l a t e d F i e l d s > < S A H o s t H a s h > 0 < / S A H o s t H a s h > < G e m i n i F i e l d L i s t V i s i b l e > T r u e < / G e m i n i F i e l d L i s t V i s i b l e > < / S e t t i n g s > ] ] > < / C u s t o m C o n t e n t > < / G e m i n i > 
</file>

<file path=customXml/item7.xml>��< ? x m l   v e r s i o n = " 1 . 0 "   e n c o d i n g = " U T F - 1 6 " ? > < G e m i n i   x m l n s = " h t t p : / / g e m i n i / p i v o t c u s t o m i z a t i o n / 1 6 c c d d 2 9 - d f 2 5 - 4 2 8 5 - b f 8 a - 5 a 2 4 8 2 0 4 6 7 f b " > < C u s t o m C o n t e n t > < ! [ C D A T A [ < ? x m l   v e r s i o n = " 1 . 0 "   e n c o d i n g = " u t f - 1 6 " ? > < S e t t i n g s > < C a l c u l a t e d F i e l d s > < i t e m > < M e a s u r e N a m e > s y s s e l s a t t e < / M e a s u r e N a m e > < D i s p l a y N a m e > s y s s e l s a t t e < / D i s p l a y N a m e > < V i s i b l e > F a l s e < / V i s i b l e > < / i t e m > < i t e m > < M e a s u r e N a m e > g j . s n i t t   s y s s e l s e t t i n g < / M e a s u r e N a m e > < D i s p l a y N a m e > g j . s n i t t   s y s s e l s e t t i n g < / D i s p l a y N a m e > < V i s i b l e > F a l s e < / V i s i b l e > < / i t e m > < i t e m > < M e a s u r e N a m e > S y s s e l s a t t e   p r i m < / M e a s u r e N a m e > < D i s p l a y N a m e > S y s s e l s a t t e   p r i m < / D i s p l a y N a m e > < V i s i b l e > F a l s e < / V i s i b l e > < / i t e m > < / C a l c u l a t e d F i e l d s > < S A H o s t H a s h > 0 < / S A H o s t H a s h > < G e m i n i F i e l d L i s t V i s i b l e > T r u e < / G e m i n i F i e l d L i s t V i s i b l e > < / S e t t i n g s > ] ] > < / C u s t o m C o n t e n t > < / G e m i n i > 
</file>

<file path=customXml/item8.xml>��< ? x m l   v e r s i o n = " 1 . 0 "   e n c o d i n g = " U T F - 1 6 " ? > < G e m i n i   x m l n s = " h t t p : / / g e m i n i / p i v o t c u s t o m i z a t i o n / c e 2 3 b 6 b 5 - d 3 2 7 - 4 5 4 0 - 8 5 8 d - e 2 2 e 3 0 0 c b f d e " > < C u s t o m C o n t e n t > < ! [ C D A T A [ < ? x m l   v e r s i o n = " 1 . 0 "   e n c o d i n g = " u t f - 1 6 " ? > < S e t t i n g s > < C a l c u l a t e d F i e l d s > < i t e m > < M e a s u r e N a m e > s y s s e l s a t t e < / M e a s u r e N a m e > < D i s p l a y N a m e > s y s s e l s a t t e < / D i s p l a y N a m e > < V i s i b l e > F a l s e < / V i s i b l e > < / i t e m > < i t e m > < M e a s u r e N a m e > g j . s n i t t   s y s s e l s e t t i n g < / M e a s u r e N a m e > < D i s p l a y N a m e > g j . s n i t t   s y s s e l s e t t i n g < / D i s p l a y N a m e > < V i s i b l e > F a l s e < / V i s i b l e > < / i t e m > < / C a l c u l a t e d F i e l d s > < S A H o s t H a s h > 0 < / S A H o s t H a s h > < G e m i n i F i e l d L i s t V i s i b l e > T r u e < / G e m i n i F i e l d L i s t V i s i b l e > < / S e t t i n g s > ] ] > < / C u s t o m C o n t e n t > < / G e m i n i > 
</file>

<file path=customXml/item9.xml>��< ? x m l   v e r s i o n = " 1 . 0 "   e n c o d i n g = " U T F - 1 6 " ? > < G e m i n i   x m l n s = " h t t p : / / g e m i n i / p i v o t c u s t o m i z a t i o n / e f 7 7 d 3 a 1 - b 2 7 e - 4 c 8 1 - 9 2 1 3 - 9 0 d a f a 0 a f 1 7 c " > < C u s t o m C o n t e n t > < ! [ C D A T A [ < ? x m l   v e r s i o n = " 1 . 0 "   e n c o d i n g = " u t f - 1 6 " ? > < S e t t i n g s > < C a l c u l a t e d F i e l d s > < i t e m > < M e a s u r e N a m e > s y s s e l s a t t e < / M e a s u r e N a m e > < D i s p l a y N a m e > s y s s e l s a t t e < / D i s p l a y N a m e > < V i s i b l e > F a l s e < / V i s i b l e > < / i t e m > < i t e m > < M e a s u r e N a m e > g j . s n i t t   s y s s e l s e t t i n g < / M e a s u r e N a m e > < D i s p l a y N a m e > g j . s n i t t   s y s s e l s e t t i n g < / D i s p l a y N a m e > < V i s i b l e > F a l s e < / V i s i b l e > < / i t e m > < i t e m > < M e a s u r e N a m e > S y s s e l s a t t e   p r i m < / M e a s u r e N a m e > < D i s p l a y N a m e > S y s s e l s a t t e   p r i m < / 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FE582876-89BC-4493-A5FE-9CD73D286959}">
  <ds:schemaRefs/>
</ds:datastoreItem>
</file>

<file path=customXml/itemProps10.xml><?xml version="1.0" encoding="utf-8"?>
<ds:datastoreItem xmlns:ds="http://schemas.openxmlformats.org/officeDocument/2006/customXml" ds:itemID="{2EFBCDF7-277F-4276-B8D4-53118DC3FC67}">
  <ds:schemaRefs/>
</ds:datastoreItem>
</file>

<file path=customXml/itemProps11.xml><?xml version="1.0" encoding="utf-8"?>
<ds:datastoreItem xmlns:ds="http://schemas.openxmlformats.org/officeDocument/2006/customXml" ds:itemID="{F2906064-BC2C-4B06-A989-39C6867F4FD3}">
  <ds:schemaRefs/>
</ds:datastoreItem>
</file>

<file path=customXml/itemProps12.xml><?xml version="1.0" encoding="utf-8"?>
<ds:datastoreItem xmlns:ds="http://schemas.openxmlformats.org/officeDocument/2006/customXml" ds:itemID="{B706BD1F-41F0-4DA2-8B69-4FC0B3AC02FD}">
  <ds:schemaRefs/>
</ds:datastoreItem>
</file>

<file path=customXml/itemProps13.xml><?xml version="1.0" encoding="utf-8"?>
<ds:datastoreItem xmlns:ds="http://schemas.openxmlformats.org/officeDocument/2006/customXml" ds:itemID="{B16DC83D-A6B4-4526-B4F3-605C52C91551}">
  <ds:schemaRefs/>
</ds:datastoreItem>
</file>

<file path=customXml/itemProps14.xml><?xml version="1.0" encoding="utf-8"?>
<ds:datastoreItem xmlns:ds="http://schemas.openxmlformats.org/officeDocument/2006/customXml" ds:itemID="{A37120F0-1684-4C4C-B1BB-E106DC626111}">
  <ds:schemaRefs>
    <ds:schemaRef ds:uri="http://schemas.microsoft.com/DataMashup"/>
  </ds:schemaRefs>
</ds:datastoreItem>
</file>

<file path=customXml/itemProps15.xml><?xml version="1.0" encoding="utf-8"?>
<ds:datastoreItem xmlns:ds="http://schemas.openxmlformats.org/officeDocument/2006/customXml" ds:itemID="{0319C218-0A41-49FE-BB48-6B1D9D094AF9}">
  <ds:schemaRefs/>
</ds:datastoreItem>
</file>

<file path=customXml/itemProps16.xml><?xml version="1.0" encoding="utf-8"?>
<ds:datastoreItem xmlns:ds="http://schemas.openxmlformats.org/officeDocument/2006/customXml" ds:itemID="{96A2F16E-87E7-4C13-BAD3-CA3D1F0D0E60}">
  <ds:schemaRefs/>
</ds:datastoreItem>
</file>

<file path=customXml/itemProps17.xml><?xml version="1.0" encoding="utf-8"?>
<ds:datastoreItem xmlns:ds="http://schemas.openxmlformats.org/officeDocument/2006/customXml" ds:itemID="{49303501-AA6D-4160-9460-BF4B32CBDE99}">
  <ds:schemaRefs/>
</ds:datastoreItem>
</file>

<file path=customXml/itemProps18.xml><?xml version="1.0" encoding="utf-8"?>
<ds:datastoreItem xmlns:ds="http://schemas.openxmlformats.org/officeDocument/2006/customXml" ds:itemID="{6AA30D35-0131-48BD-A2B4-CE186BA42302}">
  <ds:schemaRefs/>
</ds:datastoreItem>
</file>

<file path=customXml/itemProps19.xml><?xml version="1.0" encoding="utf-8"?>
<ds:datastoreItem xmlns:ds="http://schemas.openxmlformats.org/officeDocument/2006/customXml" ds:itemID="{E1FB0EAE-357B-42E6-9B99-FF40162E9539}">
  <ds:schemaRefs/>
</ds:datastoreItem>
</file>

<file path=customXml/itemProps2.xml><?xml version="1.0" encoding="utf-8"?>
<ds:datastoreItem xmlns:ds="http://schemas.openxmlformats.org/officeDocument/2006/customXml" ds:itemID="{9F9A488C-0D54-4EEB-9585-249B8BB84677}">
  <ds:schemaRefs/>
</ds:datastoreItem>
</file>

<file path=customXml/itemProps20.xml><?xml version="1.0" encoding="utf-8"?>
<ds:datastoreItem xmlns:ds="http://schemas.openxmlformats.org/officeDocument/2006/customXml" ds:itemID="{40CF5B62-4EC1-4DAF-8EBA-00BAE45DF608}">
  <ds:schemaRefs/>
</ds:datastoreItem>
</file>

<file path=customXml/itemProps21.xml><?xml version="1.0" encoding="utf-8"?>
<ds:datastoreItem xmlns:ds="http://schemas.openxmlformats.org/officeDocument/2006/customXml" ds:itemID="{BAFAA15A-F336-4B89-8582-0F15E3914661}">
  <ds:schemaRefs/>
</ds:datastoreItem>
</file>

<file path=customXml/itemProps22.xml><?xml version="1.0" encoding="utf-8"?>
<ds:datastoreItem xmlns:ds="http://schemas.openxmlformats.org/officeDocument/2006/customXml" ds:itemID="{7341679D-EAB3-46A0-87E7-CDC90E73BA82}">
  <ds:schemaRefs/>
</ds:datastoreItem>
</file>

<file path=customXml/itemProps23.xml><?xml version="1.0" encoding="utf-8"?>
<ds:datastoreItem xmlns:ds="http://schemas.openxmlformats.org/officeDocument/2006/customXml" ds:itemID="{30639D4E-906D-4434-BEEA-8AD0B4407D82}">
  <ds:schemaRefs/>
</ds:datastoreItem>
</file>

<file path=customXml/itemProps24.xml><?xml version="1.0" encoding="utf-8"?>
<ds:datastoreItem xmlns:ds="http://schemas.openxmlformats.org/officeDocument/2006/customXml" ds:itemID="{9C6825AD-BEDC-4631-A158-ED8DA17265CE}">
  <ds:schemaRefs/>
</ds:datastoreItem>
</file>

<file path=customXml/itemProps25.xml><?xml version="1.0" encoding="utf-8"?>
<ds:datastoreItem xmlns:ds="http://schemas.openxmlformats.org/officeDocument/2006/customXml" ds:itemID="{9B04FF69-F865-4C76-A5B4-5F45D6CEA563}">
  <ds:schemaRefs/>
</ds:datastoreItem>
</file>

<file path=customXml/itemProps26.xml><?xml version="1.0" encoding="utf-8"?>
<ds:datastoreItem xmlns:ds="http://schemas.openxmlformats.org/officeDocument/2006/customXml" ds:itemID="{85DD6B4F-752E-4B84-B857-982EEFCB2424}">
  <ds:schemaRefs/>
</ds:datastoreItem>
</file>

<file path=customXml/itemProps27.xml><?xml version="1.0" encoding="utf-8"?>
<ds:datastoreItem xmlns:ds="http://schemas.openxmlformats.org/officeDocument/2006/customXml" ds:itemID="{42F277B4-EDA3-4957-B1BC-F113523C8635}">
  <ds:schemaRefs/>
</ds:datastoreItem>
</file>

<file path=customXml/itemProps28.xml><?xml version="1.0" encoding="utf-8"?>
<ds:datastoreItem xmlns:ds="http://schemas.openxmlformats.org/officeDocument/2006/customXml" ds:itemID="{A5A2BECF-465F-45D5-96AD-D5E56421E450}">
  <ds:schemaRefs/>
</ds:datastoreItem>
</file>

<file path=customXml/itemProps29.xml><?xml version="1.0" encoding="utf-8"?>
<ds:datastoreItem xmlns:ds="http://schemas.openxmlformats.org/officeDocument/2006/customXml" ds:itemID="{E29A5692-7870-4FFF-BD5B-E4AE7238C4D9}">
  <ds:schemaRefs/>
</ds:datastoreItem>
</file>

<file path=customXml/itemProps3.xml><?xml version="1.0" encoding="utf-8"?>
<ds:datastoreItem xmlns:ds="http://schemas.openxmlformats.org/officeDocument/2006/customXml" ds:itemID="{47062173-3FAB-4090-ADC6-E7877CD800BB}">
  <ds:schemaRefs/>
</ds:datastoreItem>
</file>

<file path=customXml/itemProps30.xml><?xml version="1.0" encoding="utf-8"?>
<ds:datastoreItem xmlns:ds="http://schemas.openxmlformats.org/officeDocument/2006/customXml" ds:itemID="{73257FCD-9F05-4B96-8E4C-337281FF2A8B}">
  <ds:schemaRefs/>
</ds:datastoreItem>
</file>

<file path=customXml/itemProps31.xml><?xml version="1.0" encoding="utf-8"?>
<ds:datastoreItem xmlns:ds="http://schemas.openxmlformats.org/officeDocument/2006/customXml" ds:itemID="{D403594F-7228-46FA-AB91-79AEFBB9F76C}">
  <ds:schemaRefs/>
</ds:datastoreItem>
</file>

<file path=customXml/itemProps32.xml><?xml version="1.0" encoding="utf-8"?>
<ds:datastoreItem xmlns:ds="http://schemas.openxmlformats.org/officeDocument/2006/customXml" ds:itemID="{091A67D6-A1B7-4DC0-A301-9D4E252B792A}">
  <ds:schemaRefs/>
</ds:datastoreItem>
</file>

<file path=customXml/itemProps33.xml><?xml version="1.0" encoding="utf-8"?>
<ds:datastoreItem xmlns:ds="http://schemas.openxmlformats.org/officeDocument/2006/customXml" ds:itemID="{4DB6D3D1-6C6E-4AF2-9C7E-200B6B5A512B}">
  <ds:schemaRefs/>
</ds:datastoreItem>
</file>

<file path=customXml/itemProps34.xml><?xml version="1.0" encoding="utf-8"?>
<ds:datastoreItem xmlns:ds="http://schemas.openxmlformats.org/officeDocument/2006/customXml" ds:itemID="{87C55513-5E2B-49A4-A04B-FB24A122545F}">
  <ds:schemaRefs/>
</ds:datastoreItem>
</file>

<file path=customXml/itemProps35.xml><?xml version="1.0" encoding="utf-8"?>
<ds:datastoreItem xmlns:ds="http://schemas.openxmlformats.org/officeDocument/2006/customXml" ds:itemID="{6DBED0E5-A644-422D-A889-4DF452C421F6}">
  <ds:schemaRefs/>
</ds:datastoreItem>
</file>

<file path=customXml/itemProps36.xml><?xml version="1.0" encoding="utf-8"?>
<ds:datastoreItem xmlns:ds="http://schemas.openxmlformats.org/officeDocument/2006/customXml" ds:itemID="{C06436F7-2068-4253-8285-B699C4CEAB40}">
  <ds:schemaRefs/>
</ds:datastoreItem>
</file>

<file path=customXml/itemProps37.xml><?xml version="1.0" encoding="utf-8"?>
<ds:datastoreItem xmlns:ds="http://schemas.openxmlformats.org/officeDocument/2006/customXml" ds:itemID="{2A046508-C935-4303-8B11-65562AC774B5}">
  <ds:schemaRefs/>
</ds:datastoreItem>
</file>

<file path=customXml/itemProps38.xml><?xml version="1.0" encoding="utf-8"?>
<ds:datastoreItem xmlns:ds="http://schemas.openxmlformats.org/officeDocument/2006/customXml" ds:itemID="{EC8F76BE-639F-4FC0-9E3A-A76EE40A1543}">
  <ds:schemaRefs/>
</ds:datastoreItem>
</file>

<file path=customXml/itemProps39.xml><?xml version="1.0" encoding="utf-8"?>
<ds:datastoreItem xmlns:ds="http://schemas.openxmlformats.org/officeDocument/2006/customXml" ds:itemID="{EFF52168-1BE4-44F8-8050-D6DA1716E2DB}">
  <ds:schemaRefs/>
</ds:datastoreItem>
</file>

<file path=customXml/itemProps4.xml><?xml version="1.0" encoding="utf-8"?>
<ds:datastoreItem xmlns:ds="http://schemas.openxmlformats.org/officeDocument/2006/customXml" ds:itemID="{F6AF92A8-9BE4-4588-8106-E79F78A852CD}">
  <ds:schemaRefs/>
</ds:datastoreItem>
</file>

<file path=customXml/itemProps40.xml><?xml version="1.0" encoding="utf-8"?>
<ds:datastoreItem xmlns:ds="http://schemas.openxmlformats.org/officeDocument/2006/customXml" ds:itemID="{DEDF2FB1-5858-471C-99C9-5A8C4E8C4AEA}">
  <ds:schemaRefs/>
</ds:datastoreItem>
</file>

<file path=customXml/itemProps41.xml><?xml version="1.0" encoding="utf-8"?>
<ds:datastoreItem xmlns:ds="http://schemas.openxmlformats.org/officeDocument/2006/customXml" ds:itemID="{8CF72F92-D247-4222-A4EC-E2E367535A93}">
  <ds:schemaRefs/>
</ds:datastoreItem>
</file>

<file path=customXml/itemProps42.xml><?xml version="1.0" encoding="utf-8"?>
<ds:datastoreItem xmlns:ds="http://schemas.openxmlformats.org/officeDocument/2006/customXml" ds:itemID="{2F251AB2-C533-46DA-88CA-0C715C8433D3}">
  <ds:schemaRefs/>
</ds:datastoreItem>
</file>

<file path=customXml/itemProps43.xml><?xml version="1.0" encoding="utf-8"?>
<ds:datastoreItem xmlns:ds="http://schemas.openxmlformats.org/officeDocument/2006/customXml" ds:itemID="{10335F34-5FF1-488A-AA94-FF9134985288}">
  <ds:schemaRefs/>
</ds:datastoreItem>
</file>

<file path=customXml/itemProps44.xml><?xml version="1.0" encoding="utf-8"?>
<ds:datastoreItem xmlns:ds="http://schemas.openxmlformats.org/officeDocument/2006/customXml" ds:itemID="{E5EBA085-2790-4BED-AE94-FABBFDDA0841}">
  <ds:schemaRefs/>
</ds:datastoreItem>
</file>

<file path=customXml/itemProps45.xml><?xml version="1.0" encoding="utf-8"?>
<ds:datastoreItem xmlns:ds="http://schemas.openxmlformats.org/officeDocument/2006/customXml" ds:itemID="{43E33901-38E3-45C4-AC79-A6F26CE9FD37}">
  <ds:schemaRefs/>
</ds:datastoreItem>
</file>

<file path=customXml/itemProps5.xml><?xml version="1.0" encoding="utf-8"?>
<ds:datastoreItem xmlns:ds="http://schemas.openxmlformats.org/officeDocument/2006/customXml" ds:itemID="{BD3BA6F4-8A81-4A3F-958A-1AA2309971A9}">
  <ds:schemaRefs/>
</ds:datastoreItem>
</file>

<file path=customXml/itemProps6.xml><?xml version="1.0" encoding="utf-8"?>
<ds:datastoreItem xmlns:ds="http://schemas.openxmlformats.org/officeDocument/2006/customXml" ds:itemID="{D5E56D74-066A-453B-98D2-0EEEC1F8F86F}">
  <ds:schemaRefs/>
</ds:datastoreItem>
</file>

<file path=customXml/itemProps7.xml><?xml version="1.0" encoding="utf-8"?>
<ds:datastoreItem xmlns:ds="http://schemas.openxmlformats.org/officeDocument/2006/customXml" ds:itemID="{866ACBBE-5A8A-4E8E-A1FE-B8DA61B0A695}">
  <ds:schemaRefs/>
</ds:datastoreItem>
</file>

<file path=customXml/itemProps8.xml><?xml version="1.0" encoding="utf-8"?>
<ds:datastoreItem xmlns:ds="http://schemas.openxmlformats.org/officeDocument/2006/customXml" ds:itemID="{89DEAC0D-EEAE-4505-A5E3-13406C52D551}">
  <ds:schemaRefs/>
</ds:datastoreItem>
</file>

<file path=customXml/itemProps9.xml><?xml version="1.0" encoding="utf-8"?>
<ds:datastoreItem xmlns:ds="http://schemas.openxmlformats.org/officeDocument/2006/customXml" ds:itemID="{ABC2D899-4467-42A6-92A3-7989CE4487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16</vt:i4>
      </vt:variant>
    </vt:vector>
  </HeadingPairs>
  <TitlesOfParts>
    <vt:vector size="16" baseType="lpstr">
      <vt:lpstr>Base_kommune</vt:lpstr>
      <vt:lpstr>Base_næring</vt:lpstr>
      <vt:lpstr>Kladd_rang</vt:lpstr>
      <vt:lpstr>Om talla</vt:lpstr>
      <vt:lpstr>Alle grupper</vt:lpstr>
      <vt:lpstr>Rang_fylke</vt:lpstr>
      <vt:lpstr>TRangering</vt:lpstr>
      <vt:lpstr>P_all_grupp</vt:lpstr>
      <vt:lpstr>P-rang</vt:lpstr>
      <vt:lpstr>P_fylke</vt:lpstr>
      <vt:lpstr>P-fylk_klad</vt:lpstr>
      <vt:lpstr>Fylker</vt:lpstr>
      <vt:lpstr>P-kommune</vt:lpstr>
      <vt:lpstr>kommune</vt:lpstr>
      <vt:lpstr>Trøndealg</vt:lpstr>
      <vt:lpstr>P_lbr_%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dc:creator>
  <cp:lastModifiedBy>Johan</cp:lastModifiedBy>
  <dcterms:created xsi:type="dcterms:W3CDTF">2022-03-15T12:41:32Z</dcterms:created>
  <dcterms:modified xsi:type="dcterms:W3CDTF">2022-03-29T11:36:28Z</dcterms:modified>
</cp:coreProperties>
</file>